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funcapes-my.sharepoint.com/personal/carla_barros_capes_gov_br/Documents/Área de Trabalho/"/>
    </mc:Choice>
  </mc:AlternateContent>
  <xr:revisionPtr revIDLastSave="0" documentId="8_{88037CD6-D053-49C2-B137-0C70C1348F9C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RESUMO" sheetId="126" r:id="rId1"/>
    <sheet name="SERVIÇOS ESPECIALIZADOS" sheetId="165" r:id="rId2"/>
    <sheet name="MATERIAIS E EQUIPAMENTOS" sheetId="191" r:id="rId3"/>
    <sheet name="BDI Material" sheetId="166" r:id="rId4"/>
    <sheet name="BDI Serviços" sheetId="167" r:id="rId5"/>
    <sheet name="MODELO" sheetId="190" r:id="rId6"/>
    <sheet name="Engenheiro SENGES" sheetId="185" r:id="rId7"/>
    <sheet name="Assist. Administrativo" sheetId="186" r:id="rId8"/>
    <sheet name="Encarregado" sheetId="187" r:id="rId9"/>
    <sheet name="Almoxarife" sheetId="188" r:id="rId10"/>
    <sheet name="Técnico Eletrotécnico" sheetId="189" r:id="rId11"/>
    <sheet name="Eletricista TACCT " sheetId="173" r:id="rId12"/>
    <sheet name="Técnico Telecomunicação TACCT" sheetId="175" r:id="rId13"/>
    <sheet name="Mecânico ar condicionado TACCT" sheetId="176" r:id="rId14"/>
    <sheet name="Operador ar condicionado TA" sheetId="177" r:id="rId15"/>
    <sheet name="Bombeiro Hidráulico TACCT" sheetId="183" r:id="rId16"/>
    <sheet name="Pintor " sheetId="178" r:id="rId17"/>
    <sheet name="Técnico em automação TACCT" sheetId="179" r:id="rId18"/>
    <sheet name="Ajudante de manutenção TACCT" sheetId="180" r:id="rId19"/>
    <sheet name="Eletr Plantonista diurno 12x36a" sheetId="181" r:id="rId20"/>
    <sheet name="Eletr Plantonista noturno 12x36" sheetId="182" r:id="rId21"/>
    <sheet name="Uniformes" sheetId="158" r:id="rId22"/>
    <sheet name="Ferramental" sheetId="159" r:id="rId23"/>
    <sheet name="EPI´s" sheetId="160" r:id="rId24"/>
  </sheets>
  <definedNames>
    <definedName name="_xlnm.Print_Area" localSheetId="18">'Ajudante de manutenção TACCT'!$A$1:$J$160</definedName>
    <definedName name="_xlnm.Print_Area" localSheetId="9">Almoxarife!$A$1:$J$160</definedName>
    <definedName name="_xlnm.Print_Area" localSheetId="7">'Assist. Administrativo'!$A$1:$J$160</definedName>
    <definedName name="_xlnm.Print_Area" localSheetId="3">'BDI Material'!$A$4:$G$19</definedName>
    <definedName name="_xlnm.Print_Area" localSheetId="4">'BDI Serviços'!$A$4:$G$19</definedName>
    <definedName name="_xlnm.Print_Area" localSheetId="15">'Bombeiro Hidráulico TACCT'!$A$1:$J$160</definedName>
    <definedName name="_xlnm.Print_Area" localSheetId="19">'Eletr Plantonista diurno 12x36a'!$A$1:$J$160</definedName>
    <definedName name="_xlnm.Print_Area" localSheetId="20">'Eletr Plantonista noturno 12x36'!$A$1:$J$160</definedName>
    <definedName name="_xlnm.Print_Area" localSheetId="11">'Eletricista TACCT '!$A$1:$J$161</definedName>
    <definedName name="_xlnm.Print_Area" localSheetId="8">Encarregado!$A$1:$J$160</definedName>
    <definedName name="_xlnm.Print_Area" localSheetId="6">'Engenheiro SENGES'!$A$1:$J$160</definedName>
    <definedName name="_xlnm.Print_Area" localSheetId="23">EPI´s!$A$1:$F$47</definedName>
    <definedName name="_xlnm.Print_Area" localSheetId="22">Ferramental!$A$2:$E$98</definedName>
    <definedName name="_xlnm.Print_Area" localSheetId="13">'Mecânico ar condicionado TACCT'!$A$1:$J$160</definedName>
    <definedName name="_xlnm.Print_Area" localSheetId="5">MODELO!$A$1:$J$161</definedName>
    <definedName name="_xlnm.Print_Area" localSheetId="14">'Operador ar condicionado TA'!$A$1:$J$160</definedName>
    <definedName name="_xlnm.Print_Area" localSheetId="16">'Pintor '!$A$1:$J$160</definedName>
    <definedName name="_xlnm.Print_Area" localSheetId="0">RESUMO!$C$1:$I$36</definedName>
    <definedName name="_xlnm.Print_Area" localSheetId="10">'Técnico Eletrotécnico'!$A$1:$J$160</definedName>
    <definedName name="_xlnm.Print_Area" localSheetId="17">'Técnico em automação TACCT'!$A$1:$J$160</definedName>
    <definedName name="_xlnm.Print_Area" localSheetId="12">'Técnico Telecomunicação TACCT'!$A$1:$J$160</definedName>
    <definedName name="_xlnm.Print_Area" localSheetId="21">Uniformes!$A$1:$D$10</definedName>
  </definedNames>
  <calcPr calcId="191028" iterate="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82" l="1"/>
  <c r="J74" i="182"/>
  <c r="J74" i="181"/>
  <c r="G16" i="165"/>
  <c r="F35" i="126"/>
  <c r="F1084" i="191"/>
  <c r="G1083" i="191"/>
  <c r="G1084" i="191" l="1"/>
  <c r="G1085" i="191" s="1"/>
  <c r="G35" i="126"/>
  <c r="I35" i="126" s="1"/>
  <c r="G1086" i="191" l="1"/>
  <c r="G1087" i="191" s="1"/>
  <c r="J75" i="178"/>
  <c r="J75" i="179"/>
  <c r="J75" i="175"/>
  <c r="J75" i="189"/>
  <c r="J75" i="188"/>
  <c r="J75" i="187"/>
  <c r="J75" i="186"/>
  <c r="J75" i="185" l="1"/>
  <c r="C160" i="190" l="1"/>
  <c r="C158" i="190"/>
  <c r="C157" i="190"/>
  <c r="C156" i="190"/>
  <c r="C155" i="190"/>
  <c r="C154" i="190"/>
  <c r="C87" i="190"/>
  <c r="C86" i="190"/>
  <c r="C85" i="190"/>
  <c r="J79" i="190"/>
  <c r="J87" i="190" s="1"/>
  <c r="I53" i="190"/>
  <c r="C159" i="189"/>
  <c r="C157" i="189"/>
  <c r="C156" i="189"/>
  <c r="C155" i="189"/>
  <c r="C154" i="189"/>
  <c r="C153" i="189"/>
  <c r="I141" i="189"/>
  <c r="J131" i="189"/>
  <c r="J130" i="189"/>
  <c r="J129" i="189"/>
  <c r="J127" i="189"/>
  <c r="J132" i="189" s="1"/>
  <c r="J157" i="189" s="1"/>
  <c r="J116" i="189"/>
  <c r="J120" i="189" s="1"/>
  <c r="I111" i="189"/>
  <c r="I93" i="189"/>
  <c r="C86" i="189"/>
  <c r="C85" i="189"/>
  <c r="C84" i="189"/>
  <c r="H67" i="189"/>
  <c r="I95" i="189" s="1"/>
  <c r="I52" i="189"/>
  <c r="J37" i="189"/>
  <c r="J39" i="189" s="1"/>
  <c r="C159" i="188"/>
  <c r="C157" i="188"/>
  <c r="C156" i="188"/>
  <c r="C155" i="188"/>
  <c r="C154" i="188"/>
  <c r="C153" i="188"/>
  <c r="I141" i="188"/>
  <c r="J131" i="188"/>
  <c r="J130" i="188"/>
  <c r="J129" i="188"/>
  <c r="J127" i="188"/>
  <c r="J132" i="188" s="1"/>
  <c r="J157" i="188" s="1"/>
  <c r="J116" i="188"/>
  <c r="J120" i="188" s="1"/>
  <c r="I111" i="188"/>
  <c r="I93" i="188"/>
  <c r="C86" i="188"/>
  <c r="C85" i="188"/>
  <c r="C84" i="188"/>
  <c r="H67" i="188"/>
  <c r="I95" i="188" s="1"/>
  <c r="I52" i="188"/>
  <c r="J37" i="188"/>
  <c r="J74" i="188" s="1"/>
  <c r="J78" i="188" s="1"/>
  <c r="J86" i="188" s="1"/>
  <c r="C159" i="187"/>
  <c r="C157" i="187"/>
  <c r="C156" i="187"/>
  <c r="C155" i="187"/>
  <c r="C154" i="187"/>
  <c r="C153" i="187"/>
  <c r="I141" i="187"/>
  <c r="J131" i="187"/>
  <c r="J130" i="187"/>
  <c r="J129" i="187"/>
  <c r="J127" i="187"/>
  <c r="J116" i="187"/>
  <c r="J120" i="187" s="1"/>
  <c r="I111" i="187"/>
  <c r="I93" i="187"/>
  <c r="C86" i="187"/>
  <c r="C85" i="187"/>
  <c r="C84" i="187"/>
  <c r="H67" i="187"/>
  <c r="I95" i="187" s="1"/>
  <c r="I97" i="187" s="1"/>
  <c r="I52" i="187"/>
  <c r="J37" i="187"/>
  <c r="J38" i="187" s="1"/>
  <c r="C159" i="186"/>
  <c r="C157" i="186"/>
  <c r="C156" i="186"/>
  <c r="C155" i="186"/>
  <c r="C154" i="186"/>
  <c r="C153" i="186"/>
  <c r="I141" i="186"/>
  <c r="J131" i="186"/>
  <c r="J130" i="186"/>
  <c r="J129" i="186"/>
  <c r="J127" i="186"/>
  <c r="J116" i="186"/>
  <c r="J120" i="186" s="1"/>
  <c r="I111" i="186"/>
  <c r="I93" i="186"/>
  <c r="C86" i="186"/>
  <c r="C85" i="186"/>
  <c r="C84" i="186"/>
  <c r="H67" i="186"/>
  <c r="I95" i="186" s="1"/>
  <c r="I52" i="186"/>
  <c r="J37" i="186"/>
  <c r="J74" i="186" s="1"/>
  <c r="J78" i="186" s="1"/>
  <c r="J86" i="186" s="1"/>
  <c r="F14" i="126"/>
  <c r="J78" i="185"/>
  <c r="C159" i="185"/>
  <c r="C157" i="185"/>
  <c r="C156" i="185"/>
  <c r="C155" i="185"/>
  <c r="C154" i="185"/>
  <c r="C153" i="185"/>
  <c r="I141" i="185"/>
  <c r="J131" i="185"/>
  <c r="J130" i="185"/>
  <c r="J129" i="185"/>
  <c r="J127" i="185"/>
  <c r="J132" i="185" s="1"/>
  <c r="J157" i="185" s="1"/>
  <c r="J116" i="185"/>
  <c r="J120" i="185" s="1"/>
  <c r="I111" i="185"/>
  <c r="I93" i="185"/>
  <c r="C86" i="185"/>
  <c r="C85" i="185"/>
  <c r="C84" i="185"/>
  <c r="H67" i="185"/>
  <c r="I95" i="185" s="1"/>
  <c r="I52" i="185"/>
  <c r="J37" i="185"/>
  <c r="J41" i="185" s="1"/>
  <c r="B10" i="158"/>
  <c r="F26" i="126" a="1"/>
  <c r="F25" i="126"/>
  <c r="F24" i="126"/>
  <c r="F23" i="126"/>
  <c r="F22" i="126" a="1"/>
  <c r="J132" i="187" l="1"/>
  <c r="J157" i="187" s="1"/>
  <c r="F15" i="126"/>
  <c r="F19" i="126"/>
  <c r="J41" i="189"/>
  <c r="J74" i="189"/>
  <c r="J78" i="189" s="1"/>
  <c r="J86" i="189" s="1"/>
  <c r="F18" i="126"/>
  <c r="F17" i="126"/>
  <c r="I97" i="189"/>
  <c r="I97" i="188"/>
  <c r="J42" i="189"/>
  <c r="J40" i="189"/>
  <c r="J38" i="189"/>
  <c r="J43" i="189" s="1"/>
  <c r="J38" i="188"/>
  <c r="J39" i="188"/>
  <c r="J40" i="188"/>
  <c r="J41" i="188"/>
  <c r="J42" i="188"/>
  <c r="J42" i="187"/>
  <c r="J40" i="187"/>
  <c r="J41" i="187"/>
  <c r="J39" i="187"/>
  <c r="J74" i="187"/>
  <c r="J78" i="187" s="1"/>
  <c r="J86" i="187" s="1"/>
  <c r="J132" i="186"/>
  <c r="J157" i="186" s="1"/>
  <c r="I97" i="186"/>
  <c r="J40" i="186"/>
  <c r="J39" i="186"/>
  <c r="J41" i="186"/>
  <c r="J42" i="186"/>
  <c r="J38" i="186"/>
  <c r="I97" i="185"/>
  <c r="J86" i="185"/>
  <c r="J38" i="185"/>
  <c r="J39" i="185"/>
  <c r="J40" i="185"/>
  <c r="J42" i="185"/>
  <c r="J75" i="182"/>
  <c r="C159" i="183"/>
  <c r="C157" i="183"/>
  <c r="C156" i="183"/>
  <c r="C155" i="183"/>
  <c r="C154" i="183"/>
  <c r="C153" i="183"/>
  <c r="I141" i="183"/>
  <c r="J131" i="183"/>
  <c r="J130" i="183"/>
  <c r="J127" i="183"/>
  <c r="J116" i="183"/>
  <c r="J120" i="183" s="1"/>
  <c r="I111" i="183"/>
  <c r="I93" i="183"/>
  <c r="C86" i="183"/>
  <c r="C85" i="183"/>
  <c r="C84" i="183"/>
  <c r="J75" i="183"/>
  <c r="J74" i="183"/>
  <c r="H67" i="183"/>
  <c r="I95" i="183" s="1"/>
  <c r="I52" i="183"/>
  <c r="J42" i="183"/>
  <c r="J41" i="183"/>
  <c r="J40" i="183"/>
  <c r="J39" i="183"/>
  <c r="C159" i="182"/>
  <c r="C157" i="182"/>
  <c r="C156" i="182"/>
  <c r="C155" i="182"/>
  <c r="C154" i="182"/>
  <c r="C153" i="182"/>
  <c r="I141" i="182"/>
  <c r="J131" i="182"/>
  <c r="J130" i="182"/>
  <c r="J127" i="182"/>
  <c r="J116" i="182"/>
  <c r="J120" i="182" s="1"/>
  <c r="I111" i="182"/>
  <c r="I93" i="182"/>
  <c r="C86" i="182"/>
  <c r="C85" i="182"/>
  <c r="C84" i="182"/>
  <c r="H67" i="182"/>
  <c r="I95" i="182" s="1"/>
  <c r="I52" i="182"/>
  <c r="J37" i="182"/>
  <c r="J37" i="181"/>
  <c r="C159" i="181"/>
  <c r="C157" i="181"/>
  <c r="C156" i="181"/>
  <c r="C155" i="181"/>
  <c r="C154" i="181"/>
  <c r="C153" i="181"/>
  <c r="I141" i="181"/>
  <c r="J131" i="181"/>
  <c r="J130" i="181"/>
  <c r="J127" i="181"/>
  <c r="J116" i="181"/>
  <c r="J120" i="181" s="1"/>
  <c r="I111" i="181"/>
  <c r="I93" i="181"/>
  <c r="C86" i="181"/>
  <c r="C85" i="181"/>
  <c r="C84" i="181"/>
  <c r="H67" i="181"/>
  <c r="I95" i="181" s="1"/>
  <c r="I52" i="181"/>
  <c r="J37" i="180"/>
  <c r="J41" i="180" s="1"/>
  <c r="C159" i="180"/>
  <c r="C157" i="180"/>
  <c r="C156" i="180"/>
  <c r="C155" i="180"/>
  <c r="C154" i="180"/>
  <c r="C153" i="180"/>
  <c r="I141" i="180"/>
  <c r="J131" i="180"/>
  <c r="J130" i="180"/>
  <c r="J127" i="180"/>
  <c r="J116" i="180"/>
  <c r="J120" i="180" s="1"/>
  <c r="I111" i="180"/>
  <c r="I93" i="180"/>
  <c r="C86" i="180"/>
  <c r="C85" i="180"/>
  <c r="C84" i="180"/>
  <c r="J75" i="180"/>
  <c r="H67" i="180"/>
  <c r="I95" i="180" s="1"/>
  <c r="I52" i="180"/>
  <c r="C159" i="179"/>
  <c r="C157" i="179"/>
  <c r="C156" i="179"/>
  <c r="C155" i="179"/>
  <c r="C154" i="179"/>
  <c r="C153" i="179"/>
  <c r="I141" i="179"/>
  <c r="J131" i="179"/>
  <c r="J130" i="179"/>
  <c r="J127" i="179"/>
  <c r="J116" i="179"/>
  <c r="J120" i="179" s="1"/>
  <c r="I111" i="179"/>
  <c r="I93" i="179"/>
  <c r="C86" i="179"/>
  <c r="C85" i="179"/>
  <c r="C84" i="179"/>
  <c r="J74" i="179"/>
  <c r="H67" i="179"/>
  <c r="I95" i="179" s="1"/>
  <c r="I52" i="179"/>
  <c r="J42" i="179"/>
  <c r="J41" i="179"/>
  <c r="J40" i="179"/>
  <c r="J39" i="179"/>
  <c r="J38" i="179"/>
  <c r="C159" i="178"/>
  <c r="C157" i="178"/>
  <c r="C156" i="178"/>
  <c r="C155" i="178"/>
  <c r="C154" i="178"/>
  <c r="C153" i="178"/>
  <c r="I141" i="178"/>
  <c r="J131" i="178"/>
  <c r="J130" i="178"/>
  <c r="J127" i="178"/>
  <c r="J116" i="178"/>
  <c r="J120" i="178" s="1"/>
  <c r="I111" i="178"/>
  <c r="I93" i="178"/>
  <c r="C86" i="178"/>
  <c r="C85" i="178"/>
  <c r="C84" i="178"/>
  <c r="J74" i="178"/>
  <c r="H67" i="178"/>
  <c r="I95" i="178" s="1"/>
  <c r="I52" i="178"/>
  <c r="J42" i="178"/>
  <c r="J41" i="178"/>
  <c r="J40" i="178"/>
  <c r="J39" i="178"/>
  <c r="J38" i="178"/>
  <c r="C159" i="177"/>
  <c r="C157" i="177"/>
  <c r="C156" i="177"/>
  <c r="C155" i="177"/>
  <c r="C154" i="177"/>
  <c r="C153" i="177"/>
  <c r="I141" i="177"/>
  <c r="J131" i="177"/>
  <c r="J130" i="177"/>
  <c r="J127" i="177"/>
  <c r="J116" i="177"/>
  <c r="J120" i="177" s="1"/>
  <c r="I111" i="177"/>
  <c r="I93" i="177"/>
  <c r="C86" i="177"/>
  <c r="C85" i="177"/>
  <c r="C84" i="177"/>
  <c r="J75" i="177"/>
  <c r="J74" i="177"/>
  <c r="H67" i="177"/>
  <c r="I95" i="177" s="1"/>
  <c r="I52" i="177"/>
  <c r="J42" i="177"/>
  <c r="J41" i="177"/>
  <c r="J40" i="177"/>
  <c r="J39" i="177"/>
  <c r="J38" i="177"/>
  <c r="C159" i="176"/>
  <c r="C157" i="176"/>
  <c r="C156" i="176"/>
  <c r="C155" i="176"/>
  <c r="C154" i="176"/>
  <c r="C153" i="176"/>
  <c r="I141" i="176"/>
  <c r="J131" i="176"/>
  <c r="J130" i="176"/>
  <c r="J127" i="176"/>
  <c r="J116" i="176"/>
  <c r="J120" i="176" s="1"/>
  <c r="I111" i="176"/>
  <c r="I93" i="176"/>
  <c r="C86" i="176"/>
  <c r="C85" i="176"/>
  <c r="C84" i="176"/>
  <c r="J75" i="176"/>
  <c r="H67" i="176"/>
  <c r="I95" i="176" s="1"/>
  <c r="I52" i="176"/>
  <c r="J40" i="176"/>
  <c r="C159" i="175"/>
  <c r="C157" i="175"/>
  <c r="C156" i="175"/>
  <c r="C155" i="175"/>
  <c r="C154" i="175"/>
  <c r="C153" i="175"/>
  <c r="I141" i="175"/>
  <c r="J131" i="175"/>
  <c r="J130" i="175"/>
  <c r="J127" i="175"/>
  <c r="J116" i="175"/>
  <c r="J120" i="175" s="1"/>
  <c r="I111" i="175"/>
  <c r="I93" i="175"/>
  <c r="C86" i="175"/>
  <c r="C85" i="175"/>
  <c r="C84" i="175"/>
  <c r="H67" i="175"/>
  <c r="I95" i="175" s="1"/>
  <c r="I52" i="175"/>
  <c r="J37" i="175"/>
  <c r="J43" i="186" l="1"/>
  <c r="J43" i="187"/>
  <c r="J94" i="187" s="1"/>
  <c r="J153" i="189"/>
  <c r="J108" i="189"/>
  <c r="J92" i="189"/>
  <c r="J51" i="189"/>
  <c r="J107" i="189"/>
  <c r="J105" i="189"/>
  <c r="J96" i="189"/>
  <c r="J94" i="189"/>
  <c r="J93" i="189"/>
  <c r="J106" i="189"/>
  <c r="J95" i="189"/>
  <c r="J109" i="189"/>
  <c r="J50" i="189"/>
  <c r="J43" i="188"/>
  <c r="J153" i="186"/>
  <c r="J108" i="186"/>
  <c r="J92" i="186"/>
  <c r="J50" i="186"/>
  <c r="J107" i="186"/>
  <c r="J96" i="186"/>
  <c r="J95" i="186"/>
  <c r="J106" i="186"/>
  <c r="J94" i="186"/>
  <c r="J105" i="186"/>
  <c r="J93" i="186"/>
  <c r="J109" i="186"/>
  <c r="J51" i="186"/>
  <c r="J43" i="185"/>
  <c r="J78" i="178"/>
  <c r="J86" i="178" s="1"/>
  <c r="J78" i="179"/>
  <c r="J86" i="179" s="1"/>
  <c r="J78" i="181"/>
  <c r="J86" i="181" s="1"/>
  <c r="F28" i="126"/>
  <c r="I97" i="176"/>
  <c r="J40" i="180"/>
  <c r="F27" i="126"/>
  <c r="J38" i="181"/>
  <c r="I97" i="183"/>
  <c r="I97" i="181"/>
  <c r="J78" i="177"/>
  <c r="J86" i="177" s="1"/>
  <c r="F29" i="126" a="1"/>
  <c r="I97" i="182"/>
  <c r="J42" i="180"/>
  <c r="J74" i="180"/>
  <c r="J78" i="180" s="1"/>
  <c r="J86" i="180" s="1"/>
  <c r="J38" i="180"/>
  <c r="I97" i="180"/>
  <c r="I97" i="179"/>
  <c r="I97" i="178"/>
  <c r="J43" i="177"/>
  <c r="J78" i="183"/>
  <c r="J86" i="183" s="1"/>
  <c r="I97" i="175"/>
  <c r="J41" i="175"/>
  <c r="F21" i="126" a="1"/>
  <c r="J43" i="183"/>
  <c r="J106" i="183"/>
  <c r="J78" i="182"/>
  <c r="J86" i="182" s="1"/>
  <c r="J42" i="182"/>
  <c r="J38" i="182"/>
  <c r="J41" i="181"/>
  <c r="J42" i="181"/>
  <c r="J40" i="181"/>
  <c r="J39" i="180"/>
  <c r="J43" i="179"/>
  <c r="J43" i="178"/>
  <c r="J109" i="177"/>
  <c r="J153" i="177"/>
  <c r="I97" i="177"/>
  <c r="J74" i="176"/>
  <c r="J78" i="176" s="1"/>
  <c r="J86" i="176" s="1"/>
  <c r="J38" i="176"/>
  <c r="J39" i="176"/>
  <c r="J41" i="176"/>
  <c r="J42" i="176"/>
  <c r="J74" i="175"/>
  <c r="J78" i="175" s="1"/>
  <c r="J86" i="175" s="1"/>
  <c r="J39" i="175"/>
  <c r="J40" i="175"/>
  <c r="J42" i="175"/>
  <c r="J38" i="175"/>
  <c r="J105" i="187" l="1"/>
  <c r="J108" i="179"/>
  <c r="J108" i="183"/>
  <c r="J107" i="183"/>
  <c r="J50" i="177"/>
  <c r="J153" i="178"/>
  <c r="J153" i="188"/>
  <c r="J107" i="187"/>
  <c r="J106" i="187"/>
  <c r="J153" i="187"/>
  <c r="J95" i="187"/>
  <c r="J50" i="187"/>
  <c r="J52" i="187" s="1"/>
  <c r="J59" i="187" s="1"/>
  <c r="J109" i="187"/>
  <c r="J96" i="187"/>
  <c r="J108" i="187"/>
  <c r="J93" i="187"/>
  <c r="J51" i="187"/>
  <c r="J92" i="187"/>
  <c r="J107" i="185"/>
  <c r="J153" i="183"/>
  <c r="J51" i="177"/>
  <c r="J52" i="177" s="1"/>
  <c r="J107" i="177"/>
  <c r="J94" i="177"/>
  <c r="J95" i="177"/>
  <c r="J93" i="177"/>
  <c r="J105" i="177"/>
  <c r="J52" i="189"/>
  <c r="J61" i="189" s="1"/>
  <c r="J66" i="189"/>
  <c r="J97" i="189"/>
  <c r="J155" i="189" s="1"/>
  <c r="J111" i="189"/>
  <c r="J119" i="189" s="1"/>
  <c r="J121" i="189" s="1"/>
  <c r="J156" i="189" s="1"/>
  <c r="J60" i="189"/>
  <c r="J105" i="188"/>
  <c r="J93" i="188"/>
  <c r="J107" i="188"/>
  <c r="J95" i="188"/>
  <c r="J94" i="188"/>
  <c r="J51" i="188"/>
  <c r="J50" i="188"/>
  <c r="J52" i="188" s="1"/>
  <c r="J59" i="188" s="1"/>
  <c r="J109" i="188"/>
  <c r="J92" i="188"/>
  <c r="J96" i="188"/>
  <c r="J106" i="188"/>
  <c r="J108" i="188"/>
  <c r="J52" i="186"/>
  <c r="J59" i="186" s="1"/>
  <c r="J97" i="186"/>
  <c r="J155" i="186" s="1"/>
  <c r="J111" i="186"/>
  <c r="J119" i="186" s="1"/>
  <c r="J121" i="186" s="1"/>
  <c r="J156" i="186" s="1"/>
  <c r="J50" i="185"/>
  <c r="J93" i="185"/>
  <c r="J95" i="185"/>
  <c r="J51" i="185"/>
  <c r="J94" i="185"/>
  <c r="J92" i="185"/>
  <c r="J108" i="185"/>
  <c r="J96" i="185"/>
  <c r="J153" i="185"/>
  <c r="J105" i="185"/>
  <c r="J106" i="185"/>
  <c r="J109" i="185"/>
  <c r="J96" i="177"/>
  <c r="J92" i="177"/>
  <c r="J108" i="177"/>
  <c r="J105" i="183"/>
  <c r="J51" i="179"/>
  <c r="J43" i="182"/>
  <c r="J153" i="179"/>
  <c r="J106" i="177"/>
  <c r="J43" i="180"/>
  <c r="J96" i="179"/>
  <c r="J109" i="179"/>
  <c r="J106" i="179"/>
  <c r="J105" i="179"/>
  <c r="J50" i="179"/>
  <c r="J94" i="179"/>
  <c r="J92" i="179"/>
  <c r="J93" i="179"/>
  <c r="J95" i="179"/>
  <c r="J107" i="179"/>
  <c r="J95" i="178"/>
  <c r="J109" i="178"/>
  <c r="J106" i="178"/>
  <c r="J107" i="178"/>
  <c r="J96" i="178"/>
  <c r="J50" i="178"/>
  <c r="J92" i="178"/>
  <c r="J108" i="178"/>
  <c r="J93" i="178"/>
  <c r="J94" i="178"/>
  <c r="J105" i="178"/>
  <c r="J51" i="178"/>
  <c r="J60" i="178" s="1"/>
  <c r="J51" i="183"/>
  <c r="J109" i="183"/>
  <c r="J94" i="183"/>
  <c r="J96" i="183"/>
  <c r="J43" i="176"/>
  <c r="J43" i="175"/>
  <c r="J95" i="183"/>
  <c r="J50" i="183"/>
  <c r="J93" i="183"/>
  <c r="J92" i="183"/>
  <c r="J43" i="181"/>
  <c r="J111" i="187" l="1"/>
  <c r="J119" i="187" s="1"/>
  <c r="J121" i="187" s="1"/>
  <c r="J156" i="187" s="1"/>
  <c r="J97" i="187"/>
  <c r="J155" i="187" s="1"/>
  <c r="J92" i="180"/>
  <c r="J63" i="177"/>
  <c r="J59" i="177"/>
  <c r="J97" i="177"/>
  <c r="J155" i="177" s="1"/>
  <c r="J111" i="177"/>
  <c r="J119" i="177" s="1"/>
  <c r="J121" i="177" s="1"/>
  <c r="J156" i="177" s="1"/>
  <c r="J108" i="181"/>
  <c r="J51" i="176"/>
  <c r="J94" i="176"/>
  <c r="J93" i="175"/>
  <c r="J62" i="189"/>
  <c r="J59" i="189"/>
  <c r="J65" i="189"/>
  <c r="J111" i="188"/>
  <c r="J119" i="188" s="1"/>
  <c r="J121" i="188" s="1"/>
  <c r="J156" i="188" s="1"/>
  <c r="J97" i="188"/>
  <c r="J155" i="188" s="1"/>
  <c r="J85" i="190"/>
  <c r="J86" i="190"/>
  <c r="J88" i="190" s="1"/>
  <c r="J111" i="183"/>
  <c r="J119" i="183" s="1"/>
  <c r="J121" i="183" s="1"/>
  <c r="J156" i="183" s="1"/>
  <c r="J109" i="175"/>
  <c r="J63" i="189"/>
  <c r="J84" i="189"/>
  <c r="J64" i="189"/>
  <c r="J84" i="188"/>
  <c r="J63" i="188"/>
  <c r="J66" i="188"/>
  <c r="J62" i="188"/>
  <c r="J61" i="188"/>
  <c r="J65" i="188"/>
  <c r="J60" i="188"/>
  <c r="J64" i="188"/>
  <c r="J84" i="187"/>
  <c r="J63" i="187"/>
  <c r="J65" i="187"/>
  <c r="J61" i="187"/>
  <c r="J64" i="187"/>
  <c r="J66" i="187"/>
  <c r="J60" i="187"/>
  <c r="J62" i="187"/>
  <c r="J84" i="186"/>
  <c r="J64" i="186"/>
  <c r="J62" i="186"/>
  <c r="J63" i="186"/>
  <c r="J61" i="186"/>
  <c r="J66" i="186"/>
  <c r="J65" i="186"/>
  <c r="J60" i="186"/>
  <c r="J97" i="185"/>
  <c r="J155" i="185" s="1"/>
  <c r="J52" i="185"/>
  <c r="J111" i="185"/>
  <c r="J119" i="185" s="1"/>
  <c r="J121" i="185" s="1"/>
  <c r="J156" i="185" s="1"/>
  <c r="J108" i="180"/>
  <c r="J52" i="179"/>
  <c r="J97" i="178"/>
  <c r="J155" i="178" s="1"/>
  <c r="J52" i="178"/>
  <c r="J59" i="178" s="1"/>
  <c r="J97" i="179"/>
  <c r="J155" i="179" s="1"/>
  <c r="J107" i="176"/>
  <c r="J106" i="176"/>
  <c r="J109" i="176"/>
  <c r="J111" i="179"/>
  <c r="J119" i="179" s="1"/>
  <c r="J121" i="179" s="1"/>
  <c r="J156" i="179" s="1"/>
  <c r="J92" i="176"/>
  <c r="J93" i="176"/>
  <c r="J108" i="176"/>
  <c r="J50" i="176"/>
  <c r="J52" i="176" s="1"/>
  <c r="J59" i="176" s="1"/>
  <c r="J96" i="176"/>
  <c r="J111" i="178"/>
  <c r="J119" i="178" s="1"/>
  <c r="J121" i="178" s="1"/>
  <c r="J156" i="178" s="1"/>
  <c r="J64" i="179"/>
  <c r="J62" i="177"/>
  <c r="J153" i="176"/>
  <c r="J95" i="176"/>
  <c r="J105" i="176"/>
  <c r="J50" i="182"/>
  <c r="J96" i="182"/>
  <c r="J95" i="182"/>
  <c r="J94" i="182"/>
  <c r="J92" i="182"/>
  <c r="J105" i="182"/>
  <c r="J93" i="182"/>
  <c r="J109" i="182"/>
  <c r="J51" i="182"/>
  <c r="J107" i="182"/>
  <c r="J106" i="182"/>
  <c r="J153" i="182"/>
  <c r="J108" i="182"/>
  <c r="J93" i="180"/>
  <c r="J95" i="180"/>
  <c r="J96" i="180"/>
  <c r="J51" i="180"/>
  <c r="J105" i="180"/>
  <c r="J50" i="180"/>
  <c r="J109" i="180"/>
  <c r="J153" i="180"/>
  <c r="J106" i="180"/>
  <c r="J107" i="180"/>
  <c r="J94" i="180"/>
  <c r="J64" i="177"/>
  <c r="J61" i="177"/>
  <c r="J60" i="177"/>
  <c r="J66" i="177"/>
  <c r="J84" i="177"/>
  <c r="J65" i="177"/>
  <c r="J52" i="183"/>
  <c r="J94" i="175"/>
  <c r="J96" i="175"/>
  <c r="J95" i="175"/>
  <c r="J50" i="175"/>
  <c r="J105" i="175"/>
  <c r="J92" i="175"/>
  <c r="J106" i="175"/>
  <c r="J51" i="175"/>
  <c r="J153" i="175"/>
  <c r="J107" i="175"/>
  <c r="J108" i="175"/>
  <c r="J97" i="183"/>
  <c r="J155" i="183" s="1"/>
  <c r="J60" i="183"/>
  <c r="J153" i="181"/>
  <c r="J96" i="181"/>
  <c r="J105" i="181"/>
  <c r="J106" i="181"/>
  <c r="J94" i="181"/>
  <c r="J107" i="181"/>
  <c r="J51" i="181"/>
  <c r="J109" i="181"/>
  <c r="J93" i="181"/>
  <c r="J95" i="181"/>
  <c r="J50" i="181"/>
  <c r="J92" i="181"/>
  <c r="J62" i="178"/>
  <c r="J61" i="178"/>
  <c r="J63" i="179" l="1"/>
  <c r="J59" i="179"/>
  <c r="J61" i="183"/>
  <c r="J59" i="183"/>
  <c r="J67" i="189"/>
  <c r="J85" i="189" s="1"/>
  <c r="J87" i="189" s="1"/>
  <c r="J154" i="189" s="1"/>
  <c r="J158" i="189" s="1"/>
  <c r="J138" i="189" s="1"/>
  <c r="J61" i="185"/>
  <c r="J59" i="185"/>
  <c r="J84" i="185"/>
  <c r="J62" i="179"/>
  <c r="J64" i="178"/>
  <c r="J66" i="183"/>
  <c r="J67" i="188"/>
  <c r="J85" i="188" s="1"/>
  <c r="J87" i="188" s="1"/>
  <c r="J154" i="188" s="1"/>
  <c r="J158" i="188" s="1"/>
  <c r="J67" i="187"/>
  <c r="J85" i="187" s="1"/>
  <c r="J87" i="187" s="1"/>
  <c r="J154" i="187" s="1"/>
  <c r="J158" i="187" s="1"/>
  <c r="J138" i="187" s="1"/>
  <c r="J67" i="186"/>
  <c r="J85" i="186" s="1"/>
  <c r="J87" i="186" s="1"/>
  <c r="J154" i="186" s="1"/>
  <c r="J158" i="186" s="1"/>
  <c r="J65" i="185"/>
  <c r="J66" i="185"/>
  <c r="J60" i="185"/>
  <c r="J64" i="185"/>
  <c r="J62" i="185"/>
  <c r="J63" i="185"/>
  <c r="J52" i="180"/>
  <c r="J97" i="176"/>
  <c r="J155" i="176" s="1"/>
  <c r="J63" i="178"/>
  <c r="J66" i="178"/>
  <c r="J84" i="178"/>
  <c r="J65" i="178"/>
  <c r="J52" i="181"/>
  <c r="J111" i="176"/>
  <c r="J119" i="176" s="1"/>
  <c r="J121" i="176" s="1"/>
  <c r="J156" i="176" s="1"/>
  <c r="J84" i="179"/>
  <c r="J61" i="179"/>
  <c r="J66" i="179"/>
  <c r="J62" i="176"/>
  <c r="J60" i="179"/>
  <c r="J65" i="179"/>
  <c r="J66" i="176"/>
  <c r="J111" i="180"/>
  <c r="J119" i="180" s="1"/>
  <c r="J121" i="180" s="1"/>
  <c r="J156" i="180" s="1"/>
  <c r="J67" i="177"/>
  <c r="J85" i="177" s="1"/>
  <c r="J87" i="177" s="1"/>
  <c r="J154" i="177" s="1"/>
  <c r="J63" i="176"/>
  <c r="J61" i="176"/>
  <c r="J64" i="176"/>
  <c r="J111" i="175"/>
  <c r="J119" i="175" s="1"/>
  <c r="J121" i="175" s="1"/>
  <c r="J156" i="175" s="1"/>
  <c r="J97" i="175"/>
  <c r="J155" i="175" s="1"/>
  <c r="J84" i="176"/>
  <c r="J65" i="176"/>
  <c r="J97" i="180"/>
  <c r="J155" i="180" s="1"/>
  <c r="J60" i="176"/>
  <c r="J97" i="182"/>
  <c r="J155" i="182" s="1"/>
  <c r="J111" i="182"/>
  <c r="J119" i="182" s="1"/>
  <c r="J121" i="182" s="1"/>
  <c r="J156" i="182" s="1"/>
  <c r="J52" i="182"/>
  <c r="J60" i="180"/>
  <c r="J62" i="183"/>
  <c r="J65" i="183"/>
  <c r="J84" i="183"/>
  <c r="J64" i="183"/>
  <c r="J63" i="183"/>
  <c r="J52" i="175"/>
  <c r="J59" i="175" s="1"/>
  <c r="J97" i="181"/>
  <c r="J155" i="181" s="1"/>
  <c r="J111" i="181"/>
  <c r="J119" i="181" s="1"/>
  <c r="J121" i="181" s="1"/>
  <c r="J156" i="181" s="1"/>
  <c r="J64" i="180" l="1"/>
  <c r="J59" i="180"/>
  <c r="J61" i="182"/>
  <c r="J59" i="182"/>
  <c r="J63" i="181"/>
  <c r="J59" i="181"/>
  <c r="J67" i="178"/>
  <c r="J85" i="178" s="1"/>
  <c r="J87" i="178" s="1"/>
  <c r="J154" i="178" s="1"/>
  <c r="J62" i="181"/>
  <c r="J84" i="181"/>
  <c r="J66" i="181"/>
  <c r="J66" i="180"/>
  <c r="J61" i="180"/>
  <c r="J67" i="180" s="1"/>
  <c r="J85" i="180" s="1"/>
  <c r="J63" i="180"/>
  <c r="J65" i="180"/>
  <c r="J62" i="180"/>
  <c r="J84" i="180"/>
  <c r="J139" i="189"/>
  <c r="I140" i="189" s="1"/>
  <c r="J138" i="188"/>
  <c r="J139" i="187"/>
  <c r="I140" i="187" s="1"/>
  <c r="J138" i="186"/>
  <c r="J139" i="186" s="1"/>
  <c r="J67" i="185"/>
  <c r="J85" i="185" s="1"/>
  <c r="J87" i="185" s="1"/>
  <c r="J154" i="185" s="1"/>
  <c r="J158" i="185" s="1"/>
  <c r="J138" i="185" s="1"/>
  <c r="J139" i="185" s="1"/>
  <c r="J61" i="181"/>
  <c r="J67" i="179"/>
  <c r="J85" i="179" s="1"/>
  <c r="J87" i="179" s="1"/>
  <c r="J154" i="179" s="1"/>
  <c r="J60" i="181"/>
  <c r="J65" i="181"/>
  <c r="J64" i="181"/>
  <c r="J67" i="176"/>
  <c r="J85" i="176" s="1"/>
  <c r="J87" i="176" s="1"/>
  <c r="J154" i="176" s="1"/>
  <c r="J63" i="182"/>
  <c r="J67" i="183"/>
  <c r="J85" i="183" s="1"/>
  <c r="J87" i="183" s="1"/>
  <c r="J154" i="183" s="1"/>
  <c r="J84" i="182"/>
  <c r="J66" i="182"/>
  <c r="J60" i="182"/>
  <c r="J62" i="182"/>
  <c r="J64" i="182"/>
  <c r="J65" i="182"/>
  <c r="J84" i="175"/>
  <c r="J60" i="175"/>
  <c r="J61" i="175"/>
  <c r="J63" i="175"/>
  <c r="J64" i="175"/>
  <c r="J62" i="175"/>
  <c r="J65" i="175"/>
  <c r="J66" i="175"/>
  <c r="J67" i="181" l="1"/>
  <c r="J85" i="181" s="1"/>
  <c r="J87" i="181" s="1"/>
  <c r="J154" i="181" s="1"/>
  <c r="J87" i="180"/>
  <c r="J154" i="180" s="1"/>
  <c r="J145" i="189"/>
  <c r="J143" i="189"/>
  <c r="J144" i="189"/>
  <c r="J142" i="189"/>
  <c r="J141" i="189"/>
  <c r="J139" i="188"/>
  <c r="I140" i="188" s="1"/>
  <c r="J145" i="187"/>
  <c r="J142" i="187"/>
  <c r="J143" i="187"/>
  <c r="J144" i="187"/>
  <c r="J141" i="187"/>
  <c r="I140" i="186"/>
  <c r="I140" i="185"/>
  <c r="J67" i="182"/>
  <c r="J85" i="182" s="1"/>
  <c r="J87" i="182" s="1"/>
  <c r="J154" i="182" s="1"/>
  <c r="J67" i="175"/>
  <c r="J85" i="175" s="1"/>
  <c r="J87" i="175" s="1"/>
  <c r="J154" i="175" s="1"/>
  <c r="C160" i="173"/>
  <c r="C158" i="173"/>
  <c r="C157" i="173"/>
  <c r="C156" i="173"/>
  <c r="C155" i="173"/>
  <c r="C154" i="173"/>
  <c r="I142" i="173"/>
  <c r="J132" i="173"/>
  <c r="J131" i="173"/>
  <c r="J128" i="173"/>
  <c r="J116" i="173"/>
  <c r="J121" i="173" s="1"/>
  <c r="I111" i="173"/>
  <c r="I93" i="173"/>
  <c r="C86" i="173"/>
  <c r="C85" i="173"/>
  <c r="C84" i="173"/>
  <c r="J75" i="173"/>
  <c r="H67" i="173"/>
  <c r="I95" i="173" s="1"/>
  <c r="I52" i="173"/>
  <c r="J37" i="173"/>
  <c r="E45" i="160"/>
  <c r="J146" i="189" l="1"/>
  <c r="J159" i="189" s="1"/>
  <c r="J160" i="189" s="1"/>
  <c r="G19" i="126" s="1"/>
  <c r="J145" i="188"/>
  <c r="J144" i="188"/>
  <c r="J143" i="188"/>
  <c r="J142" i="188"/>
  <c r="J141" i="188"/>
  <c r="J146" i="187"/>
  <c r="J159" i="187" s="1"/>
  <c r="J160" i="187" s="1"/>
  <c r="G17" i="126" s="1"/>
  <c r="J142" i="186"/>
  <c r="J145" i="186"/>
  <c r="J143" i="186"/>
  <c r="J141" i="186"/>
  <c r="J144" i="186"/>
  <c r="J145" i="185"/>
  <c r="J143" i="185"/>
  <c r="J142" i="185"/>
  <c r="J144" i="185"/>
  <c r="J141" i="185"/>
  <c r="J74" i="173"/>
  <c r="J78" i="173" s="1"/>
  <c r="J86" i="173" s="1"/>
  <c r="F20" i="126" a="1"/>
  <c r="I97" i="173"/>
  <c r="J38" i="173"/>
  <c r="J40" i="173"/>
  <c r="J41" i="173"/>
  <c r="J39" i="173"/>
  <c r="J42" i="173"/>
  <c r="H14" i="165"/>
  <c r="H10" i="165"/>
  <c r="H13" i="165"/>
  <c r="H12" i="165"/>
  <c r="G10" i="167"/>
  <c r="G15" i="167" s="1"/>
  <c r="G10" i="166"/>
  <c r="G15" i="166" s="1"/>
  <c r="H9" i="165"/>
  <c r="H8" i="165"/>
  <c r="H7" i="165"/>
  <c r="H6" i="165"/>
  <c r="H5" i="165"/>
  <c r="H4" i="165"/>
  <c r="J146" i="188" l="1"/>
  <c r="J159" i="188" s="1"/>
  <c r="J160" i="188" s="1"/>
  <c r="G18" i="126" s="1"/>
  <c r="J146" i="186"/>
  <c r="J159" i="186" s="1"/>
  <c r="J160" i="186" s="1"/>
  <c r="G15" i="126" s="1"/>
  <c r="J146" i="185"/>
  <c r="J159" i="185" s="1"/>
  <c r="J160" i="185" s="1"/>
  <c r="G14" i="126" s="1"/>
  <c r="J43" i="173"/>
  <c r="J154" i="173" l="1"/>
  <c r="J106" i="173"/>
  <c r="J108" i="173"/>
  <c r="J51" i="173"/>
  <c r="J109" i="173"/>
  <c r="J95" i="173"/>
  <c r="J93" i="173"/>
  <c r="J94" i="173"/>
  <c r="J105" i="173"/>
  <c r="J107" i="173"/>
  <c r="J50" i="173"/>
  <c r="J92" i="173"/>
  <c r="J96" i="173"/>
  <c r="J52" i="173" l="1"/>
  <c r="J111" i="173"/>
  <c r="J120" i="173" s="1"/>
  <c r="J122" i="173" s="1"/>
  <c r="J157" i="173" s="1"/>
  <c r="J97" i="173"/>
  <c r="J156" i="173" s="1"/>
  <c r="J60" i="173" l="1"/>
  <c r="J59" i="173"/>
  <c r="J84" i="173"/>
  <c r="J64" i="173"/>
  <c r="J66" i="173"/>
  <c r="J61" i="173"/>
  <c r="J62" i="173"/>
  <c r="J63" i="173"/>
  <c r="J65" i="173"/>
  <c r="J67" i="173" l="1"/>
  <c r="J85" i="173" s="1"/>
  <c r="J87" i="173" s="1"/>
  <c r="J155" i="173" s="1"/>
  <c r="F42" i="160" l="1"/>
  <c r="F41" i="160"/>
  <c r="F40" i="160"/>
  <c r="F39" i="160"/>
  <c r="F38" i="160"/>
  <c r="F37" i="160"/>
  <c r="F36" i="160"/>
  <c r="F35" i="160"/>
  <c r="F34" i="160"/>
  <c r="F33" i="160"/>
  <c r="F32" i="160"/>
  <c r="F31" i="160"/>
  <c r="F30" i="160"/>
  <c r="F29" i="160"/>
  <c r="F28" i="160"/>
  <c r="F27" i="160"/>
  <c r="F26" i="160"/>
  <c r="F25" i="160"/>
  <c r="F24" i="160"/>
  <c r="F23" i="160"/>
  <c r="F22" i="160"/>
  <c r="F21" i="160"/>
  <c r="F20" i="160"/>
  <c r="F19" i="160"/>
  <c r="F18" i="160"/>
  <c r="F17" i="160"/>
  <c r="F16" i="160"/>
  <c r="F15" i="160"/>
  <c r="F14" i="160"/>
  <c r="F13" i="160"/>
  <c r="F12" i="160"/>
  <c r="F11" i="160"/>
  <c r="F10" i="160"/>
  <c r="F9" i="160"/>
  <c r="F8" i="160"/>
  <c r="F7" i="160"/>
  <c r="F6" i="160"/>
  <c r="F5" i="160"/>
  <c r="F4" i="160"/>
  <c r="E92" i="159"/>
  <c r="E91" i="159"/>
  <c r="E90" i="159"/>
  <c r="E89" i="159"/>
  <c r="E88" i="159"/>
  <c r="E87" i="159"/>
  <c r="E86" i="159"/>
  <c r="E85" i="159"/>
  <c r="E84" i="159"/>
  <c r="E83" i="159"/>
  <c r="E82" i="159"/>
  <c r="E81" i="159"/>
  <c r="E80" i="159"/>
  <c r="E79" i="159"/>
  <c r="E78" i="159"/>
  <c r="E77" i="159"/>
  <c r="E76" i="159"/>
  <c r="E75" i="159"/>
  <c r="E74" i="159"/>
  <c r="E73" i="159"/>
  <c r="E72" i="159"/>
  <c r="E71" i="159"/>
  <c r="E70" i="159"/>
  <c r="E69" i="159"/>
  <c r="E68" i="159"/>
  <c r="E67" i="159"/>
  <c r="E66" i="159"/>
  <c r="E65" i="159"/>
  <c r="E64" i="159"/>
  <c r="E63" i="159"/>
  <c r="E62" i="159"/>
  <c r="E61" i="159"/>
  <c r="E60" i="159"/>
  <c r="E59" i="159"/>
  <c r="E58" i="159"/>
  <c r="E57" i="159"/>
  <c r="E56" i="159"/>
  <c r="E55" i="159"/>
  <c r="E54" i="159"/>
  <c r="E53" i="159"/>
  <c r="E52" i="159"/>
  <c r="E51" i="159"/>
  <c r="E50" i="159"/>
  <c r="E49" i="159"/>
  <c r="E48" i="159"/>
  <c r="E47" i="159"/>
  <c r="E46" i="159"/>
  <c r="E45" i="159"/>
  <c r="E44" i="159"/>
  <c r="E43" i="159"/>
  <c r="E42" i="159"/>
  <c r="E41" i="159"/>
  <c r="E40" i="159"/>
  <c r="E39" i="159"/>
  <c r="E38" i="159"/>
  <c r="E37" i="159"/>
  <c r="E36" i="159"/>
  <c r="E35" i="159"/>
  <c r="E34" i="159"/>
  <c r="E33" i="159"/>
  <c r="E32" i="159"/>
  <c r="E31" i="159"/>
  <c r="E30" i="159"/>
  <c r="E29" i="159"/>
  <c r="E28" i="159"/>
  <c r="E27" i="159"/>
  <c r="E26" i="159"/>
  <c r="E25" i="159"/>
  <c r="E24" i="159"/>
  <c r="E23" i="159"/>
  <c r="E22" i="159"/>
  <c r="E21" i="159"/>
  <c r="E20" i="159"/>
  <c r="E19" i="159"/>
  <c r="E18" i="159"/>
  <c r="E17" i="159"/>
  <c r="E16" i="159"/>
  <c r="E15" i="159"/>
  <c r="E14" i="159"/>
  <c r="E13" i="159"/>
  <c r="E12" i="159"/>
  <c r="E11" i="159"/>
  <c r="E10" i="159"/>
  <c r="E9" i="159"/>
  <c r="E8" i="159"/>
  <c r="E7" i="159"/>
  <c r="E6" i="159"/>
  <c r="E5" i="159"/>
  <c r="E4" i="159"/>
  <c r="E3" i="159"/>
  <c r="D7" i="158"/>
  <c r="D6" i="158"/>
  <c r="D5" i="158"/>
  <c r="D4" i="158"/>
  <c r="D3" i="158"/>
  <c r="D2" i="158"/>
  <c r="D8" i="158" l="1"/>
  <c r="E93" i="159"/>
  <c r="E95" i="159" s="1"/>
  <c r="F43" i="160"/>
  <c r="J129" i="178" l="1"/>
  <c r="J132" i="178" s="1"/>
  <c r="J157" i="178" s="1"/>
  <c r="J158" i="178" s="1"/>
  <c r="J129" i="177"/>
  <c r="J132" i="177" s="1"/>
  <c r="J157" i="177" s="1"/>
  <c r="J158" i="177" s="1"/>
  <c r="J129" i="175"/>
  <c r="J132" i="175" s="1"/>
  <c r="J157" i="175" s="1"/>
  <c r="J158" i="175" s="1"/>
  <c r="J129" i="180"/>
  <c r="J132" i="180" s="1"/>
  <c r="J157" i="180" s="1"/>
  <c r="J158" i="180" s="1"/>
  <c r="J129" i="179"/>
  <c r="J132" i="179" s="1"/>
  <c r="J157" i="179" s="1"/>
  <c r="J158" i="179" s="1"/>
  <c r="J129" i="182"/>
  <c r="J132" i="182" s="1"/>
  <c r="J157" i="182" s="1"/>
  <c r="J158" i="182" s="1"/>
  <c r="J129" i="181"/>
  <c r="J132" i="181" s="1"/>
  <c r="J157" i="181" s="1"/>
  <c r="J158" i="181" s="1"/>
  <c r="J138" i="181" s="1"/>
  <c r="J129" i="176"/>
  <c r="J132" i="176" s="1"/>
  <c r="J157" i="176" s="1"/>
  <c r="J158" i="176" s="1"/>
  <c r="J129" i="183"/>
  <c r="J132" i="183" s="1"/>
  <c r="J157" i="183" s="1"/>
  <c r="J158" i="183" s="1"/>
  <c r="J130" i="173"/>
  <c r="J133" i="173" s="1"/>
  <c r="J158" i="173" s="1"/>
  <c r="J159" i="173" s="1"/>
  <c r="J138" i="183" l="1"/>
  <c r="J138" i="176"/>
  <c r="J139" i="176" s="1"/>
  <c r="I140" i="176" s="1"/>
  <c r="J139" i="181"/>
  <c r="I140" i="181" s="1"/>
  <c r="J138" i="179"/>
  <c r="J139" i="179" s="1"/>
  <c r="I140" i="179" s="1"/>
  <c r="J138" i="180"/>
  <c r="J138" i="175"/>
  <c r="J139" i="175" s="1"/>
  <c r="I140" i="175" s="1"/>
  <c r="J138" i="177"/>
  <c r="J139" i="177" s="1"/>
  <c r="I140" i="177" s="1"/>
  <c r="J138" i="178"/>
  <c r="J139" i="178" s="1"/>
  <c r="I140" i="178" s="1"/>
  <c r="J138" i="182"/>
  <c r="J139" i="182" s="1"/>
  <c r="J139" i="173"/>
  <c r="J140" i="173" s="1"/>
  <c r="I141" i="173" s="1"/>
  <c r="J145" i="179" l="1"/>
  <c r="J141" i="179"/>
  <c r="J144" i="179"/>
  <c r="J142" i="179"/>
  <c r="J143" i="179"/>
  <c r="J141" i="176"/>
  <c r="J143" i="176"/>
  <c r="J142" i="176"/>
  <c r="J145" i="176"/>
  <c r="J144" i="176"/>
  <c r="J145" i="173"/>
  <c r="J146" i="173"/>
  <c r="J144" i="173"/>
  <c r="J143" i="173"/>
  <c r="J142" i="173"/>
  <c r="J145" i="181"/>
  <c r="J141" i="181"/>
  <c r="J142" i="181"/>
  <c r="J144" i="181"/>
  <c r="J143" i="181"/>
  <c r="J145" i="177"/>
  <c r="J144" i="177"/>
  <c r="J143" i="177"/>
  <c r="J142" i="177"/>
  <c r="J141" i="177"/>
  <c r="J143" i="175"/>
  <c r="J142" i="175"/>
  <c r="J141" i="175"/>
  <c r="J144" i="175"/>
  <c r="J145" i="175"/>
  <c r="J141" i="178"/>
  <c r="J143" i="178"/>
  <c r="J145" i="178"/>
  <c r="J144" i="178"/>
  <c r="J142" i="178"/>
  <c r="I140" i="182"/>
  <c r="J139" i="180"/>
  <c r="I140" i="180" s="1"/>
  <c r="J139" i="183"/>
  <c r="I140" i="183" s="1"/>
  <c r="H17" i="126" l="1"/>
  <c r="I17" i="126" s="1"/>
  <c r="J147" i="173"/>
  <c r="J160" i="173" s="1"/>
  <c r="J161" i="173" s="1"/>
  <c r="G20" i="126" s="1" a="1"/>
  <c r="H20" i="126" s="1"/>
  <c r="I20" i="126" s="1"/>
  <c r="J146" i="181"/>
  <c r="J159" i="181" s="1"/>
  <c r="J160" i="181" s="1"/>
  <c r="G28" i="126" s="1"/>
  <c r="H28" i="126" s="1"/>
  <c r="J146" i="178"/>
  <c r="J159" i="178" s="1"/>
  <c r="J160" i="178" s="1"/>
  <c r="G25" i="126" s="1" a="1"/>
  <c r="H25" i="126" s="1"/>
  <c r="I25" i="126" s="1"/>
  <c r="J146" i="175"/>
  <c r="J159" i="175" s="1"/>
  <c r="J160" i="175" s="1"/>
  <c r="G21" i="126" s="1"/>
  <c r="H21" i="126" s="1"/>
  <c r="I21" i="126" s="1"/>
  <c r="H15" i="126"/>
  <c r="I15" i="126" s="1"/>
  <c r="J145" i="183"/>
  <c r="J144" i="183"/>
  <c r="J141" i="183"/>
  <c r="J143" i="183"/>
  <c r="J142" i="183"/>
  <c r="J143" i="182"/>
  <c r="J144" i="182"/>
  <c r="J141" i="182"/>
  <c r="J145" i="182"/>
  <c r="J142" i="182"/>
  <c r="J146" i="176"/>
  <c r="J159" i="176" s="1"/>
  <c r="J160" i="176" s="1"/>
  <c r="G22" i="126" s="1" a="1"/>
  <c r="H22" i="126" s="1"/>
  <c r="I22" i="126" s="1"/>
  <c r="J146" i="179"/>
  <c r="J159" i="179" s="1"/>
  <c r="J160" i="179" s="1"/>
  <c r="G26" i="126" s="1"/>
  <c r="J146" i="177"/>
  <c r="J159" i="177" s="1"/>
  <c r="J160" i="177" s="1"/>
  <c r="G23" i="126" s="1"/>
  <c r="H23" i="126" s="1"/>
  <c r="I23" i="126" s="1"/>
  <c r="J141" i="180"/>
  <c r="J143" i="180"/>
  <c r="J142" i="180"/>
  <c r="J145" i="180"/>
  <c r="J144" i="180"/>
  <c r="H26" i="126" l="1"/>
  <c r="I26" i="126" s="1"/>
  <c r="H19" i="126"/>
  <c r="I19" i="126" s="1"/>
  <c r="I28" i="126"/>
  <c r="H18" i="126"/>
  <c r="J146" i="180"/>
  <c r="J159" i="180" s="1"/>
  <c r="J160" i="180" s="1"/>
  <c r="G27" i="126" s="1"/>
  <c r="J146" i="183"/>
  <c r="J159" i="183" s="1"/>
  <c r="J160" i="183" s="1"/>
  <c r="G24" i="126" s="1"/>
  <c r="H24" i="126" s="1"/>
  <c r="I24" i="126" s="1"/>
  <c r="J146" i="182"/>
  <c r="J159" i="182" s="1"/>
  <c r="J160" i="182" s="1"/>
  <c r="G29" i="126" s="1" a="1"/>
  <c r="H29" i="126" s="1"/>
  <c r="I29" i="126" s="1"/>
  <c r="H27" i="126" l="1"/>
  <c r="I27" i="126" s="1"/>
  <c r="I18" i="126"/>
  <c r="H11" i="165" l="1"/>
  <c r="H15" i="165" s="1"/>
  <c r="H16" i="165" s="1"/>
  <c r="H17" i="165" s="1"/>
  <c r="H14" i="126" l="1"/>
  <c r="I14" i="126" s="1"/>
  <c r="I30" i="126" s="1"/>
  <c r="H18" i="165"/>
  <c r="F33" i="126" l="1"/>
  <c r="G33" i="126" s="1"/>
  <c r="I33" i="126" s="1"/>
  <c r="I34" i="126" s="1"/>
  <c r="I36" i="126" s="1"/>
  <c r="H30" i="12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D19567-1B68-435B-AF25-BB03A94BE0E6}" keepAlive="1" name="Consulta - Table001 (Page 1)" description="Conexão com a consulta 'Table001 (Page 1)' na pasta de trabalho." type="5" refreshedVersion="0" background="1" saveData="1">
    <dbPr connection="Provider=Microsoft.Mashup.OleDb.1;Data Source=$Workbook$;Location=&quot;Table001 (Page 1)&quot;;Extended Properties=&quot;&quot;" command="SELECT * FROM [Table001 (Page 1)]"/>
  </connection>
  <connection id="2" xr16:uid="{9D2797E1-9C94-4548-9944-CB9E8B7B77B7}" keepAlive="1" name="Consulta - Table001 (Page 1) (2)" description="Conexão com a consulta 'Table001 (Page 1) (2)' na pasta de trabalho." type="5" refreshedVersion="0" background="1" saveData="1">
    <dbPr connection="Provider=Microsoft.Mashup.OleDb.1;Data Source=$Workbook$;Location=&quot;Table001 (Page 1) (2)&quot;;Extended Properties=&quot;&quot;" command="SELECT * FROM [Table001 (Page 1) (2)]"/>
  </connection>
  <connection id="3" xr16:uid="{14A0CE0D-7885-45E2-BD2A-C281487D04C4}" keepAlive="1" name="Consulta - Table002 (Page 2)" description="Conexão com a consulta 'Table002 (Page 2)' na pasta de trabalho." type="5" refreshedVersion="0" background="1" saveData="1">
    <dbPr connection="Provider=Microsoft.Mashup.OleDb.1;Data Source=$Workbook$;Location=&quot;Table002 (Page 2)&quot;;Extended Properties=&quot;&quot;" command="SELECT * FROM [Table002 (Page 2)]"/>
  </connection>
  <connection id="4" xr16:uid="{52D9EBD9-B272-4785-B48D-15B59EE2F5F6}" keepAlive="1" name="Consulta - Table002 (Page 2) (2)" description="Conexão com a consulta 'Table002 (Page 2) (2)' na pasta de trabalho." type="5" refreshedVersion="0" background="1" saveData="1">
    <dbPr connection="Provider=Microsoft.Mashup.OleDb.1;Data Source=$Workbook$;Location=&quot;Table002 (Page 2) (2)&quot;;Extended Properties=&quot;&quot;" command="SELECT * FROM [Table002 (Page 2) (2)]"/>
  </connection>
  <connection id="5" xr16:uid="{4E625E73-6D79-4206-A1A4-0A8AD5E71DEE}" keepAlive="1" name="Consulta - Table003 (Page 3)" description="Conexão com a consulta 'Table003 (Page 3)' na pasta de trabalho." type="5" refreshedVersion="0" background="1" saveData="1">
    <dbPr connection="Provider=Microsoft.Mashup.OleDb.1;Data Source=$Workbook$;Location=&quot;Table003 (Page 3)&quot;;Extended Properties=&quot;&quot;" command="SELECT * FROM [Table003 (Page 3)]"/>
  </connection>
  <connection id="6" xr16:uid="{69DBB429-D38C-4508-A7DC-7576F3523886}" keepAlive="1" name="Consulta - Table003 (Page 3) (2)" description="Conexão com a consulta 'Table003 (Page 3) (2)' na pasta de trabalho." type="5" refreshedVersion="0" background="1" saveData="1">
    <dbPr connection="Provider=Microsoft.Mashup.OleDb.1;Data Source=$Workbook$;Location=&quot;Table003 (Page 3) (2)&quot;;Extended Properties=&quot;&quot;" command="SELECT * FROM [Table003 (Page 3) (2)]"/>
  </connection>
  <connection id="7" xr16:uid="{03492A6F-A756-4B1F-8F96-1026B2994726}" keepAlive="1" name="Consulta - Table004 (Page 4)" description="Conexão com a consulta 'Table004 (Page 4)' na pasta de trabalho." type="5" refreshedVersion="0" background="1" saveData="1">
    <dbPr connection="Provider=Microsoft.Mashup.OleDb.1;Data Source=$Workbook$;Location=&quot;Table004 (Page 4)&quot;;Extended Properties=&quot;&quot;" command="SELECT * FROM [Table004 (Page 4)]"/>
  </connection>
  <connection id="8" xr16:uid="{2EE69694-A7FE-48CB-BC78-7BFEC619AD0C}" keepAlive="1" name="Consulta - Table004 (Page 4) (2)" description="Conexão com a consulta 'Table004 (Page 4) (2)' na pasta de trabalho." type="5" refreshedVersion="8" background="1" saveData="1">
    <dbPr connection="Provider=Microsoft.Mashup.OleDb.1;Data Source=$Workbook$;Location=&quot;Table004 (Page 4) (2)&quot;;Extended Properties=&quot;&quot;" command="SELECT * FROM [Table004 (Page 4) (2)]"/>
  </connection>
  <connection id="9" xr16:uid="{1ED2EADE-C420-4230-9D5F-3AE15BCE3938}" keepAlive="1" name="Consulta - Table005 (Page 5)" description="Conexão com a consulta 'Table005 (Page 5)' na pasta de trabalho." type="5" refreshedVersion="0" background="1" saveData="1">
    <dbPr connection="Provider=Microsoft.Mashup.OleDb.1;Data Source=$Workbook$;Location=&quot;Table005 (Page 5)&quot;;Extended Properties=&quot;&quot;" command="SELECT * FROM [Table005 (Page 5)]"/>
  </connection>
  <connection id="10" xr16:uid="{A404E210-32FE-4FD8-BE2F-6267E300617E}" keepAlive="1" name="Consulta - Table005 (Page 5) (2)" description="Conexão com a consulta 'Table005 (Page 5) (2)' na pasta de trabalho." type="5" refreshedVersion="0" background="1" saveData="1">
    <dbPr connection="Provider=Microsoft.Mashup.OleDb.1;Data Source=$Workbook$;Location=&quot;Table005 (Page 5) (2)&quot;;Extended Properties=&quot;&quot;" command="SELECT * FROM [Table005 (Page 5) (2)]"/>
  </connection>
  <connection id="11" xr16:uid="{31FA7A8D-8BA6-4CD7-BC98-E22E25CE3B3B}" keepAlive="1" name="Consulta - Table006 (Page 6)" description="Conexão com a consulta 'Table006 (Page 6)' na pasta de trabalho." type="5" refreshedVersion="0" background="1" saveData="1">
    <dbPr connection="Provider=Microsoft.Mashup.OleDb.1;Data Source=$Workbook$;Location=&quot;Table006 (Page 6)&quot;;Extended Properties=&quot;&quot;" command="SELECT * FROM [Table006 (Page 6)]"/>
  </connection>
  <connection id="12" xr16:uid="{4EA63DE8-2E7E-4836-BFF3-FEF78E8E1D7E}" keepAlive="1" name="Consulta - Table006 (Page 6) (2)" description="Conexão com a consulta 'Table006 (Page 6) (2)' na pasta de trabalho." type="5" refreshedVersion="8" background="1" saveData="1">
    <dbPr connection="Provider=Microsoft.Mashup.OleDb.1;Data Source=$Workbook$;Location=&quot;Table006 (Page 6) (2)&quot;;Extended Properties=&quot;&quot;" command="SELECT * FROM [Table006 (Page 6)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<sst xmlns="http://schemas.openxmlformats.org/spreadsheetml/2006/main" count="6202" uniqueCount="1386">
  <si>
    <t>ANEXO I</t>
  </si>
  <si>
    <t>Planilha de Custos e Formação de Preços (Modelo IN 05/2017)</t>
  </si>
  <si>
    <t>Nº do Processo:</t>
  </si>
  <si>
    <t>Licitação:</t>
  </si>
  <si>
    <t xml:space="preserve">Dia: </t>
  </si>
  <si>
    <t>Hora:</t>
  </si>
  <si>
    <t>EQUIPE DE GESTÃO</t>
  </si>
  <si>
    <t>Engenheiro Eletricista</t>
  </si>
  <si>
    <t>Assistente Administrativo</t>
  </si>
  <si>
    <t>EQUIPE TÉCNICA</t>
  </si>
  <si>
    <t>Encarregado Geral</t>
  </si>
  <si>
    <t>Almoxarife</t>
  </si>
  <si>
    <t>Técnico Eletrotécnico</t>
  </si>
  <si>
    <t>Eletricista</t>
  </si>
  <si>
    <t>Técnico em telecomunicações</t>
  </si>
  <si>
    <t>Mecânico de ar condicionado central</t>
  </si>
  <si>
    <t>Operador de ar condicionado central</t>
  </si>
  <si>
    <t>Bombeiro hidráulico</t>
  </si>
  <si>
    <t>Pintor</t>
  </si>
  <si>
    <t>Técnico em automação</t>
  </si>
  <si>
    <t>Ajudante de manutenção</t>
  </si>
  <si>
    <t>Eletricista plantonista diurno(escala 12x36)</t>
  </si>
  <si>
    <t>Eletricista plantonista noturno (escala 12x36)</t>
  </si>
  <si>
    <t>Item</t>
  </si>
  <si>
    <t>Serviço Especializado</t>
  </si>
  <si>
    <t>Unid.</t>
  </si>
  <si>
    <t>Qtd. Anual estimada</t>
  </si>
  <si>
    <t>CÓDIGO SINAPI</t>
  </si>
  <si>
    <t xml:space="preserve">Valor Unitário </t>
  </si>
  <si>
    <t>Valor Total Anual (R$)</t>
  </si>
  <si>
    <t xml:space="preserve">Manutenção especializada em grupo motor gerador - GMG </t>
  </si>
  <si>
    <t>mês</t>
  </si>
  <si>
    <t>Mercado</t>
  </si>
  <si>
    <t>Manutenção Sistema Ininterrupto - UPS (Com a fabricante)</t>
  </si>
  <si>
    <t>Analise físico-química da qualidade da água e limpeza geral dos reservatórios de água</t>
  </si>
  <si>
    <t>Manutenção especializada em Chiller (Com a fabricante)</t>
  </si>
  <si>
    <t>Suporte técnico especializado na automação predial</t>
  </si>
  <si>
    <t xml:space="preserve">Manutenção especializada em portas automáticas </t>
  </si>
  <si>
    <t>Análise de qualidade do ar com emissão de laudos</t>
  </si>
  <si>
    <t>unid</t>
  </si>
  <si>
    <t>Plano de Descarbonização</t>
  </si>
  <si>
    <t>Plano Lixo Zero e Certificação</t>
  </si>
  <si>
    <t>Monitoramento 24/7</t>
  </si>
  <si>
    <t>Software de Gestão</t>
  </si>
  <si>
    <t>SUBTOTAL</t>
  </si>
  <si>
    <t>BDI</t>
  </si>
  <si>
    <t>Valor serviços especializados com BDI</t>
  </si>
  <si>
    <t>COMPOSIÇÃO DO BDI - Material</t>
  </si>
  <si>
    <t>%</t>
  </si>
  <si>
    <t>ADMINISTRAÇÃO CENTRAL (AC)</t>
  </si>
  <si>
    <t>AC</t>
  </si>
  <si>
    <t>SEGURO + GARANTIA (SG)</t>
  </si>
  <si>
    <t>SG</t>
  </si>
  <si>
    <t xml:space="preserve">RISCOS (R) </t>
  </si>
  <si>
    <t>R</t>
  </si>
  <si>
    <t>DESPESAS FINANCEIRAS (DF)</t>
  </si>
  <si>
    <t>DF</t>
  </si>
  <si>
    <t>LUCRO (L)</t>
  </si>
  <si>
    <t>L</t>
  </si>
  <si>
    <t>IMPOSTOS - TRIBUTOS (I)</t>
  </si>
  <si>
    <t>COFINS</t>
  </si>
  <si>
    <t>PIS</t>
  </si>
  <si>
    <t>ISS</t>
  </si>
  <si>
    <t>CPRB</t>
  </si>
  <si>
    <t>TOTAL BDI</t>
  </si>
  <si>
    <t>CÁLCULO UTILIZADO PARA BDI</t>
  </si>
  <si>
    <t>BDI = (1+AC+S+R+G) * (1+DF) * (1+L)/(1-I)-1</t>
  </si>
  <si>
    <t>COMPOSIÇÃO DO BDI - SERVIÇOS</t>
  </si>
  <si>
    <t>IMPOSTROS - TRIBUTOS (I)</t>
  </si>
  <si>
    <t>DISCRIMINAÇÃO DOS SERVIÇOS (Dados referentes à contratação)</t>
  </si>
  <si>
    <t>A</t>
  </si>
  <si>
    <t>Data de apresentação da proposta (dia/mês/ano):</t>
  </si>
  <si>
    <t>B</t>
  </si>
  <si>
    <t>Município / UF:</t>
  </si>
  <si>
    <t>C</t>
  </si>
  <si>
    <t>Ano do Acordo, Convenção ou Dissídio Coletivo:</t>
  </si>
  <si>
    <t>D</t>
  </si>
  <si>
    <t>Número de meses de execução contratual:</t>
  </si>
  <si>
    <t>IDENTIFICAÇÃO DO SERVIÇO</t>
  </si>
  <si>
    <t>Tipo de Serviço</t>
  </si>
  <si>
    <t>Unidade de Medida</t>
  </si>
  <si>
    <t>Quantidade total a contratar
 (em função da unidade de Medida)</t>
  </si>
  <si>
    <t>1. MÓDULOS</t>
  </si>
  <si>
    <t>Mão de obra</t>
  </si>
  <si>
    <t>Mão de obra vinculada à execução contratual</t>
  </si>
  <si>
    <t>Dados para composição dos custos referentes a mão de obra</t>
  </si>
  <si>
    <t>Tipo de Serviço (mesmo serviço com características distintas)</t>
  </si>
  <si>
    <t>Manutenção</t>
  </si>
  <si>
    <t>Classificação Brasileira de Ocupações (CBO)</t>
  </si>
  <si>
    <t>Salário</t>
  </si>
  <si>
    <t>Categoria Profissional (vinculada à execução contratual)</t>
  </si>
  <si>
    <t>Data-Base da Categoria (dia/mês/ano)</t>
  </si>
  <si>
    <t>Indicação da Convenção Coletiva (Sindicato)</t>
  </si>
  <si>
    <t>Módulo 1 - Composição da Remuneração</t>
  </si>
  <si>
    <t>Composição da Remuneração</t>
  </si>
  <si>
    <t>Valor (R$)</t>
  </si>
  <si>
    <t>Salário - Base</t>
  </si>
  <si>
    <t>Adicional de Periculosidade</t>
  </si>
  <si>
    <t>Adicional de Insalubridade</t>
  </si>
  <si>
    <t>Adicional Noturno</t>
  </si>
  <si>
    <t>E</t>
  </si>
  <si>
    <t>Adicional de Hora Noturna Reduzida</t>
  </si>
  <si>
    <t>G</t>
  </si>
  <si>
    <t>Outros (especificar)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</si>
  <si>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</si>
  <si>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</si>
  <si>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</si>
  <si>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</si>
  <si>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</si>
  <si>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</si>
  <si>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</si>
  <si>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
de Serviço (FGTS) e outras contribuições</t>
  </si>
  <si>
    <t>2.2</t>
  </si>
  <si>
    <t>GPS, FGTS e outras contribuições</t>
  </si>
  <si>
    <t>Salário Educação</t>
  </si>
  <si>
    <t>SESC ou SESI</t>
  </si>
  <si>
    <t>SENAI - SENAC</t>
  </si>
  <si>
    <t>F</t>
  </si>
  <si>
    <t>SEBRAE</t>
  </si>
  <si>
    <t>INCRA</t>
  </si>
  <si>
    <t>H</t>
  </si>
  <si>
    <t>FGTS</t>
  </si>
  <si>
    <t>Submódulo 2.3 - Benefícios Mensais e Diários</t>
  </si>
  <si>
    <t>2.3</t>
  </si>
  <si>
    <t>Benefícios Mensais e Diários</t>
  </si>
  <si>
    <t>Referência</t>
  </si>
  <si>
    <t>Assistência Médica e Familiar</t>
  </si>
  <si>
    <t>Outros (especificar) - Assistencia Odontológica</t>
  </si>
  <si>
    <t>Quadro - Resumo do Módulo 2 - Encargos e Benefícios anuais, mensais e diários</t>
  </si>
  <si>
    <t>Encargos e Benefícios anuais, mensais e diários</t>
  </si>
  <si>
    <t>Módulo 3 - Provisão para Rescisão</t>
  </si>
  <si>
    <t>Provisão para Rescisção</t>
  </si>
  <si>
    <t>Aviso Prévio Indenizado</t>
  </si>
  <si>
    <t>Incidência do FGTS sobre o Aviso Prévio Indenizado</t>
  </si>
  <si>
    <t>Aviso Prévio Trabalhado</t>
  </si>
  <si>
    <t>Módulo 4 - Custo de Reposição do Profissional Ausente</t>
  </si>
  <si>
    <t>Submódulo 4.1 - Ausências Legais</t>
  </si>
  <si>
    <t>4.1</t>
  </si>
  <si>
    <t>Ausências Legais</t>
  </si>
  <si>
    <t>Substituto na cobertura de férias</t>
  </si>
  <si>
    <t>Substituto na cobertura de Ausências Legais</t>
  </si>
  <si>
    <t>Substituto na cobertura de Licença - Paternidade</t>
  </si>
  <si>
    <t>Substituto na cobertura de Ausência por acidente de trabalho</t>
  </si>
  <si>
    <t>Substituto na cobertura de Afastamento Maternidade</t>
  </si>
  <si>
    <t>Substituto na cobertura de Outros ausências (especificar)</t>
  </si>
  <si>
    <t>Submódulo 4.2 - Intrajornada</t>
  </si>
  <si>
    <t>4.2</t>
  </si>
  <si>
    <t>Substituto na Intrajornada</t>
  </si>
  <si>
    <t>Substituto na cobertura de Intervalo para repouso ou alimentação</t>
  </si>
  <si>
    <t>Quadro - Resumo do Módulo 4 - Custos de Reposição do Profissional Ausente</t>
  </si>
  <si>
    <t>Custo de Reposição do Profissional Ausente</t>
  </si>
  <si>
    <t>Substituto nas Ausências Legais</t>
  </si>
  <si>
    <t>Módulo 5 - Insumos Diversos</t>
  </si>
  <si>
    <t>Insumos Diversos</t>
  </si>
  <si>
    <t>Uniformes</t>
  </si>
  <si>
    <t>Materiais</t>
  </si>
  <si>
    <t>Ferramental</t>
  </si>
  <si>
    <t>EPI´s</t>
  </si>
  <si>
    <t>Módulo 6 - Custos Indiretos, Tributos e Lucro</t>
  </si>
  <si>
    <t>Custos Indiretos, Tributos e Lucro</t>
  </si>
  <si>
    <t>2. QUADRO-RESUMO DO CUSTO POR EMPREGADO</t>
  </si>
  <si>
    <t>Mão de obra vinculada à execução contratual (valor por empregado)</t>
  </si>
  <si>
    <t>Subtotal (A + B + C + D + E)</t>
  </si>
  <si>
    <t>Valor Total por Empregado</t>
  </si>
  <si>
    <t>Brasília / DF</t>
  </si>
  <si>
    <t>2142/2143</t>
  </si>
  <si>
    <t>ENGENHEIRO</t>
  </si>
  <si>
    <t>Senge-DF</t>
  </si>
  <si>
    <t>Sinduscon-DF</t>
  </si>
  <si>
    <t>Encarregado</t>
  </si>
  <si>
    <t>Técnico</t>
  </si>
  <si>
    <t>Mecânico</t>
  </si>
  <si>
    <t>Adicional Noturno (9 horas)</t>
  </si>
  <si>
    <t>Uniformes Equipe de manutenção</t>
  </si>
  <si>
    <t>Quant. Anual</t>
  </si>
  <si>
    <t>Valor Unit.</t>
  </si>
  <si>
    <t>Valor Total</t>
  </si>
  <si>
    <t xml:space="preserve">Calça comprida tipo "jeans" ou similar  </t>
  </si>
  <si>
    <t xml:space="preserve">Camisetas básica Manga Curta (com o emblema da empresa) </t>
  </si>
  <si>
    <t>Jaleco Manga Curta (com o emblema da empresa)</t>
  </si>
  <si>
    <t xml:space="preserve">Botina com sola de borracha, de acordo com a categoria profissional </t>
  </si>
  <si>
    <t>Par de meias 100% algodão</t>
  </si>
  <si>
    <t>Cinto em Couro</t>
  </si>
  <si>
    <t>Período do Contrato</t>
  </si>
  <si>
    <t>ITEM</t>
  </si>
  <si>
    <t>DESCRIÇÃO</t>
  </si>
  <si>
    <t>QUANT</t>
  </si>
  <si>
    <t>Valor Unitário</t>
  </si>
  <si>
    <t>Alavanca ponteira 1,80 metros</t>
  </si>
  <si>
    <t>Alicate amperímetro Minipa Mód. ET-3200A</t>
  </si>
  <si>
    <t>Alicate amperímetro Minipa Mód. ET-3200B</t>
  </si>
  <si>
    <t>Alicate amperímetro digital true RMS</t>
  </si>
  <si>
    <t>Alicate chato com cabo isolado 6"</t>
  </si>
  <si>
    <t>Alicate Crirnpar RJ45 AMP - Cat 6</t>
  </si>
  <si>
    <t>Alicate de bico redondo com cabo isolado 6"</t>
  </si>
  <si>
    <t>Alicate de corte com cabo isolado 6"</t>
  </si>
  <si>
    <t>Alicate de Pressão 12"</t>
  </si>
  <si>
    <t>Alicate Prensa terminal Hidráulico até 300mm2</t>
  </si>
  <si>
    <t>Alicate universal com cabo isolado 8"</t>
  </si>
  <si>
    <t>Analisadores de Qualidade de Energia Trifásica Fluke 433</t>
  </si>
  <si>
    <t>Arco de serra</t>
  </si>
  <si>
    <t>Aspirador de pó industrial 50 LT turbo 1001 Electrolux</t>
  </si>
  <si>
    <t>Bomba de Sucção de Água 1HP</t>
  </si>
  <si>
    <t>Chave catraca 3/8"</t>
  </si>
  <si>
    <t>Chave catraca 3/16"</t>
  </si>
  <si>
    <t>Chave de Corrente Cap. 4" Belzer</t>
  </si>
  <si>
    <t>Chave de Fenda 12" Belzer</t>
  </si>
  <si>
    <t>Chave de fenda cotoco 1/4" X 1" Belzer</t>
  </si>
  <si>
    <t>Chave de fenda cotoco 3/16" X 1"</t>
  </si>
  <si>
    <t>Chave de fenda de 1/4" X  611  Belzer</t>
  </si>
  <si>
    <t>Chave de fenda de 1/ 4" X 8" Belzer</t>
  </si>
  <si>
    <t>Chave de fenda de 1/8" X 5" Belzer</t>
  </si>
  <si>
    <t>Chave de fenda de 3/16" X 6" Taurus</t>
  </si>
  <si>
    <t>Chave de teste Neon</t>
  </si>
  <si>
    <t>Chave phillips 1/8" X 2.1/2" Belzer</t>
  </si>
  <si>
    <t>Chave phillips 16"</t>
  </si>
  <si>
    <t>Chave phillips 3/16" X 3" verde</t>
  </si>
  <si>
    <t>Chave phillips 3/16" X 4" Belzer</t>
  </si>
  <si>
    <t>Chave phillips cotoco 1/4" X 1" Belzer</t>
  </si>
  <si>
    <t>Compressor CJ 3+ BPI 60L 1/2 HP 2P Motor Monofásico</t>
  </si>
  <si>
    <t>Conjunto saca polias</t>
  </si>
  <si>
    <t>Decibelímetro Digital</t>
  </si>
  <si>
    <t>Densímetro para baterias chumbo-ácido</t>
  </si>
  <si>
    <t>Escada de madeira - 2,20 metros</t>
  </si>
  <si>
    <t>Escada de madeira - 3 metros</t>
  </si>
  <si>
    <t>Escada tipo girafa- 6 metros</t>
  </si>
  <si>
    <t>Esmeril Bancada Monof. 6" 1/2cv</t>
  </si>
  <si>
    <t>Esmerilhadeira Industrial 9" 6500 rpm Bosch</t>
  </si>
  <si>
    <t>Ferramenta de Inserção Punch Down - AMP</t>
  </si>
  <si>
    <t>Ferro de solda 100 W</t>
  </si>
  <si>
    <t>Ferro de solda 26 W</t>
  </si>
  <si>
    <t>Ferro solda Tipo Machadinha 160 W</t>
  </si>
  <si>
    <t>Furadeira Bosch industrial, tipo martelete, mod. GPH 2S, 620 W, SDS</t>
  </si>
  <si>
    <t>Furadeira portátil tipo martelete 500W c/ jogo de brocas completo, widia e A.A.</t>
  </si>
  <si>
    <t>Rotulador Eletronico Brother- PT 7600</t>
  </si>
  <si>
    <t>Jogo chave allen Belzer 3mm a 13mm</t>
  </si>
  <si>
    <t>Jogo de chave Boca completo 6 a 32mm</t>
  </si>
  <si>
    <t>Jogo de chave Boca completo 1/4" a 1.1/4"</t>
  </si>
  <si>
    <t>Jogo de Chave Canhão Curto</t>
  </si>
  <si>
    <t>Jogo de Chave Canhão Longo</t>
  </si>
  <si>
    <t>Jogo de chave Estria completo 1/ 4" a 1.1/ 4"</t>
  </si>
  <si>
    <t>Jogo de chave Estria completo 6 a 32mm</t>
  </si>
  <si>
    <t>Jogo de chave Griff completo 10" a 48"</t>
  </si>
  <si>
    <t>Jogo de chave Inglesa completo 611 a 14"</t>
  </si>
  <si>
    <t>Jogo de chave Soquete completo 1/8" a 1.1/ 4"</t>
  </si>
  <si>
    <t>Jogo de chave Soquete completo 10 a 32mm</t>
  </si>
  <si>
    <t>Jogo de Chave Torx com 12 Peças</t>
  </si>
  <si>
    <t>Jogo de lima</t>
  </si>
  <si>
    <t>Jogo de Tarracha de 1/2" à 2"</t>
  </si>
  <si>
    <t>Jogo Saca Fusível NH</t>
  </si>
  <si>
    <t>Lanterna Grandes 6V</t>
  </si>
  <si>
    <t>Lanternas pequenas</t>
  </si>
  <si>
    <t>Luxímetro digital</t>
  </si>
  <si>
    <t>Mala de ferramentas c/ 05 Gavetas</t>
  </si>
  <si>
    <t>Marreta de 3Kg</t>
  </si>
  <si>
    <t>Marreta de 5Kg</t>
  </si>
  <si>
    <t>Marreta de borracha</t>
  </si>
  <si>
    <t>Martelo unha pol 25mm Tramontina 500g</t>
  </si>
  <si>
    <t>Máscara Facial Completa - Tipo Full Face</t>
  </si>
  <si>
    <t>Medidor de resistência de aterramento</t>
  </si>
  <si>
    <t>Megôhmetro de 1000 V</t>
  </si>
  <si>
    <t>Morsa 06" Schulz</t>
  </si>
  <si>
    <t>Multímetro True-RMS, com cabos de teste, pinças crocodilo e sonda de temperatura</t>
  </si>
  <si>
    <t>Paquímetro universal de 300 mm</t>
  </si>
  <si>
    <t>Pé de Cabra Grande</t>
  </si>
  <si>
    <t>Ponteiro</t>
  </si>
  <si>
    <t>Prumo de centro para pedreiro</t>
  </si>
  <si>
    <t>Radiômetro</t>
  </si>
  <si>
    <t>Rosqueadeira elétrica de 1/2 a 4"</t>
  </si>
  <si>
    <t>Saca placa para piso elevado</t>
  </si>
  <si>
    <t>Sequencímetro</t>
  </si>
  <si>
    <t>Sugador de solda</t>
  </si>
  <si>
    <t>Talhadeira</t>
  </si>
  <si>
    <t>Tico-Tico INDL Bosch</t>
  </si>
  <si>
    <t>Torquímetro de estalo, espiga 1/2"</t>
  </si>
  <si>
    <t>Trena de 30m</t>
  </si>
  <si>
    <t>Trena de 50m</t>
  </si>
  <si>
    <t>Trena de 5m</t>
  </si>
  <si>
    <t>Valor total global</t>
  </si>
  <si>
    <t>Valor para Composição da PCFP</t>
  </si>
  <si>
    <t>Quantidade de postos de trabalho da licitação</t>
  </si>
  <si>
    <t>Quantidade de meses</t>
  </si>
  <si>
    <t>Relação de EPI's</t>
  </si>
  <si>
    <t>EPI's</t>
  </si>
  <si>
    <t>UNIDADE</t>
  </si>
  <si>
    <t>V.UNIT.</t>
  </si>
  <si>
    <t>UN</t>
  </si>
  <si>
    <t>03</t>
  </si>
  <si>
    <t>AVENTAL DE RASPA SOLDADOR</t>
  </si>
  <si>
    <t>AVENTAL DE RASPA JARDINEIRO</t>
  </si>
  <si>
    <t>CONJ.</t>
  </si>
  <si>
    <t>06</t>
  </si>
  <si>
    <t xml:space="preserve">CALÇADO TIPO BOTA </t>
  </si>
  <si>
    <t>PAR</t>
  </si>
  <si>
    <t>CALÇADO TIPO BOTA PARA PROTEÇÃO CONTRA IMPACTOS DE QUEDAS DE OBJETOS</t>
  </si>
  <si>
    <t>CALÇADO TIPO BOTA PARA PROTEÇÃO CONTRA IMPACTOS DE QUEDAS DE OBJETOS E SOLADO DE POLIURETANO BIDENSIDADE E COM BIQUEIRA DE COMPOSITE</t>
  </si>
  <si>
    <t>CALÇADO TIPO BOTA DE SEGURANÇA COM PROTEÇÃO ELÉTRICA E MECÂNICA, CONFECCIONADA EM MICROFIBRA, FECHAMENTO EM ELÁSTICO, SEM COMPONENTES METÁLICOS (ATENDE À NR 10) E BIQUEIRA DE COMPOSITE LEVE E ULTRARESISTENTE</t>
  </si>
  <si>
    <t>CALÇADO TIPO BOTA DE PVC CANO LONGO IMPERMEÁVEL</t>
  </si>
  <si>
    <t>04</t>
  </si>
  <si>
    <t>CAMISETA MANGA LONGA</t>
  </si>
  <si>
    <t>CAPA DE CHUVA</t>
  </si>
  <si>
    <t>CAPACETE DE PROTEÇÃO CLASSE A COM JUGULAR</t>
  </si>
  <si>
    <t>30</t>
  </si>
  <si>
    <t>CINTURÃO TIPO PÁRA QUEDISTA E TALABARTE</t>
  </si>
  <si>
    <t>CONE PARA ISOLAMENTO DE ÁREA 50 cm</t>
  </si>
  <si>
    <t>10</t>
  </si>
  <si>
    <t>DETECTOR DE BAIXA TENSÃO TENSÃO</t>
  </si>
  <si>
    <t>FILTRO PARA VAPORES ORGÂNICOS E GASES ÁCIDOS</t>
  </si>
  <si>
    <t>FILTRO 5N11</t>
  </si>
  <si>
    <t>LUVA Á BASE DE BORRACHA NATURAL</t>
  </si>
  <si>
    <t>LUVA DE RASPA</t>
  </si>
  <si>
    <t>60</t>
  </si>
  <si>
    <t>LUVA ISOLANTE DE BORRACHA TIPO II –CLASSE 00 (TENSÃO MÁXIMA 500V) CONJUGADA COM LUVA DE RASPA DE COURO OU VAQUETA</t>
  </si>
  <si>
    <t>15</t>
  </si>
  <si>
    <t>LUVA DE VAQUETA DE COBERTURA LUVA ISOLANTE</t>
  </si>
  <si>
    <t>05</t>
  </si>
  <si>
    <t xml:space="preserve">LUVA DE LÁTEX </t>
  </si>
  <si>
    <t>LUVA MULTITATO</t>
  </si>
  <si>
    <t>100</t>
  </si>
  <si>
    <t>LUVA PARA PROTEÇÃO CONTRA AGENTES MECÂNICOS</t>
  </si>
  <si>
    <t>LUVA PARA PROTEÇÃO CONTRA AGENTES TÉRMICOS E MECÂNICOS</t>
  </si>
  <si>
    <t>LUVA PROTEÇÃO CONTRA ESMAGAMENTO/IMPACTO</t>
  </si>
  <si>
    <t>MACACÃO COM BOTA Nº44 (ROUPA DE PROTEÇÃO EM PVC OU OUTRO MATERIAL IMPERMEÁVEL)</t>
  </si>
  <si>
    <t xml:space="preserve">MANGAS ISOLANTES </t>
  </si>
  <si>
    <t>MANTA ISOLANTE DE BORRACHA PARA ISOLAÇÃO DE PARTES VIVAS</t>
  </si>
  <si>
    <t>MÁSCARA DE SOLDA COM AUTO ESCURECIMENTO</t>
  </si>
  <si>
    <t>MATERIAL DE BLOQUEIO E SINALIZAÇÃO DE PERIGO PARA DISJUNTORES E QUADROS ELÉTRTICOS</t>
  </si>
  <si>
    <t>ÓCULOS DE PROTEÇÃO</t>
  </si>
  <si>
    <t>PERNEIRA DE RASPA JARDINEIRO</t>
  </si>
  <si>
    <t>PROTEÇÃO FACIAL INCOLOR</t>
  </si>
  <si>
    <t>PROTETOR AURICULAR TIPO CONCHA</t>
  </si>
  <si>
    <t>20</t>
  </si>
  <si>
    <t>PROTETOR AURICULAR TIPO PLUG</t>
  </si>
  <si>
    <t>RESPIRADOR PURIFICADOR DE AR (MÁSCARA SEMIFACIAL)</t>
  </si>
  <si>
    <t>RESPIRADOR PURIFICADOR DE AR TIPO PEÇA  PFF2 S/ VÁLVULA</t>
  </si>
  <si>
    <t>RESPIRADOR PURIFICADOR DE AR TIPO PEÇA SEMIFACIAL PFF3 S/ VÁLVULA</t>
  </si>
  <si>
    <t>TAPETE ISOLANTE DE BORRACHA (ESTRADO ISOLANTE)</t>
  </si>
  <si>
    <t>VESTIMENTA ANTI-CHAMA E ARCO ELÉTRICO</t>
  </si>
  <si>
    <t>Transporte  - 22(dias) x 11,00(diario)</t>
  </si>
  <si>
    <t xml:space="preserve">Auxílio-Refeição/Alimentação </t>
  </si>
  <si>
    <t>Incidência de GPS, FGTS e outras contribuições sobre o
aviso Prévio Trabalhado Trabalhado</t>
  </si>
  <si>
    <t>Multa do FGTS sobre o Aviso Prévio Trabalhado e Aviso prévio indenizado</t>
  </si>
  <si>
    <t>-</t>
  </si>
  <si>
    <r>
      <t xml:space="preserve">SAT </t>
    </r>
    <r>
      <rPr>
        <sz val="10"/>
        <color rgb="FFFF0000"/>
        <rFont val="Fire Sans"/>
      </rPr>
      <t>(RAT Ajustado)</t>
    </r>
  </si>
  <si>
    <t>Custos Indiretos (% sobre módulo 1 a 5)</t>
  </si>
  <si>
    <t>Lucro - (% sobre módulo 1 a 5 + custos indireto)</t>
  </si>
  <si>
    <t>C3 Tributo Estadual COFINS</t>
  </si>
  <si>
    <t>C2 Tributo federal (PIS)</t>
  </si>
  <si>
    <t>C1Tributo Municipal (ISS)</t>
  </si>
  <si>
    <t xml:space="preserve">Tributos - base de cálculo tributos: </t>
  </si>
  <si>
    <t>Total Percentual Tributos:</t>
  </si>
  <si>
    <t>Fórmula de cálculo: custo anual do contrato / 12  / nº postos de trabalho</t>
  </si>
  <si>
    <r>
      <t xml:space="preserve">V.TOTAL </t>
    </r>
    <r>
      <rPr>
        <b/>
        <sz val="10"/>
        <color rgb="FFFF0000"/>
        <rFont val="Fire Sans"/>
      </rPr>
      <t>ANUAL</t>
    </r>
  </si>
  <si>
    <r>
      <t xml:space="preserve">QUANT. </t>
    </r>
    <r>
      <rPr>
        <b/>
        <sz val="10"/>
        <color rgb="FFFF0000"/>
        <rFont val="Fire Sans"/>
      </rPr>
      <t>ANUAL</t>
    </r>
  </si>
  <si>
    <t>Valor total anual por posto</t>
  </si>
  <si>
    <t>Nº Processo:</t>
  </si>
  <si>
    <t>Razão Social:</t>
  </si>
  <si>
    <t xml:space="preserve">Nome de Fantasia: </t>
  </si>
  <si>
    <t xml:space="preserve">Endereço: </t>
  </si>
  <si>
    <t>Telefone:</t>
  </si>
  <si>
    <t xml:space="preserve">E-mail: </t>
  </si>
  <si>
    <t xml:space="preserve">Objeto: </t>
  </si>
  <si>
    <t xml:space="preserve">Obs.: Critério de julgamento adotado será o menor preço do grupo único. </t>
  </si>
  <si>
    <t xml:space="preserve">Valor Total do item em algarismos e por extenso: </t>
  </si>
  <si>
    <t>Prazo de validade da Proposta:</t>
  </si>
  <si>
    <t>(Obs. Não inserir dados pessoais)</t>
  </si>
  <si>
    <t>Quantidade de Empregados (A)</t>
  </si>
  <si>
    <t>Grupo</t>
  </si>
  <si>
    <t>Grupo 1 (único)</t>
  </si>
  <si>
    <t xml:space="preserve">AC = taxa representativa das despesas de rateio da administração central; </t>
  </si>
  <si>
    <t>R = taxa representativa de riscos;</t>
  </si>
  <si>
    <t>DF = taxa representativa das despesas financeiras;</t>
  </si>
  <si>
    <t>L = taxa representativa do lucro/remuneração</t>
  </si>
  <si>
    <t>I = taxa representativa da incidência de tributos</t>
  </si>
  <si>
    <t>BDI ={[1+(AC+SG+R+G) * (1+DF) * (1+L)]/(1-I)}-1</t>
  </si>
  <si>
    <t>SG = taxa representativa de seguros e garantias</t>
  </si>
  <si>
    <t>Item 1 - Grupo 1 (único)</t>
  </si>
  <si>
    <t>Total Mão de Obra</t>
  </si>
  <si>
    <t>Nota (1) - Deverá ser elaborado um quadro para cada tipo de serviço.</t>
  </si>
  <si>
    <t>Nota 1: O Módulo 1 refere-se ao valor mensal devido ao empregado pela prestação do serviço no período de 12 meses.</t>
  </si>
  <si>
    <t>Nota 1: Como a planilha de custos e formação de preços é calculada mensalmente, provisiona-se proporcionalmente 1/12 (um doze avos) dos valores referentes a gratificação natalina, férias e adicional de férias.</t>
  </si>
  <si>
    <t>Nota 2: O adicional de férias contido no Submódulo 2.1 corresponde a 1/3 (um terço) da remuneração que por sua vez é divido por 12 (doze) conforme Nota 1 acima.</t>
  </si>
  <si>
    <t>Nota 3. Levando em consideração a vigência contratual prevista na Lei nº 14.133/2021, a rubrica férias tem como objetivo principal suprir a necessidade do pagamento das férias remuneradas ao final do contrato de 12 meses. Esta rubrica, quando da prorrogação contratual, torna-se custo não renovável.</t>
  </si>
  <si>
    <t>Nota 1: Os percentuais dos encargos previdenciários, do FGTS e demais contribuições são aqueles estabelecidos pela legislação vigente.</t>
  </si>
  <si>
    <t>Nota 2: O SAT a depender do grau de risco do serviço irá variar entre 1%, para risco leve, de 2%, para risco médio, e de 3% de risco grave.</t>
  </si>
  <si>
    <t>Nota 3: Esses percentuais incidem sobre o Módulo 1, o Submódulo 2.1.</t>
  </si>
  <si>
    <t>Nota 1: O valor informado deverá ser o custo real do benefício (descontado o valor eventualmente pago pelo empregado).</t>
  </si>
  <si>
    <t>Nota 2: Observar a previsão dos benefícios contidos em Acordos, Convenções e Dissídios Coletivos de Trabalho e atentar-se ao disposto no art. 6º desta Instrução Normativa.</t>
  </si>
  <si>
    <t>Nota 1: 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da prorrogação do contrato, conforme a Lei 12.506/2011" (Enunciado do Boletim de Jurisprudência nº 176/2017.)</t>
  </si>
  <si>
    <t xml:space="preserve">Nota 1: Os itens que contemplam o módulo 4 se referem ao custo dos dias trabalhados pelo repositor/substituto, quando o empregado alocado na prestação de serviço estiver ausente, conforme as previsões estabelecidas na legislação. </t>
  </si>
  <si>
    <t>Nota: Valores mensais por empregado.</t>
  </si>
  <si>
    <t>Nota (1): Custos Indiretos, Tributos e Lucro por empregado.</t>
  </si>
  <si>
    <t>Nota (2): O valor referente a tributos é obtido aplicando-se o percentual sobre o valor do faturamento.</t>
  </si>
  <si>
    <t>Bombeiro</t>
  </si>
  <si>
    <t xml:space="preserve">Adicional de Hora Noturna Reduzida </t>
  </si>
  <si>
    <t>Auxílio-Refeição/Alimentação (22 x 30,00) - 10%</t>
  </si>
  <si>
    <t>SAT (RAT Ajustado)</t>
  </si>
  <si>
    <t>Base Salarial (B)</t>
  </si>
  <si>
    <t xml:space="preserve">Adicional Noturno </t>
  </si>
  <si>
    <t xml:space="preserve">Valor por posto  (C) </t>
  </si>
  <si>
    <t xml:space="preserve">Valor Mensal (D) = (A) x (C) </t>
  </si>
  <si>
    <t>Valor Total Anual  (E)  = (D) X 12</t>
  </si>
  <si>
    <t>Valor Total Anual por funcionário</t>
  </si>
  <si>
    <t>Valor Mensal Custo Uniforme por funcionário</t>
  </si>
  <si>
    <t>Total MO + SERV. ESP (Anual)</t>
  </si>
  <si>
    <t>Total MO + SERV. ESP + MATERIAIS/SERVIÇOS EVENTUAIS (Anual)</t>
  </si>
  <si>
    <r>
      <t xml:space="preserve">Esta empresa DECLARA estar ciente de que a apresentação da presente proposta implica na plena aceitação das condições estabelecidas no Edital do Pregão Eletrônico nº     </t>
    </r>
    <r>
      <rPr>
        <sz val="12"/>
        <color rgb="FFFF0000"/>
        <rFont val="Calibri"/>
        <family val="2"/>
        <scheme val="minor"/>
      </rPr>
      <t xml:space="preserve">......./2026 </t>
    </r>
    <r>
      <rPr>
        <sz val="12"/>
        <rFont val="Calibri"/>
        <family val="2"/>
        <scheme val="minor"/>
      </rPr>
      <t xml:space="preserve">e seus Anexos. </t>
    </r>
  </si>
  <si>
    <r>
      <t xml:space="preserve">PROPOSTA DE PREÇO – </t>
    </r>
    <r>
      <rPr>
        <b/>
        <sz val="12"/>
        <color rgb="FFFF0000"/>
        <rFont val="Calibri"/>
        <family val="2"/>
        <scheme val="minor"/>
      </rPr>
      <t>Pregão Eletrônico nº       /2026</t>
    </r>
    <r>
      <rPr>
        <b/>
        <sz val="12"/>
        <rFont val="Calibri"/>
        <family val="2"/>
        <scheme val="minor"/>
      </rPr>
      <t xml:space="preserve"> (Modelo IN 05/2017)</t>
    </r>
  </si>
  <si>
    <t>2025/2027</t>
  </si>
  <si>
    <t xml:space="preserve">Auxílio-Refeição/Alimentação (22 x 42,13)  </t>
  </si>
  <si>
    <r>
      <t xml:space="preserve">CPRB  </t>
    </r>
    <r>
      <rPr>
        <b/>
        <sz val="10"/>
        <color rgb="FFFF0000"/>
        <rFont val="Fire Sans"/>
      </rPr>
      <t>Percentual estimado sem desoneração. Caso a licitante se enquadre no regime legal de desoneração, deverá cotar o percentual de 2,70%.</t>
    </r>
  </si>
  <si>
    <r>
      <t xml:space="preserve">INSS </t>
    </r>
    <r>
      <rPr>
        <b/>
        <sz val="10"/>
        <color rgb="FFFF0000"/>
        <rFont val="Fire Sans"/>
      </rPr>
      <t>(Percentual estimado sem desoneração. Caso a licitante se enquadre no regime legal de desoneração, deverá cotar o percentual de 10%)</t>
    </r>
  </si>
  <si>
    <r>
      <t xml:space="preserve">CPRB  </t>
    </r>
    <r>
      <rPr>
        <b/>
        <sz val="10"/>
        <color rgb="FFFF0000"/>
        <rFont val="Fire Sans"/>
      </rPr>
      <t>(Percentual estimado sem desoneração. Caso a licitante se enquadre no regime legal de desoneração, deverá cotar o percentual de 2,70%).</t>
    </r>
  </si>
  <si>
    <t>Taxas de Tributos sem desoneração: COFINS + PIS + ISS</t>
  </si>
  <si>
    <t>Taxas de Tributos com desoneração: COFINS + PIS + ISS +CPRB</t>
  </si>
  <si>
    <t>https://www.egov.df.gov.br/wp-content/uploads/2019/04/Manual-do-ISS.pdf</t>
  </si>
  <si>
    <t>ISS 5% considerando os serviços especializados do Termo de Referência conforme lista de ISS do DF.</t>
  </si>
  <si>
    <t>Sindiserviços-DF</t>
  </si>
  <si>
    <t>2025/2026</t>
  </si>
  <si>
    <t>Sindiserviços-DF 2026</t>
  </si>
  <si>
    <t>Técnico Telecomunicação</t>
  </si>
  <si>
    <t>Sintec-DF</t>
  </si>
  <si>
    <t>Sindserviços</t>
  </si>
  <si>
    <t>Auxiliar/ ajudante de Man.</t>
  </si>
  <si>
    <t>Eletricista (Noturno)</t>
  </si>
  <si>
    <t>Item 2 - Grupo 1 (único)</t>
  </si>
  <si>
    <t>Item 3 - Grupo 1 (único)</t>
  </si>
  <si>
    <t>Item 4 - Grupo 1 (único)</t>
  </si>
  <si>
    <t>Item 5 - Grupo 1 (único)</t>
  </si>
  <si>
    <t>Item 6 - Grupo 1 (único)</t>
  </si>
  <si>
    <t>Item 7 - Grupo 1 (único)</t>
  </si>
  <si>
    <t>Item 8 - Grupo 1 (único)</t>
  </si>
  <si>
    <t>Item 9 - Grupo 1 (único)</t>
  </si>
  <si>
    <t>Item 10 - Grupo 1 (único)</t>
  </si>
  <si>
    <t>Item 11 - Grupo 1 (único)</t>
  </si>
  <si>
    <t>Item 12 - Grupo 1 (único)</t>
  </si>
  <si>
    <t>Item 13 - Grupo 1 (único)</t>
  </si>
  <si>
    <t>Item 14 - Grupo 1 (único)</t>
  </si>
  <si>
    <t>Item 15 - Grupo 1 (único)</t>
  </si>
  <si>
    <t>Item 17 - Grupo 1 (único)</t>
  </si>
  <si>
    <t>Item 16 - Grupo 1 (único)</t>
  </si>
  <si>
    <t>Assistente Adiministrativo</t>
  </si>
  <si>
    <t xml:space="preserve">Técnico </t>
  </si>
  <si>
    <t>SINTEC-DF</t>
  </si>
  <si>
    <t>Operador de Ar Condicionado</t>
  </si>
  <si>
    <t xml:space="preserve">CONFINS </t>
  </si>
  <si>
    <t xml:space="preserve">Valor Máximo Estimado para materiais e serviços eventuais (sob demanda) </t>
  </si>
  <si>
    <t xml:space="preserve"> Serviços Especializados </t>
  </si>
  <si>
    <t xml:space="preserve">Valor  FINAL </t>
  </si>
  <si>
    <t>Valor Referencial Anual</t>
  </si>
  <si>
    <t>Valor de Referencia Mensal</t>
  </si>
  <si>
    <t>% Desconto</t>
  </si>
  <si>
    <t>Itens Sujeitos à Desconto na Licitação</t>
  </si>
  <si>
    <t>Nº AS</t>
  </si>
  <si>
    <t>SINAPI /ORSE/COTAÇÃO DE MERCADO</t>
  </si>
  <si>
    <t>Descrição</t>
  </si>
  <si>
    <t>Qtde.</t>
  </si>
  <si>
    <t>Vlr. unit.</t>
  </si>
  <si>
    <t>Valot total</t>
  </si>
  <si>
    <t>COT</t>
  </si>
  <si>
    <t>Placa Eletrônica - Maquina de Gelo Everest Automatic - Egc100</t>
  </si>
  <si>
    <t>04783/SINAPI/2024/11</t>
  </si>
  <si>
    <t>Pintor (horista)</t>
  </si>
  <si>
    <t>h</t>
  </si>
  <si>
    <t>12815/SINAPI/2024/11</t>
  </si>
  <si>
    <t>Fita crepe rolo 25MMX50MM</t>
  </si>
  <si>
    <t>38390/SINAPI/2024/11</t>
  </si>
  <si>
    <t xml:space="preserve">Rolo de lã de carbeiro 25mmx23cm </t>
  </si>
  <si>
    <t>un</t>
  </si>
  <si>
    <t>07304/SINAPI/2024/11</t>
  </si>
  <si>
    <t xml:space="preserve">Tinta epoxi base agua premium </t>
  </si>
  <si>
    <t>11251/SINAPI/2024/11</t>
  </si>
  <si>
    <t>Pincel seda 2"</t>
  </si>
  <si>
    <t>43626/SINAPI/2024/11</t>
  </si>
  <si>
    <t>Massa corrida para superficies de ambientes internos</t>
  </si>
  <si>
    <t>kg</t>
  </si>
  <si>
    <t>03768/SINAPI/2024/11</t>
  </si>
  <si>
    <t>Lixa em folha para ferro, numero 150</t>
  </si>
  <si>
    <t>20111/SINAPI</t>
  </si>
  <si>
    <t>Fita isolante adesiva antichama, uso ate 750 v, em rolo de 19 mm x 20 m</t>
  </si>
  <si>
    <t>2024/11</t>
  </si>
  <si>
    <t>00122/SINAPI</t>
  </si>
  <si>
    <t>Adesivo plastico para pvc, frasco com *850* gr</t>
  </si>
  <si>
    <t>04885/ORSE</t>
  </si>
  <si>
    <t>Filtro de linha 4 tomadas</t>
  </si>
  <si>
    <t>2024/9</t>
  </si>
  <si>
    <t>42422/SINAPI</t>
  </si>
  <si>
    <t>Ar condicionado split inverter, hi-wall (parede), 18000 btu/h, ciclo frio, 60hz, classificacao a (selo procel), gas hfc, controle s/fio</t>
  </si>
  <si>
    <t>07311/SINAPI</t>
  </si>
  <si>
    <t xml:space="preserve">Tinta esmalte sintetico premium acetinado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</si>
  <si>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2024/12</t>
  </si>
  <si>
    <t>Conserto de bomba da CAG</t>
  </si>
  <si>
    <t>12147/SINAPI</t>
  </si>
  <si>
    <t>Tomada 2p+t 10a, 250v, conjunto montado para sobrepor 4" x 2" (caixa + modulo)</t>
  </si>
  <si>
    <t>39386/SINAPI</t>
  </si>
  <si>
    <t>Lampada led tubular bivolt 9/10 w, base g13</t>
  </si>
  <si>
    <t>37952/SINAPI</t>
  </si>
  <si>
    <t>JOELHO PVC, SOLDAVEL, PB, 45 GRAUS, DN 150 MM, PARA ESGOTO PREDIAL</t>
  </si>
  <si>
    <t>00106/SINAPI</t>
  </si>
  <si>
    <t>ADAPTADOR PVC, SOLDAVEL, LONGO, COM FLANGE LIVRE, 110 MM X 4", PARA CAIXA D'AGUA</t>
  </si>
  <si>
    <t>42695/SINAPI</t>
  </si>
  <si>
    <t>CURVA PVC, BB, JE, 90 GRAUS, DN 200 MM, PARA TUBO CORRUGADO E/OU LISO, REDE COLETORA ESGOTO</t>
  </si>
  <si>
    <t>Reparo de Bomba de recalque</t>
  </si>
  <si>
    <t>08151/ORSE</t>
  </si>
  <si>
    <t>Gás R410 A</t>
  </si>
  <si>
    <t>04783/SINAPI</t>
  </si>
  <si>
    <t>10407/SINAPI</t>
  </si>
  <si>
    <t>Valvula de retencao horizontal, de bronze (pn-25), 4", 400 psi, tampa de porca de uniao, extremidades com rosca</t>
  </si>
  <si>
    <t>11590/ORSE</t>
  </si>
  <si>
    <t>Abraçadeira em aço inox DN 80mm</t>
  </si>
  <si>
    <t>05640/ORSE</t>
  </si>
  <si>
    <t>Registro gaveta fofo, c/ bolsas p/ tubo ferro dúctil, cunha borracha, cabeçote, pn 16, tipo euro 25, d= 300mm</t>
  </si>
  <si>
    <t>13973/ORSE</t>
  </si>
  <si>
    <t>Conector WAGO 2 POLOS</t>
  </si>
  <si>
    <t>13242/ORSE</t>
  </si>
  <si>
    <t>Assento Sanitário Elevado com Tampa 13 Cm, indicado para Pós-cirúrgicos, Deficientes físicos e Idosos, da Astra ou similar</t>
  </si>
  <si>
    <t>06963/ORSE</t>
  </si>
  <si>
    <t>Assento para vaso sanitário, linha monte carlo, ref. AP-80, DECA ou similar</t>
  </si>
  <si>
    <t>39603/SINAPI</t>
  </si>
  <si>
    <t>Conector macho rj 45, categoria 6 (cat 6) para cabos</t>
  </si>
  <si>
    <t>Unid</t>
  </si>
  <si>
    <t>04266/ORSE</t>
  </si>
  <si>
    <t>Plug fêmea 2p + t, ABNT, de embutir, 10 A</t>
  </si>
  <si>
    <t>13370/ORSE</t>
  </si>
  <si>
    <t>Plug macho 2p + t, ABNT, de embutir, 10 A</t>
  </si>
  <si>
    <t>2024/09</t>
  </si>
  <si>
    <t>11401/ORSE</t>
  </si>
  <si>
    <t>Pilha alcalina LR20 D2 grande c/2pç ( Rayovac )</t>
  </si>
  <si>
    <t>12884/ORSE</t>
  </si>
  <si>
    <t>Led / Lâmpada led tubular 18 W</t>
  </si>
  <si>
    <t>VÁLVULA GLOBO AERODINÂMICA FLANGEADA PADRÃO DIN PN 10/16</t>
  </si>
  <si>
    <t>39607/SINAPI</t>
  </si>
  <si>
    <t>Patch cord (cabo de rede), categoria 6 (cat 6) utp, 23 awg, 4 pares, extensao de 2,50 m</t>
  </si>
  <si>
    <t>03531/ORSE</t>
  </si>
  <si>
    <t>Lubrificante spray Gar-Lub ou similar</t>
  </si>
  <si>
    <t>Régua (filtro de linha) com 4 tomadas</t>
  </si>
  <si>
    <t>13754/ORSE</t>
  </si>
  <si>
    <t>Lâmpada led 12w de potência, luz branca Autovolt, E27, marca Glight ou similar</t>
  </si>
  <si>
    <t>09635/ORSE</t>
  </si>
  <si>
    <t>Fita adesiva de alumínio 50mm x 30m</t>
  </si>
  <si>
    <t>03283/ORSE</t>
  </si>
  <si>
    <t>Cabo de cobre PP Cordplast 3 x 2,5 mm2, 450/750v</t>
  </si>
  <si>
    <t>m</t>
  </si>
  <si>
    <t>00408/SINAPI</t>
  </si>
  <si>
    <t>Abracadeira de nylon para amarracao de cabos, comprimento de 390 x *4,6* mm</t>
  </si>
  <si>
    <t>38092/SINAPI</t>
  </si>
  <si>
    <t>Espelho / placa de 1 posto 4" x 2", para instalacao de tomadas e interruptores</t>
  </si>
  <si>
    <t>11042/ORSE</t>
  </si>
  <si>
    <t>Régua (filtro de linha) com 6 tomadas 2p+t</t>
  </si>
  <si>
    <t>14266/ORSE</t>
  </si>
  <si>
    <t>38112/SINAPI</t>
  </si>
  <si>
    <t>Interruptor simples 10a, 250v (apenas modulo)</t>
  </si>
  <si>
    <t>38099/SINAPI</t>
  </si>
  <si>
    <t>Suporte de fixacao para espelho / placa 4" x 2", para 3 modulos, para instalacao de tomadas e interruptores (somente suporte)</t>
  </si>
  <si>
    <t>12443/ORSE</t>
  </si>
  <si>
    <t>Fita adesiva silver tape 48mm x 50m</t>
  </si>
  <si>
    <t>12815/SINAPI</t>
  </si>
  <si>
    <t>Fita crepe rolo de *25* mm x 50 m</t>
  </si>
  <si>
    <t>Dreno 25L</t>
  </si>
  <si>
    <t>12881/ORSE</t>
  </si>
  <si>
    <t>Acionador Manual Endereçavel - Modelo AME-2 da Verin ou similar, tipo "Aperte aqui"</t>
  </si>
  <si>
    <t>Rolamento</t>
  </si>
  <si>
    <t>37968/SINAPI</t>
  </si>
  <si>
    <t>JOELHO CPVC, SOLDAVEL, 45 GRAUS, 54 MM, PARA AGUA QUENTE</t>
  </si>
  <si>
    <t>2025/01</t>
  </si>
  <si>
    <t>37960/SINAPI</t>
  </si>
  <si>
    <t>JOELHO CPVC, SOLDAVEL, 90 GRAUS, 54 MM, PARA AGUA QUENTE</t>
  </si>
  <si>
    <t>1929/SINAPI</t>
  </si>
  <si>
    <t>CURVA DE PVC 90 GRAUS, SOLDAVEL, 40 MM, COR MARROM, PARA AGUA FRIA PREDIAL</t>
  </si>
  <si>
    <t>1958/SINAPI</t>
  </si>
  <si>
    <t>CURVA DE PVC 45 GRAUS, SOLDAVEL, 40 MM, COR MARROM, PARA AGUA FRIA PREDIAL</t>
  </si>
  <si>
    <t>Análise de Qualidade do Ar</t>
  </si>
  <si>
    <t>12787/ORSE</t>
  </si>
  <si>
    <t>Relé de interface 24vcc</t>
  </si>
  <si>
    <t>2025/12</t>
  </si>
  <si>
    <t>12848/ORSE</t>
  </si>
  <si>
    <t>Detector de fumaça óptico convencional, modelo VR-F, marca VERIN ou similar</t>
  </si>
  <si>
    <t>12743/ORSE</t>
  </si>
  <si>
    <t>Cola especial para piso tátil inox</t>
  </si>
  <si>
    <t>07611/ORSE 2024/12</t>
  </si>
  <si>
    <t>Acionador Manual</t>
  </si>
  <si>
    <t>02341/ORSE</t>
  </si>
  <si>
    <t>Tubo pvc rigido soldavel, p/ água, marrom, d= 40mm</t>
  </si>
  <si>
    <t>02342/ORSE</t>
  </si>
  <si>
    <t>Tubo pvc rigido soldavel, p/ água, marrom, d= 50mm</t>
  </si>
  <si>
    <t>11960/SINAPI</t>
  </si>
  <si>
    <t>Parafuso de latao com rosca soberba, cabeca chata e fenda simples, diametro 2,5 mm, comprimento 12 mm</t>
  </si>
  <si>
    <t>40397/SINAPI</t>
  </si>
  <si>
    <t>Te 90 graus em aco carbono, soldavel, pressao 3.000 lbs, dn 2"</t>
  </si>
  <si>
    <t>7356/SINAPI 2025/01</t>
  </si>
  <si>
    <t>Tinta latex acrilica premium, cor branco fosco</t>
  </si>
  <si>
    <t>11251/ORSE 2024/12</t>
  </si>
  <si>
    <t>Pincel de seda 2"</t>
  </si>
  <si>
    <t>38390/SINAPI 22025/01</t>
  </si>
  <si>
    <t>Rolo de la de carneiro 25 mm x 23 cm (altura da la x comprimento), sem cabo</t>
  </si>
  <si>
    <t>11415/ORSE 2024/12</t>
  </si>
  <si>
    <t>Rolo Antigota 2321/SR CJ CAB SR da ATLAS ou Similar</t>
  </si>
  <si>
    <t>38367/SINAPI</t>
  </si>
  <si>
    <t>ESPATULA EM ACO INOX COM CABO DE MADEIRA E LARGURA DE *8* CM</t>
  </si>
  <si>
    <t>07311/SINAPI 2025/01</t>
  </si>
  <si>
    <t>Tinta esmalte sintetico premium acetinado</t>
  </si>
  <si>
    <t>02698/ORSE 2024/12</t>
  </si>
  <si>
    <t>Tinta esmalte sintético brilhante (Suvinil ou similar)</t>
  </si>
  <si>
    <t>Leitor de cartão RFID 13,56 MHz LE 130 MF</t>
  </si>
  <si>
    <t>10424/ORSE 2024/12</t>
  </si>
  <si>
    <t>Botoeira de destrave de fechadura eletromagnetica para controle de acesso</t>
  </si>
  <si>
    <t>12881/ORSE 2024/12</t>
  </si>
  <si>
    <t>10347/ORSE 2024/12</t>
  </si>
  <si>
    <t>Fonte de alimentação 15w (24V)</t>
  </si>
  <si>
    <t>Fechadura eletroimã universal FE 20150 com sensor</t>
  </si>
  <si>
    <t>03806/ORSE</t>
  </si>
  <si>
    <t>Cabo de cobre PP Cordplast 3 x 1,5 mm2, 450/750v</t>
  </si>
  <si>
    <t>00995/SINAPI</t>
  </si>
  <si>
    <t>Cabo de cobre, flexivel, classe 4 ou 5, isolacao em pvc/a, antichama bwf-b, cobertura pvc-st1, antichama bwf-b, 1 condutor, 0,6/1 kv, secao nominal 16 mm2</t>
  </si>
  <si>
    <t>M</t>
  </si>
  <si>
    <t>19,60</t>
  </si>
  <si>
    <t>02643/ORSE</t>
  </si>
  <si>
    <t>Fita isolante de alta fusão 19 mm x 10 m</t>
  </si>
  <si>
    <t xml:space="preserve">CABO DE COBRE, FLEXIVEL, CLASSE 4 OU 5, ISOLACAO EM PVC/A, ANTICHAMA BWF-B, COBERTURA PVC-ST1, ANTICHAMA BWF-B, 1 CONDUTOR, 0,6/1 KV, SECAO NOMINAL 16 MM2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</si>
  <si>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2025/02</t>
  </si>
  <si>
    <t>34653/SINAPI</t>
  </si>
  <si>
    <t xml:space="preserve">DISJUNTOR TERMOMAGNETICO PARA TRILHO DIN (IEC), MONOPOLAR, 6 - 32 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</si>
  <si>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FITA ISOLANTE ADESIVA ANTICHAMA, USO ATE 750 V, EM ROLO DE 19 MM X 20 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</si>
  <si>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44945/SINAPI</t>
  </si>
  <si>
    <t xml:space="preserve">SIFAO / TUBO SINFONADO EXTENSIVEL/SANFONADO, UNIVERSAL/ SIMPLES, ENTRE *50 A 70* CM, DE PLASTICO BRANCO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</si>
  <si>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01226/ORSE</t>
  </si>
  <si>
    <t>Joelho 90° pvc rigido soldavel e c/rosca, d= 25mm x 1/2"</t>
  </si>
  <si>
    <t>04835/ORSE</t>
  </si>
  <si>
    <t>Luva pvc rigido soldavel e c/bucha de latão, d= 20 x 1/2"</t>
  </si>
  <si>
    <t>01424/ORSE</t>
  </si>
  <si>
    <t>Luva ferro galvanizado d=2 1/2"</t>
  </si>
  <si>
    <t>00092/ORSE</t>
  </si>
  <si>
    <t>Adaptador curto, pvc rigido soldavel, c/ bolsa e rosca p/ registro, d= 75mm x 2 1/2"</t>
  </si>
  <si>
    <t>14127/ORSE</t>
  </si>
  <si>
    <t>Fornecimento e instalação de janela em vidro temperado fumê 8mm, inclusive perfis e ferragens</t>
  </si>
  <si>
    <t>m2</t>
  </si>
  <si>
    <t>13274/ORSE</t>
  </si>
  <si>
    <t>Disjuntor tipo DIN/IEC, tripolar 63A, 10KA, Curva C</t>
  </si>
  <si>
    <t>04750/SINAPI</t>
  </si>
  <si>
    <t>Pedreiro (horista)</t>
  </si>
  <si>
    <t>12377/ORSE</t>
  </si>
  <si>
    <t>Terminal tipo agulha para cabo 2,5mm2</t>
  </si>
  <si>
    <t>44045/SINAPI</t>
  </si>
  <si>
    <t>Torneira de mesa para lavatorio, metalica cromada, com misturador monocomando, bica baixa</t>
  </si>
  <si>
    <t>44257/SINAPI</t>
  </si>
  <si>
    <t>Adaptador cpvc, roscavel, com flanges e anel de vedacao, 35 mm, caixa d'agua para agua quente</t>
  </si>
  <si>
    <t>11763/SINAPI</t>
  </si>
  <si>
    <t>Torneira de boia convencional para caixa d'agua, agua fria, 1.1/2", com haste e torneira metalicos e balao plastico</t>
  </si>
  <si>
    <t>00077/ORSE</t>
  </si>
  <si>
    <t>Acabamento para válvula hydra cromado ref.4900 Deca ou similar</t>
  </si>
  <si>
    <t>03013/ORSE</t>
  </si>
  <si>
    <t>Botão de comando cogumelo, de retenção, 3SB32 - Siemens ou similar</t>
  </si>
  <si>
    <t>04325/ORSE</t>
  </si>
  <si>
    <t>Assento para vaso sanitário, almofadado, TPK, ASTRA ou similar</t>
  </si>
  <si>
    <t>01703/ORSE</t>
  </si>
  <si>
    <t>Pasta lubrificante p/ pvc je</t>
  </si>
  <si>
    <t>Adesivo Tactiles Glasbac RL C/ 500 un</t>
  </si>
  <si>
    <t>04853/ORSE</t>
  </si>
  <si>
    <t>Relé 3RU 5,6 a 8,0A</t>
  </si>
  <si>
    <t>04854/ORSE</t>
  </si>
  <si>
    <t>Contator 3RT 1017</t>
  </si>
  <si>
    <t>11561/SINAPI</t>
  </si>
  <si>
    <t>Mola hidraulica aerea, para portas de ate 1.100 mm e peso de ate 85 kg, com corpo em aluminio e braco em aco, sem braco de parada</t>
  </si>
  <si>
    <t>09173/ORSE</t>
  </si>
  <si>
    <t>Disjuntor termomagnético tripolar 400 A com caixa moldada 10 kA</t>
  </si>
  <si>
    <t>00991/SINAPI</t>
  </si>
  <si>
    <t>Cabo de cobre, rigido, classe 2, isolacao em pvc/a, antichama bwf-b, 1 condutor, 450/750 v, secao nominal 240 mm2</t>
  </si>
  <si>
    <t>06110/SINAPI</t>
  </si>
  <si>
    <t>Serralheiro (horista)</t>
  </si>
  <si>
    <t>38075/SINAPI</t>
  </si>
  <si>
    <t>Tomada 2p+t 20a 250v, conjunto montado para embutir 4" x 2" (placa + suporte + modulo)</t>
  </si>
  <si>
    <t>11045/ORSE</t>
  </si>
  <si>
    <t>Rebite pop 1/4" x 1/2"</t>
  </si>
  <si>
    <t>39606/SINAPI</t>
  </si>
  <si>
    <t>Patch cord (cabo de rede), categoria 6 (cat 6) utp, 23 awg, 4 pares, extensao de 1,50 m</t>
  </si>
  <si>
    <t>09897/SINAPI</t>
  </si>
  <si>
    <t>Uniao pvc, soldavel, 50 mm, para agua fria predial</t>
  </si>
  <si>
    <t>11677/SINAPI</t>
  </si>
  <si>
    <t>Registro de esfera, pvc, com volante, vs, soldavel, dn 50 mm, com corpo dividido</t>
  </si>
  <si>
    <t>11108/ORSE</t>
  </si>
  <si>
    <t>Tampa de ferro fundido (60x40cm)</t>
  </si>
  <si>
    <t>02682/ORSE</t>
  </si>
  <si>
    <t>Parafuso c/ bucha S-6</t>
  </si>
  <si>
    <t>13367/ORSE</t>
  </si>
  <si>
    <t>Parafuso c/ bucha S-10</t>
  </si>
  <si>
    <t>03561/ORSE</t>
  </si>
  <si>
    <t>Cartela de bucha S-8 com 10 conjuntos de bucha/parafuso</t>
  </si>
  <si>
    <t>cartel</t>
  </si>
  <si>
    <t>03510/ORSE</t>
  </si>
  <si>
    <t>Disco de corte 7", para ferro</t>
  </si>
  <si>
    <t>11572/SINAPI</t>
  </si>
  <si>
    <t>Trava / prendedor de porta, em latao cromado, montado em piso</t>
  </si>
  <si>
    <t>10347/ORSE</t>
  </si>
  <si>
    <t>11936/ORSE</t>
  </si>
  <si>
    <t>Disjuntor motor ref. 3VR11 21 1EA10, da Siemens ou similar</t>
  </si>
  <si>
    <t>03014/ORSE</t>
  </si>
  <si>
    <t>Contator LC1-D1210 - Telemecanick ou similar</t>
  </si>
  <si>
    <t>04125/ORSE</t>
  </si>
  <si>
    <t>Cabo de cobre isolado EPR, flexivel, 10mm², 0,6/1KV / 90º C (Eprotenax-G7 ou similar)</t>
  </si>
  <si>
    <t>39387/SINAPI</t>
  </si>
  <si>
    <t>Lampada led tubular bivolt 18/20 w, base g13</t>
  </si>
  <si>
    <t>04229/SINAPI</t>
  </si>
  <si>
    <t>Graxa lubrificante a base de litio, de multiplas aplicacoes e contendo aditivos de extrema pressao (grau de viscosidade nlgi 2)</t>
  </si>
  <si>
    <t>03582/ORSE</t>
  </si>
  <si>
    <t>Fixação para mictório M-713, Deca ou similar</t>
  </si>
  <si>
    <t>06005/SINAPI</t>
  </si>
  <si>
    <t>Registro gaveta com acabamento e canopla cromados, simples, bitola 3/4"</t>
  </si>
  <si>
    <t>10475/SINAPI</t>
  </si>
  <si>
    <t>Verniz tipo copal para madeira, brilhante, uso interno</t>
  </si>
  <si>
    <t>Elemento Filtrante Areitec</t>
  </si>
  <si>
    <t>11933/ORSE</t>
  </si>
  <si>
    <t>Relé de falta de fase 127-220V, ref. 3UGO2 40-OA507</t>
  </si>
  <si>
    <t>12359/SINAPI</t>
  </si>
  <si>
    <t>Rele termico bimetal para uso em motores trifasicos, tensao 380 v, potencia ate 15 cv, corrente nominal maxima 22 a</t>
  </si>
  <si>
    <t>2025/03</t>
  </si>
  <si>
    <t>03157/ORSE</t>
  </si>
  <si>
    <t>Redutor químico tipo 2002 acabamento (Thinner)</t>
  </si>
  <si>
    <t>11922/ORSE</t>
  </si>
  <si>
    <t>Fita adesiva marca 3M, largura 22mm, ref. VHB - rolo com 20m</t>
  </si>
  <si>
    <t>11772/SINAPI</t>
  </si>
  <si>
    <t>Torneira metalica cromada, de mesa/bancada, para cozinha, bica movel, com arejador, 1/2" ou 3/4"</t>
  </si>
  <si>
    <t>00568/SINAPI</t>
  </si>
  <si>
    <t>Cantoneira (abas iguais) em aco carbono, 50,8 mm x 9,53 mm (l x e), 6,99 kg/m</t>
  </si>
  <si>
    <t>11419/ORSE</t>
  </si>
  <si>
    <t>Trincha 396 - 2" ATLAS ou Similar</t>
  </si>
  <si>
    <t>21128/SINAPI</t>
  </si>
  <si>
    <t>Eletroduto em aco galvanizado eletrolitico, leve, diametro 3/4", parede de 0,90 mm</t>
  </si>
  <si>
    <t>Sifao / tubo sinfonado extensivel/sanfonado, universal/ simples, entre *50 a 70* cm, de plastico branco</t>
  </si>
  <si>
    <t>Disjuntor termomagnetico para trilho din (iec), monopolar, 6 - 32 a</t>
  </si>
  <si>
    <t>11983/ORSE</t>
  </si>
  <si>
    <t>Válvula de esfera em bronze d = 2 1/2" (bruta)</t>
  </si>
  <si>
    <t>Joelho cpvc, soldavel, 90 graus, 54 mm, para agua quente</t>
  </si>
  <si>
    <t>Joelho cpvc, soldavel, 45 graus, 54 mm, para agua quente</t>
  </si>
  <si>
    <t>02675/ORSE</t>
  </si>
  <si>
    <t>Terminal de compressão pré isolado tipo garfo para cabo 4,0 mm2</t>
  </si>
  <si>
    <t>02674/ORSE</t>
  </si>
  <si>
    <t>Terminal de compressão pré isolado tipo garfo para cabo 2,5 mm2</t>
  </si>
  <si>
    <t>06909/ORSE</t>
  </si>
  <si>
    <t>Terminal de compressão pré isolado tipo olhal para cabo 4,0 mm2</t>
  </si>
  <si>
    <t>04666/ORSE</t>
  </si>
  <si>
    <t>Terminal de compressão para cabo de 2,5 mm2</t>
  </si>
  <si>
    <t>13286/ORSE</t>
  </si>
  <si>
    <t>Lâmpada led 15w de potência, luz branca Autovolt, marca Glight ou similar</t>
  </si>
  <si>
    <t>01872/SINAPI</t>
  </si>
  <si>
    <t>Caixa de passagem, em pvc, de 4" x 2", para eletroduto flexivel corrugado</t>
  </si>
  <si>
    <t>00345/SINAPI</t>
  </si>
  <si>
    <t>Arame galvanizado 18 bwg, d = 1,24mm (0,009 kg/m)</t>
  </si>
  <si>
    <t>34709/SINAPI</t>
  </si>
  <si>
    <t>Disjuntor termomagnetico para trilho din (iec), tripolar, 10 - 50 a</t>
  </si>
  <si>
    <t>14762/ORSE</t>
  </si>
  <si>
    <t>Fita adesiva dupla face - rolo com 20m, modelo 3M ou similar</t>
  </si>
  <si>
    <t>14433/ORSE</t>
  </si>
  <si>
    <t>Fita etiqueta 12 mm x 8000 mm para rotuladora portátil, fundo branco e letras em preto, modelo M-231, brother ou similar</t>
  </si>
  <si>
    <t>07267/ORSE</t>
  </si>
  <si>
    <t>Grelha p/ralo em inox, quadrada, 10x10cm, tipo abre/fecha, Meber ou similar</t>
  </si>
  <si>
    <t>13289/ORSE</t>
  </si>
  <si>
    <t>Refletor simples LED 100W de potência, branco Frio, 6500k, Bivolt, marca Nitrolux ou similar</t>
  </si>
  <si>
    <t>14320/ORSE</t>
  </si>
  <si>
    <t>Fio veda rosca, cordão tipo bahia</t>
  </si>
  <si>
    <t>05199/ORSE</t>
  </si>
  <si>
    <t>Arruela de borracha para junta c/ flange pn 10, d= 200mm</t>
  </si>
  <si>
    <t>10450/ORSE</t>
  </si>
  <si>
    <t>Primer para impermeabilizações ref: TP Adeflex 612, Asfaltos Vitoria ou similar</t>
  </si>
  <si>
    <t>03307/ORSE</t>
  </si>
  <si>
    <t>Silicone</t>
  </si>
  <si>
    <t>13178/ORSE</t>
  </si>
  <si>
    <t>Recarga de Extintor de pó químico seco (PQS), capacidade 6 kg ABC</t>
  </si>
  <si>
    <t>10773/ORSE</t>
  </si>
  <si>
    <t>Recarga de Extintor de dióxido de carbono (CO2), capacidade 6 kg, tempo de descarga 16s</t>
  </si>
  <si>
    <t>13197/ORSE</t>
  </si>
  <si>
    <t>Locação de caixa coletora de entulho capacidade 5 m³ (Local: Aracaju), prazo máximo de 7 dias</t>
  </si>
  <si>
    <t>um</t>
  </si>
  <si>
    <t>Kit completo Acop Quadra KP.211.17, Marca: DECA</t>
  </si>
  <si>
    <t>37596/SINAPI</t>
  </si>
  <si>
    <t>Argamassa colante tipo ac iii e</t>
  </si>
  <si>
    <t>34714/SINAPI</t>
  </si>
  <si>
    <t>Disjuntor termomagnetico para trilho din (iec), tripolar, 63 a</t>
  </si>
  <si>
    <t>2025/04</t>
  </si>
  <si>
    <t>34686/SINAPI</t>
  </si>
  <si>
    <t>Disjuntor termomagnetico para trilho din (iec), monopolar, 40 - 50 a</t>
  </si>
  <si>
    <t>03813/ORSE</t>
  </si>
  <si>
    <t>Cabo de cobre isolado HEPR (XLPE), 16mm², 1kv / 90º C</t>
  </si>
  <si>
    <t>00168/ORSE</t>
  </si>
  <si>
    <t>Anel de vedação (decanel AV 90l) ou similar</t>
  </si>
  <si>
    <t>11616/ORSE</t>
  </si>
  <si>
    <t>Placa 4x2", 1P, horizontal, ref.: Tablet, da Tramontina ou similar</t>
  </si>
  <si>
    <t>Lâmpada tubular t8 led, soquete g13, potencia 18w a 20w, tensão autovolt, temperatura de cor 6500k, fator de potencia 0,92, vida util 25.000 horas, com selo ence – etiqueta nacional de conservação de energia</t>
  </si>
  <si>
    <t>09833/ORSE</t>
  </si>
  <si>
    <t>Ducha higiênica com registro, linha Dream, ref. 1984.C87.ACT.CR, da DECA ou similar</t>
  </si>
  <si>
    <t>02339/ORSE</t>
  </si>
  <si>
    <t>Tubo pvc rigido soldavel, p/ água, marrom, d= 25mm</t>
  </si>
  <si>
    <t>03531/SINAPI</t>
  </si>
  <si>
    <t>Joelho pvc, soldavel com rosca, 90 graus, 25 mm x 1/2", cor marrom, para agua fria predial</t>
  </si>
  <si>
    <t>03500/SINAPI</t>
  </si>
  <si>
    <t>Joelho, pvc soldavel, 45 graus, 25 mm, cor marrom, para agua fria predial</t>
  </si>
  <si>
    <t>03873/SINAPI</t>
  </si>
  <si>
    <t>Luva de correr para tubo soldavel, pvc, 25 mm, para agua fria predial</t>
  </si>
  <si>
    <t>04377/ORSE</t>
  </si>
  <si>
    <t>Chave soft starts 3RW3 6A</t>
  </si>
  <si>
    <t>6202 2Z AEM3 C3 ROLAMENTO SKF</t>
  </si>
  <si>
    <t>6307 2Z C3 ROLAMENTO SKF</t>
  </si>
  <si>
    <t>NA 205/25MM ROLAMENTO IPER.HC205B PEER</t>
  </si>
  <si>
    <t>pc</t>
  </si>
  <si>
    <t>NA205/16 1POL ROLAMENTO SA205/16 ECOLINE</t>
  </si>
  <si>
    <t>11197/ORSE</t>
  </si>
  <si>
    <t>Barramento com vergalhão de cobre eletrolítico 5/8" x 3,00m</t>
  </si>
  <si>
    <t>09147/ORSE</t>
  </si>
  <si>
    <t>Multimedidor 7KG7750-OAA01-0AA0, Siemens ou similar</t>
  </si>
  <si>
    <t>12602/ORSE</t>
  </si>
  <si>
    <t>Tampo para bancada em granito branco fortaleza, e=2cm</t>
  </si>
  <si>
    <t>12608/ORSE</t>
  </si>
  <si>
    <t>Rodapé granito branco fortaleza polido 15 x 2cm</t>
  </si>
  <si>
    <t>37329/SINAPI</t>
  </si>
  <si>
    <t>Rejunte epoxi, qualquer cor</t>
  </si>
  <si>
    <t>05210/ORSE</t>
  </si>
  <si>
    <t>Cap de pvc je, d= 50mm</t>
  </si>
  <si>
    <t>02945/ORSE</t>
  </si>
  <si>
    <t>Dobradiça de ferro zincado, 3 1/2", linha popular</t>
  </si>
  <si>
    <t>14059/ORSE</t>
  </si>
  <si>
    <t>Adaptador BSxRM 75 x 3"</t>
  </si>
  <si>
    <t>11469/SINAPI</t>
  </si>
  <si>
    <t>Fechadura de embutir para gaveta e moveis de madeira, em aco inox com acabamento cromado, com abas laterais, cilindro com 22 mm de diametro, incluindo chave com perfil metalico e capa escamoteavel</t>
  </si>
  <si>
    <t>00797/SINAPI</t>
  </si>
  <si>
    <t>Bucha de reducao pvc, roscavel 1 1/2" x 1"</t>
  </si>
  <si>
    <t>03527/SINAPI</t>
  </si>
  <si>
    <t>Joelho pvc, soldavel com rosca, 90 graus, 32 mm x 3/4", cor marrom, para agua fria predial</t>
  </si>
  <si>
    <t>38021/SINAPI</t>
  </si>
  <si>
    <t>Luva de correr para tubo soldavel, pvc, 32 mm, para agua fria predial</t>
  </si>
  <si>
    <t>03808/ORSE</t>
  </si>
  <si>
    <t>Cabo de cobre PP Cordplast 3 x 6,0 mm2, 450/750v</t>
  </si>
  <si>
    <t>Chapa inoxidável 2,7x700x400mm</t>
  </si>
  <si>
    <t>Mangueiras em cobre 2 p.l de 1,5m</t>
  </si>
  <si>
    <t>Motor para exaustão 40 p.l. vazão 9,680 m3</t>
  </si>
  <si>
    <t>Plataforma com roldanas 2,70x750x300mm</t>
  </si>
  <si>
    <t>10091/ORSE</t>
  </si>
  <si>
    <t>Placa de gesso acartonado (2,40x1,20m)</t>
  </si>
  <si>
    <t>12872/SINAPI</t>
  </si>
  <si>
    <t>Gesseiro (horista)</t>
  </si>
  <si>
    <t>00565/SINAPI</t>
  </si>
  <si>
    <t>Barra de aco chato, retangular, 25,4 mm x 4,76 mm (l x e), 0,94 kg/m</t>
  </si>
  <si>
    <t>10998/SINAPI</t>
  </si>
  <si>
    <t>Eletrodo revestido aws - e-6010, diametro igual a 4,00 mm</t>
  </si>
  <si>
    <t>10721/ORSE</t>
  </si>
  <si>
    <t>Manta Geotex 70g/m² para separação, proteção, reforço e drenagem em estruturas</t>
  </si>
  <si>
    <t>11943/ORSE</t>
  </si>
  <si>
    <t>Sensor de presença</t>
  </si>
  <si>
    <t>03092/ORSE</t>
  </si>
  <si>
    <t>Alcool Isopropílico</t>
  </si>
  <si>
    <t>01631/SINAPI</t>
  </si>
  <si>
    <t>Capacitor trifasico, potencia 2,5 kvar, tensao 220 v, fornecido com capa protetora, resistor interno a unidade capacitiva</t>
  </si>
  <si>
    <t>05102/SINAPI</t>
  </si>
  <si>
    <t>Ralo seco / ralo de passagem em pvc, quadrado, 100 x 100 x 53 mm, saida 40 mm, com grelha branca</t>
  </si>
  <si>
    <t>Instalação e configuração de sensor ultrassônico</t>
  </si>
  <si>
    <t>11130/ORSE</t>
  </si>
  <si>
    <t>Luminária tipo spot de embutir com lâmpada led 15w</t>
  </si>
  <si>
    <t>02258/ORSE</t>
  </si>
  <si>
    <t>Torneira p/ pia cozinha d=1/2" (Linha Standard, Deca, ref.1159-C39 ou similar)</t>
  </si>
  <si>
    <t>11779/ORSE</t>
  </si>
  <si>
    <t>Micro processador TC 900 ri full gauge - Obra: Mercado de Lagarto (Câmara frigorífica)</t>
  </si>
  <si>
    <t>Extintor Lítio 6 L</t>
  </si>
  <si>
    <t>43626/SINAPI</t>
  </si>
  <si>
    <t>07263/ORSE</t>
  </si>
  <si>
    <t>Forro de gesso acartonado, cor branca, placa 1243 x 618mm, marca GYPSUM, modelo gessolyne ou similar - instalado</t>
  </si>
  <si>
    <t>07356/SINAPI</t>
  </si>
  <si>
    <t>13449/ORSE</t>
  </si>
  <si>
    <t>Trincha para Pintura 4", Pincéis Atlas, 319/9</t>
  </si>
  <si>
    <t>11417/ORSE</t>
  </si>
  <si>
    <t>Rolo Lã Antigota 321/15 ATLAS ou Similar 15cm</t>
  </si>
  <si>
    <t>11414/ORSE</t>
  </si>
  <si>
    <t>Lixa em folha p/ parede nº 150</t>
  </si>
  <si>
    <t>fl</t>
  </si>
  <si>
    <t>11185/ORSE</t>
  </si>
  <si>
    <t>Parede de gesso acartonado - dry - wall d 95/70/60 1 st/1st 12,5mm sistemas lafarge gypsum ou similar</t>
  </si>
  <si>
    <t>39599/SINAPI</t>
  </si>
  <si>
    <t>Cabo de rede, par trancado utp, 4 pares, categoria 6 (cat 6), isolamento pvc (lszh)</t>
  </si>
  <si>
    <t>06635/ORSE</t>
  </si>
  <si>
    <t>Conector rj-45 fêmea cat 6</t>
  </si>
  <si>
    <t>03162/ORSE</t>
  </si>
  <si>
    <t>Cabo de cobre PP Cordplast 4 x 2,5 mm2, 450/750v</t>
  </si>
  <si>
    <t>07528/SINAPI</t>
  </si>
  <si>
    <t>Tomada 2p+t 10a, 250v, conjunto montado para embutir 4" x 2" (placa + suporte + modulo)</t>
  </si>
  <si>
    <t>12043/SINAPI</t>
  </si>
  <si>
    <t>Quadro de distribuicao com barramento trifasico, de embutir, em chapa de aco galvanizado, para 30 disjuntores din, 225 a</t>
  </si>
  <si>
    <t>2025/05</t>
  </si>
  <si>
    <t>00784/ORSE</t>
  </si>
  <si>
    <t>Curva 90° pvc rigido soldavel marrom, d= 20mm</t>
  </si>
  <si>
    <t>39701/SINAPI</t>
  </si>
  <si>
    <t>Fita adesiva asfaltica aluminizada multiuso, l = 10 cm, rolo de 10 m</t>
  </si>
  <si>
    <t>07466/ORSE</t>
  </si>
  <si>
    <t>Tubo de cobre flexível Ø 5/8" - 15,87mm, e= 1mm</t>
  </si>
  <si>
    <t>43184/SINAPI</t>
  </si>
  <si>
    <t>Ar condicionado split inverter, hi-wall (parede), 24000 btu/h, ciclo frio, 60hz, classificacao a (selo procel), gas hfc, controle s/fio</t>
  </si>
  <si>
    <t>01570/SINAPI</t>
  </si>
  <si>
    <t>Terminal a compressao em cobre estanhado para cabo 2,5 mm2, 1 furo e 1 compressao, para parafuso de fixacao m5</t>
  </si>
  <si>
    <t>34621/SINAPI</t>
  </si>
  <si>
    <t>Cabo flexivel pvc 750 v, 3 condutores de 4,0 mm2</t>
  </si>
  <si>
    <t>12251/ORSE</t>
  </si>
  <si>
    <t>Parede de gesso acartonado - Dry-Wall D95/70/60 - chapa 1RU /1RU esp. 12,5mm, Instalado sistema lafarge gypsum ou similar</t>
  </si>
  <si>
    <t>11471/ORSE</t>
  </si>
  <si>
    <t>Canaleta plástica 30 x 50mm, cinza, Hellerman ou similar</t>
  </si>
  <si>
    <t>05066/SINAPI</t>
  </si>
  <si>
    <t>Prego de aco polido com cabeca 12 x 12</t>
  </si>
  <si>
    <t>04979/ORSE</t>
  </si>
  <si>
    <t>Parafuso autoblocante 3 1/2" x 1/4"</t>
  </si>
  <si>
    <t>00319/ORSE</t>
  </si>
  <si>
    <t>Bucha de nylon s-07</t>
  </si>
  <si>
    <t>Conserto de Bomba Submersa com Rebobinamento de Motor</t>
  </si>
  <si>
    <t>11694/ORSE</t>
  </si>
  <si>
    <t>Unidade condensadora HCM 036 220V trifásica - Obra: Mercado de Lagarto (Câmara frigorífica)</t>
  </si>
  <si>
    <t>07761/ORSE</t>
  </si>
  <si>
    <t>Unidade evaporadora tipo teto aparente Set-free RPC6,0 FSNB1</t>
  </si>
  <si>
    <t>11286/ORSE</t>
  </si>
  <si>
    <t>Macariço de solda Ref. CG201 código 010414410 carbografite</t>
  </si>
  <si>
    <t>12388/ORSE</t>
  </si>
  <si>
    <t>Cilindro refil de gás MAPP bernzomatic - 400g</t>
  </si>
  <si>
    <t>38474/SINAPI</t>
  </si>
  <si>
    <t>Extensao de solda 201 glp, e = *2,5 a 4,0* mm</t>
  </si>
  <si>
    <t>01704/ORSE</t>
  </si>
  <si>
    <t>Pasta p/ soldar</t>
  </si>
  <si>
    <t>Pintura e instalação de forro da copa</t>
  </si>
  <si>
    <t>10432/SINAPI</t>
  </si>
  <si>
    <t>Mictorio individual, sifonado, de louca branca, sem complementos</t>
  </si>
  <si>
    <t>03581/ORSE</t>
  </si>
  <si>
    <t>Válvula Pressmatic para mictório</t>
  </si>
  <si>
    <t>13340/ORSE</t>
  </si>
  <si>
    <t>Esticador olhal - olhal 1" x 6" - linha Pesada - Norma DIN 1480</t>
  </si>
  <si>
    <t>39699/SINAPI</t>
  </si>
  <si>
    <t>Manta / lencol de borracha, sbr, antirruido, e = 5 mm</t>
  </si>
  <si>
    <t>00397/SINAPI</t>
  </si>
  <si>
    <t>Abracadeira em aco para amarracao de eletrodutos, tipo d, com 2 1/2" e parafuso de fixacao</t>
  </si>
  <si>
    <t>39214/SINAPI</t>
  </si>
  <si>
    <t>Arruela em aluminio, com rosca, de 2 1/2", para eletroduto</t>
  </si>
  <si>
    <t>38101/SINAPI</t>
  </si>
  <si>
    <t>Tomada 2p+t 10a, 250v (apenas modulo)</t>
  </si>
  <si>
    <t>04887/ORSE</t>
  </si>
  <si>
    <t>Plugue para tomada, tipo macho, 2P+T 10A</t>
  </si>
  <si>
    <t>03284/ORSE</t>
  </si>
  <si>
    <t>Cabo de cobre PP Cordplast 3 x 4.0 mm2, 450/750v</t>
  </si>
  <si>
    <t>00978/ORSE</t>
  </si>
  <si>
    <t>Fita isolante (rolo 20m) 3/4"</t>
  </si>
  <si>
    <t>11766/ORSE</t>
  </si>
  <si>
    <t>Fechadura Pado, linha Zamac, modelo Magnum, maçaneta em zamac, roseta, testa e contratesta em aço inoxável, cilindro em zamac, ref. 931-80 E, similar ou superior</t>
  </si>
  <si>
    <t>13393/ORSE</t>
  </si>
  <si>
    <t>Corrente em aço inox 3/16"</t>
  </si>
  <si>
    <t>11596/ORSE</t>
  </si>
  <si>
    <t>Exaustor comercial 50 cm, 1/3 hp, 1550 RPM, 6500m³/h, 127/220V Venti-Delta ou similar</t>
  </si>
  <si>
    <t>12853/ORSE</t>
  </si>
  <si>
    <t>Bateria estacionária selada DF3000, 185Ah, 12V FREEDOM ou similar</t>
  </si>
  <si>
    <t>03804/ORSE</t>
  </si>
  <si>
    <t>Cabo de cobre PP Cordplast 2 x 2,5 mm2, 450/750v</t>
  </si>
  <si>
    <t>02931/ORSE</t>
  </si>
  <si>
    <t>Cola à base de resina poliéster com catalisador</t>
  </si>
  <si>
    <t>01691/ORSE</t>
  </si>
  <si>
    <t>Parafuso metal 2 1/2" x 12 p/ bucha s-10</t>
  </si>
  <si>
    <t>00320/ORSE</t>
  </si>
  <si>
    <t>Bucha de nylon s-10</t>
  </si>
  <si>
    <t>07898/ORSE</t>
  </si>
  <si>
    <t>Broca SDS plus 12x260mm</t>
  </si>
  <si>
    <t>02340/ORSE</t>
  </si>
  <si>
    <t>Tubo pvc rigido soldavel, p/ água, marrom, d= 32mm</t>
  </si>
  <si>
    <t>04180/ORSE</t>
  </si>
  <si>
    <t>Broca 20 mm - videa c=200mm</t>
  </si>
  <si>
    <t>pç</t>
  </si>
  <si>
    <t>10993/ORSE</t>
  </si>
  <si>
    <t>Niple duplo de redução de ferro galvanizado d=3" x 2 1/2"</t>
  </si>
  <si>
    <t>09479/ORSE</t>
  </si>
  <si>
    <t>Tampão ou cap d=1 1/2" em aço galv. p/encaixe na extremidade da tubulação</t>
  </si>
  <si>
    <t>10359/ORSE</t>
  </si>
  <si>
    <t>Registro esfera PVC soldável Ø 50mm</t>
  </si>
  <si>
    <t>00531/ORSE</t>
  </si>
  <si>
    <t>Cap pvc rigido soldavel, marrom, d= 50mm</t>
  </si>
  <si>
    <t>Filtro interno p/ detector fumaça por aspiração Vesda Laser Focus VLF</t>
  </si>
  <si>
    <t>12883/ORSE</t>
  </si>
  <si>
    <t>Detector de fumaça óptico endereçável, modelo VRE-F, marca VERIN ou similar</t>
  </si>
  <si>
    <t>00276/ORSE</t>
  </si>
  <si>
    <t>Bateria de 12v x 7a para centrais de alarme</t>
  </si>
  <si>
    <t>12665/ORSE</t>
  </si>
  <si>
    <t>Sirene audiovisual endereçavel, 120 db, para alarme de incêndio</t>
  </si>
  <si>
    <t>01956/ORSE</t>
  </si>
  <si>
    <t>Registro gaveta bruto, c/ volante, d = 80mm (3")</t>
  </si>
  <si>
    <t>02610/ORSE</t>
  </si>
  <si>
    <t>Bucha redução ferro galvanizado d=2 x 3/4 "</t>
  </si>
  <si>
    <t>00766/ORSE</t>
  </si>
  <si>
    <t>Curva 90° ferro galvanizado d= 3/4"</t>
  </si>
  <si>
    <t>00115/ORSE</t>
  </si>
  <si>
    <t>Adaptador pvc rigido soldavel c/ flanges e anel, p/ caixa d'agua d=25mm x 3/4"</t>
  </si>
  <si>
    <t>01425/ORSE</t>
  </si>
  <si>
    <t>Luva ferro galvanizado d=3"</t>
  </si>
  <si>
    <t>01618/SINAPI</t>
  </si>
  <si>
    <t>Contator tripolar, corrente de 95 a, tensao nominal de *500* v, categoria ac-2 e ac-3</t>
  </si>
  <si>
    <t>01627/SINAPI</t>
  </si>
  <si>
    <t>Contator tripolar, corrente de *65* a, tensao nominal de *500* v, categoria ac-2 e ac-3</t>
  </si>
  <si>
    <t xml:space="preserve">Verificação e análise de vibrações de bombas </t>
  </si>
  <si>
    <t>14297/ORSE</t>
  </si>
  <si>
    <t>Caixa d'agua de polietileno alta densidade, 250 litros</t>
  </si>
  <si>
    <t>02326/ORSE</t>
  </si>
  <si>
    <t>Tubo pvc rigido roscavel d= 1 1/2"</t>
  </si>
  <si>
    <t>03148/SINAPI</t>
  </si>
  <si>
    <t>Fita veda rosca, em ptfe, rolo de 18 mm x 50 m (l x c)</t>
  </si>
  <si>
    <t>2025/06</t>
  </si>
  <si>
    <t>03900/SINAPI</t>
  </si>
  <si>
    <t>Luva de correr para tubo roscavel, pvc, 1 1/2", para agua fria predial</t>
  </si>
  <si>
    <t>00110/SINAPI</t>
  </si>
  <si>
    <t>Adaptador pvc soldavel curto com bolsa e rosca, 40 mm x 1 1/2", para agua fria</t>
  </si>
  <si>
    <t>00779/ORSE</t>
  </si>
  <si>
    <t>Curva 90° pvc rigido roscavel d=1 1/2"</t>
  </si>
  <si>
    <t>01265/ORSE</t>
  </si>
  <si>
    <t>Juncao pvc rigido roscavel d=1 1/2"</t>
  </si>
  <si>
    <t>01004/ORSE</t>
  </si>
  <si>
    <t>Flange pvc rigido roscavel, c/ sextavado e sem furos, d=1 1/2"</t>
  </si>
  <si>
    <t>01168/ORSE</t>
  </si>
  <si>
    <t>Joelho 45° pvc rigido roscavel d=1 "</t>
  </si>
  <si>
    <t>Bomba Centrífuga BC-21R 1.1/2 7,5CV 380V/Schneider</t>
  </si>
  <si>
    <t>03807/ORSE</t>
  </si>
  <si>
    <t>Cabo de cobre PP Cordplast 3 x 10 mm2, 450/750v</t>
  </si>
  <si>
    <t>02685/SINAPI</t>
  </si>
  <si>
    <t>Eletroduto de pvc rigido roscavel de 1 ", sem luva</t>
  </si>
  <si>
    <t>07304/ORSE</t>
  </si>
  <si>
    <t>Patch panel 24 portas cat 6</t>
  </si>
  <si>
    <t>Desincrustante Thilex Galão C/5LT</t>
  </si>
  <si>
    <t>13303/ORSE</t>
  </si>
  <si>
    <t>Caixa de descarga acoplada com acionamento duo, ref.: CD.21F.17, da Deca ou similar</t>
  </si>
  <si>
    <t>09097/ORSE</t>
  </si>
  <si>
    <t>Tomada 2p + t, ABNT, de embutir, 20 A, com placa em pvc</t>
  </si>
  <si>
    <t>09096/ORSE</t>
  </si>
  <si>
    <t>Tomada 2p + t, ABNT, de embutir, 10 A, com placa em pvc</t>
  </si>
  <si>
    <t>01573/SINAPI</t>
  </si>
  <si>
    <t>Terminal a compressao em cobre estanhado para cabo 6 mm2, 1 furo e 1 compressao, para parafuso de fixacao m6</t>
  </si>
  <si>
    <t>02356/ORSE</t>
  </si>
  <si>
    <t>União ferro galvanizado assento bronze d=2 1/2"</t>
  </si>
  <si>
    <t>12239/ORSE</t>
  </si>
  <si>
    <t>Disjuntor termomagnético tripolar 40 A com caixa moldada 10 kA</t>
  </si>
  <si>
    <t>01034/ORSE</t>
  </si>
  <si>
    <t>Fusível "nh" tala 1</t>
  </si>
  <si>
    <t>21114/SINAPI</t>
  </si>
  <si>
    <t>Adesivo para tubos cpvc, *75* g</t>
  </si>
  <si>
    <t>07615/ORSE</t>
  </si>
  <si>
    <t>Switch 24 portas 10/100 Mbps</t>
  </si>
  <si>
    <t xml:space="preserve">UBIQUITI LOCOM2-BR 2.4GHZ ANTENA NANOSTATION AIRMAX LOCO MIMO </t>
  </si>
  <si>
    <t>05084/ORSE</t>
  </si>
  <si>
    <t>Revestimento filtro aço galvanizado dn 10"</t>
  </si>
  <si>
    <t>12979/ORSE</t>
  </si>
  <si>
    <t>Cabo blindado para alarme e detecção de incêncio 4 x 1,5mm2</t>
  </si>
  <si>
    <t>14645/ORSE</t>
  </si>
  <si>
    <t>Acionador Manual de alarme - Modelo WF-AP da Wi-fire ou similar, tipo "Aperte aqui"</t>
  </si>
  <si>
    <t>21112/SINAPI</t>
  </si>
  <si>
    <t>Valvula de descarga em metal cromado para mictorio com acionamento por pressao e fechamento automatico</t>
  </si>
  <si>
    <t>2025/07</t>
  </si>
  <si>
    <t>02378/SINAPI</t>
  </si>
  <si>
    <t>Disjuntor termomagnetico tripolar 300 a / 600 v, tipo jxd / icc - 40 ka</t>
  </si>
  <si>
    <t>14890/ORSE</t>
  </si>
  <si>
    <t>Porta de correr em vidro temperado incolor 10mm, inclusive fechadura, puxador, trilhos e roldanas</t>
  </si>
  <si>
    <t>13334/ORSE</t>
  </si>
  <si>
    <t>Espelho liso e = 6mm</t>
  </si>
  <si>
    <t>14891/ORSE</t>
  </si>
  <si>
    <t>Painel fixo de vidro temperado e = 10mm incolor, inclusive perfis para fixação</t>
  </si>
  <si>
    <t>37558/SINAPI</t>
  </si>
  <si>
    <t>Placa de sinalizacao de seguranca contra incendio, fotoluminescente, retangular, *20 x 40* cm, em pvc *2* mm anti-chamas (simbolos, cores e pictogramas conforme nbr 16820)</t>
  </si>
  <si>
    <t>37556/SINAPI</t>
  </si>
  <si>
    <t>Placa de sinalizacao de seguranca contra incendio, fotoluminescente, quadrada, *20 x 20* cm, em pvc *2* mm anti-chamas (simbolos, cores e pictogramas conforme nbr 16820)</t>
  </si>
  <si>
    <t>01637/ORSE</t>
  </si>
  <si>
    <t>Niple duplo de ferro galvanizado d=3"</t>
  </si>
  <si>
    <t>13959/ORSE</t>
  </si>
  <si>
    <t>Adesivo Sikadur 52 - fluido bí-componente à base de resinas epoxi ou similar</t>
  </si>
  <si>
    <t>14704/ORSE</t>
  </si>
  <si>
    <t>Lâmpada bulbo led 9w, bivolt, 3000k, fluxo luminoso 750lm, ref. STL21265/30 da Stella ou similar</t>
  </si>
  <si>
    <t>02605/ORSE</t>
  </si>
  <si>
    <t>Bucha redução ferro galvanizado d=3 x 2"</t>
  </si>
  <si>
    <t>10053/ORSE</t>
  </si>
  <si>
    <t>Torneira de mesa com fechamento automático, ref.1173, linha Decamatic Eco, DECA ou similar</t>
  </si>
  <si>
    <t>02256/ORSE</t>
  </si>
  <si>
    <t>Torneira cromada para uso geral, DECA 1152 C39 ou similar</t>
  </si>
  <si>
    <t>01622/SINAPI</t>
  </si>
  <si>
    <t>Contator tripolar, corrente de *265* a, tensao nominal de *500* v, categoria ac-2 e ac-3</t>
  </si>
  <si>
    <t>39472/SINAPI</t>
  </si>
  <si>
    <t>Dispositivo dps classe ii, 1 polo, tensao maxima de 275 v, corrente maxima de *90* ka (tipo ac)</t>
  </si>
  <si>
    <t>39604/SINAPI</t>
  </si>
  <si>
    <t>Patch cord (cabo de rede), categoria 5 e (cat 5e) utp, 24 awg, 4 pares, extensao de 1,50 m</t>
  </si>
  <si>
    <t>09531/ORSE</t>
  </si>
  <si>
    <t>Sensor de fluxo para fluidos, serie FG20, dn=2", marca ICOS ou similar</t>
  </si>
  <si>
    <t>06339/ORSE</t>
  </si>
  <si>
    <t>VÁLVULA CONTROLADORA DE NÍVEL (BÓIA) DN 150MM</t>
  </si>
  <si>
    <t>13531/ORSE</t>
  </si>
  <si>
    <t>Parafuso 4,2 x 32mm, auto-brocante com asa</t>
  </si>
  <si>
    <t>01495/ORSE</t>
  </si>
  <si>
    <t>Luva redução ferro galvanizado d= 2 " x 1 "</t>
  </si>
  <si>
    <t>13159/ORSE</t>
  </si>
  <si>
    <t>Barramento neutro e terra para quadro de distribuição</t>
  </si>
  <si>
    <t>03588/ORSE</t>
  </si>
  <si>
    <t>Lixeira em aço inox com aro, Brinox, ref 3033/203, d=25cm, h=46 cm, capacidade=21,20 l, ou similar</t>
  </si>
  <si>
    <t>00551/SINAPI</t>
  </si>
  <si>
    <t>Barra de aco chato, retangular, 50,8 mm x 25,4 mm (l x e), 10,12 kg/m</t>
  </si>
  <si>
    <t>02391/SINAPI</t>
  </si>
  <si>
    <t>Disjuntor termomagnetico tripolar 125 a / 425 v / icc - 25 ka</t>
  </si>
  <si>
    <t>01380/SINAPI</t>
  </si>
  <si>
    <t>Cimento branco nao estrutural (cpb - nao estrutural)</t>
  </si>
  <si>
    <t>2025/08</t>
  </si>
  <si>
    <t>00307/ORSE</t>
  </si>
  <si>
    <t>Brita 0 (4,8 a 9,5 mm) - incluso frete</t>
  </si>
  <si>
    <t>m3</t>
  </si>
  <si>
    <t>12930/ORSE</t>
  </si>
  <si>
    <t>Areia fina adquirida em depósito, frete incluso (Areia Fina Comercial)</t>
  </si>
  <si>
    <t>07467/ORSE</t>
  </si>
  <si>
    <t>Tubo de cobre flexível Ø 3/4" - 19,05mm, e= 1mm</t>
  </si>
  <si>
    <t>06490/ORSE</t>
  </si>
  <si>
    <t>Luva de cobre d = 22 mm</t>
  </si>
  <si>
    <t>01190/ORSE</t>
  </si>
  <si>
    <t>Joelho 90° ferro galvanizado d= 3/4"</t>
  </si>
  <si>
    <t>07465/ORSE</t>
  </si>
  <si>
    <t>Tubo de cobre flexível Ø 1/2" - 12,7mm, e= 1mm</t>
  </si>
  <si>
    <t>44327/SINAPI</t>
  </si>
  <si>
    <t>Cola para tubos e mantas elastomericas, a base de solvente</t>
  </si>
  <si>
    <t>07226/ORSE</t>
  </si>
  <si>
    <t>Tubo de borracha elastomérica Armaflex M-35 ø1"</t>
  </si>
  <si>
    <t>01210/ORSE</t>
  </si>
  <si>
    <t>Joelho 90° pvc rigido roscavel c/ bucha latao, d= 3/4"</t>
  </si>
  <si>
    <t>04837/ORSE</t>
  </si>
  <si>
    <t>Luva pvc rigido soldavel e c/bucha de latão, d= 32 x 1"</t>
  </si>
  <si>
    <t>10343/ORSE</t>
  </si>
  <si>
    <t>Sensor de temperatura ESO107</t>
  </si>
  <si>
    <t>34705/SINAPI</t>
  </si>
  <si>
    <t>Disjuntor termomagnetico tripolar 3 x 250 a/icc - 25 ka</t>
  </si>
  <si>
    <t>03028/ORSE</t>
  </si>
  <si>
    <t>Tinta epóxi</t>
  </si>
  <si>
    <t>03158/ORSE</t>
  </si>
  <si>
    <t>Microesfera PRE-MIX</t>
  </si>
  <si>
    <t>11415/ORSE</t>
  </si>
  <si>
    <t>Tampa Sucção Bomba Mark Grundfos / RUDC HU / RUU de 7,5 CV</t>
  </si>
  <si>
    <t>02403/ORSE</t>
  </si>
  <si>
    <t>Valvula retencao horizontal, bronze, d=65mm (2.1/2")</t>
  </si>
  <si>
    <t>04855/ORSE</t>
  </si>
  <si>
    <t>Sinalizador 22,5 mm</t>
  </si>
  <si>
    <t>12539/ORSE</t>
  </si>
  <si>
    <t>Abraçadeira de nylon p/amarração de cabos 300mm x 3,6mm</t>
  </si>
  <si>
    <t>08583/ORSE</t>
  </si>
  <si>
    <t>Canaleta plástica 50 x 35mm, recorte aberto, Pial ou similar</t>
  </si>
  <si>
    <t>04290/ORSE</t>
  </si>
  <si>
    <t>Solvente para epoxi 420.000 RENNER ou similar</t>
  </si>
  <si>
    <t>07348/SINAPI</t>
  </si>
  <si>
    <t>Tinta acrilica premium para piso</t>
  </si>
  <si>
    <t>04049/SINAPI</t>
  </si>
  <si>
    <t>Massa epoxi bicomponente (massa + catalisador)</t>
  </si>
  <si>
    <t>44072/SINAPI</t>
  </si>
  <si>
    <t>Primer epoxi / epoxidico</t>
  </si>
  <si>
    <t>07962/ORSE</t>
  </si>
  <si>
    <t>Locação de caixa coletora de entulho capacidade 5 m³ (Local: Aracaju)</t>
  </si>
  <si>
    <t>13662/ORSE</t>
  </si>
  <si>
    <t>Luminária de sobrepor, de alumínio, redonda com diam.20cm, para lâmpada flourescente ou LED, modelo PL Hiper 20 x 20 BR.</t>
  </si>
  <si>
    <t>000612/ORSE</t>
  </si>
  <si>
    <t>Cimento branco comum</t>
  </si>
  <si>
    <t>KG</t>
  </si>
  <si>
    <t>09401/ORSE</t>
  </si>
  <si>
    <t>Rejunte acrílico para revestimentos cerâmicos</t>
  </si>
  <si>
    <t>38382/SINAPI</t>
  </si>
  <si>
    <t>Linha para pedreiro lisa, 0,8 mm x 100 m</t>
  </si>
  <si>
    <t>04722/ORSE</t>
  </si>
  <si>
    <t>Colher de pedreiro</t>
  </si>
  <si>
    <t>38369/SINAPI</t>
  </si>
  <si>
    <t>Desempenadeira de aco dentada 12 x *25* cm, dentes 8 x 8 mm, cabo fechado de madeira</t>
  </si>
  <si>
    <t>14631/ORSE</t>
  </si>
  <si>
    <t>Revestimento 100 x 100cm, tipo porcelanato esmaltado, linha Cassini Gris ac, eliane ou similar</t>
  </si>
  <si>
    <t>m²</t>
  </si>
  <si>
    <t>00202/ORSE</t>
  </si>
  <si>
    <t>Areia média adquirida em depósito, frete incluso (Areia Média Comercial)</t>
  </si>
  <si>
    <t>m³</t>
  </si>
  <si>
    <t>06855/ORSE</t>
  </si>
  <si>
    <t>Cuba Aço Inox 34 x 50 cm</t>
  </si>
  <si>
    <t>03536/SINAPI</t>
  </si>
  <si>
    <t>Joelho pvc, soldavel, 90 graus, 32 mm, cor marrom, para agua fria predial</t>
  </si>
  <si>
    <t>03516/SINAPI</t>
  </si>
  <si>
    <t>Joelho pvc, soldavel, bb, 45 graus, dn 40 mm, para esgoto predial</t>
  </si>
  <si>
    <t>14419/ORSE</t>
  </si>
  <si>
    <t>Tomada industrial externa 2P + T, 20A</t>
  </si>
  <si>
    <t>03675/ORSE</t>
  </si>
  <si>
    <t>Disjuntor monopolar 20 A, padrão DIN (linha branca), curva de disparo B, corrente de interrupção 5KA, ref.: Siemens 5 SX1 ou similar.</t>
  </si>
  <si>
    <t>08216/ORSE</t>
  </si>
  <si>
    <t>Lamina de serra 1/2x12"</t>
  </si>
  <si>
    <t>13525/ORSE</t>
  </si>
  <si>
    <t>Lâmpada tubular t8 led, soquete g13, potencia 9,9w a 10w, tensão autovolt, temperatura de cor 6500k, fator de potencia 0,92, vida util 25.000 horas, com selo ence – etiqueta nacional de conservação de energia</t>
  </si>
  <si>
    <t>08674/ORSE</t>
  </si>
  <si>
    <t>Caixa de descarga acoplada, ecologica, linha flam ecoflush BR 3/6 litros, INCEPA ou similar</t>
  </si>
  <si>
    <t>0408/SINAPI</t>
  </si>
  <si>
    <t>ABRACADEIRA DE NYLON PARA AMARRACAO DE CABOS, COMPRIMENTO DE 390 X *4,6* MM</t>
  </si>
  <si>
    <t>08146/ORSE</t>
  </si>
  <si>
    <t>Isolamento esponjoso elastomérico para tubo de cobre 3/8"</t>
  </si>
  <si>
    <t>08145/ORSE</t>
  </si>
  <si>
    <t>Isolamento esponjoso elastomérico para tubo de cobre 1/4"</t>
  </si>
  <si>
    <t>07463/ORSE</t>
  </si>
  <si>
    <t>Tubo de cobre flexível Ø 1/4" - 6,35mm, e= 1mm (0,123 kg/m)</t>
  </si>
  <si>
    <t>07464/ORSE</t>
  </si>
  <si>
    <t>Tubo de cobre flexível Ø 3/8" - 9,53mm, e=1mm</t>
  </si>
  <si>
    <t>05801/ORSE</t>
  </si>
  <si>
    <t>Torneira de bóia p/caixa d'agua, acabamento bruto dn 2", Deca ou similar</t>
  </si>
  <si>
    <t>00822/SINAPI</t>
  </si>
  <si>
    <t>Bucha de reducao de pvc, soldavel, longa, com 60 x 50 mm, para agua fria predial</t>
  </si>
  <si>
    <t>09504/ORSE</t>
  </si>
  <si>
    <t>Tê pvc BSA soldável d= 50mm, linha Irriga-LF, Tigre ou similar</t>
  </si>
  <si>
    <t>08374/ORSE</t>
  </si>
  <si>
    <t>Luva pvc BSA soldavel d= 50mm, linha Irriga-LF, Tigre ou similar</t>
  </si>
  <si>
    <t>00125/ORSE</t>
  </si>
  <si>
    <t>Adaptador pvc rigido soldavel c/ flanges livres p/ caixa agua d= 60mm x 2 "</t>
  </si>
  <si>
    <t>39402/SINAPI</t>
  </si>
  <si>
    <t>Motor eletrico para vibrador de imersao, de 2 cv, monofasico, 110/220 v</t>
  </si>
  <si>
    <t>01948/ORSE</t>
  </si>
  <si>
    <t>Registro gaveta bruto 3/4" (Deca - ref.1510 hd ou similar)</t>
  </si>
  <si>
    <t>14004/ORSE</t>
  </si>
  <si>
    <t>00138/ORSE</t>
  </si>
  <si>
    <t>Adesivo pvc em frasco de 850 gramas</t>
  </si>
  <si>
    <t>07135/SINAPI</t>
  </si>
  <si>
    <t>Te pvc, soldavel, com rosca na bolsa central, 90 graus, 25 mm x 1/2", para agua fria predial</t>
  </si>
  <si>
    <t>04717/ORSE</t>
  </si>
  <si>
    <t>Plug pvc rigido roscavel d= 3/4"</t>
  </si>
  <si>
    <t>08781/ORSE</t>
  </si>
  <si>
    <t>Acabamento para registro 1/2", 3/4" e 1" (PQ), ref. 4900 - C43, da Deca ou similar</t>
  </si>
  <si>
    <t>02373/ORSE</t>
  </si>
  <si>
    <t>Uniao pvc rigido soldavel, marrom, d= 50mm</t>
  </si>
  <si>
    <t>14870/ORSE</t>
  </si>
  <si>
    <t>Detector de fumaça linear endereçável, Wi-fire ou similar</t>
  </si>
  <si>
    <t>02676/ORSE</t>
  </si>
  <si>
    <t>Terminal de compressão para cabo de 25 mm2</t>
  </si>
  <si>
    <t>01586/SINAPI</t>
  </si>
  <si>
    <t>Terminal metalico a pressao para 1 cabo de 25 mm2, com 1 furo de fixacao</t>
  </si>
  <si>
    <t>13393/SINAPI</t>
  </si>
  <si>
    <t>QUADRO DE DISTRIBUICAO COM BARRAMENTO TRIFASICO, DE EMBUTIR, EM CHAPA DE ACO GALVANIZADO, PARA 12 DISJUNTORES DIN, 100 A</t>
  </si>
  <si>
    <t>01623/SINAPI</t>
  </si>
  <si>
    <t>CONTATOR TRIPOLAR, CORRENTE DE 12 A, TENSAO NOMINAL DE *500* V, CATEGORIA AC-2 E AC-3</t>
  </si>
  <si>
    <t>996/SINAPI</t>
  </si>
  <si>
    <t>CABO DE COBRE, FLEXIVEL, CLASSE 4 OU 5, ISOLACAO EM PVC/A, ANTICHAMA BWF-B, COBERTURA PVC-ST1, ANTICHAMA BWF-B, 1 CONDUTOR, 0,6/1 KV, SECAO NOMINAL 25 MM2</t>
  </si>
  <si>
    <t>08194/ORSE</t>
  </si>
  <si>
    <t>Eletrocalha metálica perfurada 500 x 100 x 3000 mm (ref. mopa ou similar)</t>
  </si>
  <si>
    <t>03677/ORSE</t>
  </si>
  <si>
    <t>Disjuntor monopolar 32 A, padrão DIN (linha branca), curva de disparo B, corrente de interrupção 5KA, ref.: Siemens 5 SX1 ou similar.</t>
  </si>
  <si>
    <t>2690/SINAPI</t>
  </si>
  <si>
    <t>ELETRODUTO PVC FLEXIVEL CORRUGADO, COR AMARELA, DE 32 MM</t>
  </si>
  <si>
    <t>39771/SINAPI</t>
  </si>
  <si>
    <t>CAIXA DE PASSAGEM METALICA DE SOBREPOR COM TAMPA PARAFUSADA, DIMENSOES 20 X 20 X 10 CM</t>
  </si>
  <si>
    <t>1872/SINAPI</t>
  </si>
  <si>
    <t>CAIXA DE PASSAGEM, EM PVC, DE 4" X 2", PARA ELETRODUTO FLEXIVEL CORRUGADO</t>
  </si>
  <si>
    <t>TOMADA 2P+T 10A, 250V (APENAS MODULO)</t>
  </si>
  <si>
    <t>38102/SINAPI</t>
  </si>
  <si>
    <t>TOMADA 2P+T 20A, 250V (APENAS MODULO)</t>
  </si>
  <si>
    <t>1020/SINAPI</t>
  </si>
  <si>
    <t>CABO DE COBRE, FLEXIVEL, CLASSE 4 OU 5, ISOLACAO EM PVC/A, ANTICHAMA BWF-B, COBERTURA PVC-ST1, ANTICHAMA BWF-B, 1 CONDUTOR, 0,6/1 KV, SECAO NOMINAL 10 MM2</t>
  </si>
  <si>
    <t>08404/ORSE</t>
  </si>
  <si>
    <t>Curva cobre 90º d= 15mm</t>
  </si>
  <si>
    <t>08147/ORSE</t>
  </si>
  <si>
    <t>Isolamento esponjoso elastomérico para tubo de cobre 1/2"</t>
  </si>
  <si>
    <t>13807/ORSE</t>
  </si>
  <si>
    <t>Rodizio Giratório 4 polegadas linha industrial com freio - Colson ou similar</t>
  </si>
  <si>
    <t>6027/SINAPI</t>
  </si>
  <si>
    <t>Registro gaveta bruto em latao forjado, bitola 4"</t>
  </si>
  <si>
    <t>02405/ORSE</t>
  </si>
  <si>
    <t>Valvula retenção horizontal, bronze, d= 100mm (4")</t>
  </si>
  <si>
    <t>07468/ORSE</t>
  </si>
  <si>
    <t>Tubo de cobre flexível Ø 7/8" - 22,23mm, e= 1mm</t>
  </si>
  <si>
    <t>07581/ORSE</t>
  </si>
  <si>
    <t>Isolamento esponjoso elastomérico para tubo de cobre 7/8"</t>
  </si>
  <si>
    <t>00002/SINAPI</t>
  </si>
  <si>
    <t>Oxigenio - recarga de gas para cilindro (nao inclui troca/manutencao do cilindro)</t>
  </si>
  <si>
    <t>00001/SINAPI</t>
  </si>
  <si>
    <t>Acetileno - recarga de gas para cilindro (nao inclui troca/manutencao do cilindro)</t>
  </si>
  <si>
    <t>12036/ORSE</t>
  </si>
  <si>
    <t>Cabo cobre flexível, não hologenado, 6,0mm2 - 450/750V / 70º</t>
  </si>
  <si>
    <t>4750/SINAPI</t>
  </si>
  <si>
    <t>06127/SINAPI</t>
  </si>
  <si>
    <t>Auxiliar de pedreiro (horista)</t>
  </si>
  <si>
    <t>14259/ORSE</t>
  </si>
  <si>
    <t>Cola para Painel</t>
  </si>
  <si>
    <t>Adesivo PVC em Frasco de 850g</t>
  </si>
  <si>
    <t>14130/ORSE</t>
  </si>
  <si>
    <t>Chumbador parabolt 1/2" x 7"</t>
  </si>
  <si>
    <t>03292/ORSE</t>
  </si>
  <si>
    <t>Chumbador parabolt 3/8" x 5"</t>
  </si>
  <si>
    <t>08212/ORSE</t>
  </si>
  <si>
    <t>Chumbador parabolt Ø 1/4" x 2"</t>
  </si>
  <si>
    <t>08854/ORSE</t>
  </si>
  <si>
    <t>Chumbador parabolt 5/16" x 3 1/4"</t>
  </si>
  <si>
    <t>03689/ORSE</t>
  </si>
  <si>
    <t>Disjuntor bipolar 32 A, padrão DIN (linha branca), curva de disparo C, corrente de interrupção 5KA, ref.: Siemens 5SX1 ou similar.</t>
  </si>
  <si>
    <t>02698/ORSE</t>
  </si>
  <si>
    <t>l</t>
  </si>
  <si>
    <t>36209/SINAPI</t>
  </si>
  <si>
    <t>BARRA DE APOIO EM "L", EM ACO INOX POLIDO 80 X 80 CM, DIAMETRO MINIMO 3 CM</t>
  </si>
  <si>
    <t>07231/ORSE</t>
  </si>
  <si>
    <t>Adesivo Armaflex 520 lata com 900ml</t>
  </si>
  <si>
    <t>lt</t>
  </si>
  <si>
    <t>04947/ORSE</t>
  </si>
  <si>
    <t>Disjuntor tripolar 80 A 3VF2213-OFQ41</t>
  </si>
  <si>
    <t>und</t>
  </si>
  <si>
    <t>14368/ORSE</t>
  </si>
  <si>
    <t>Interruptor diferencial residual - IDR 2P DR 4x63A/30mA</t>
  </si>
  <si>
    <t>DISPOSITIVO DPS CLASSE II, 1 POLO, TENSAO MAXIMA DE 275 V, CORRENTE MAXIMA DE *90* KA (TIPO AC)</t>
  </si>
  <si>
    <t>13647/ORSE</t>
  </si>
  <si>
    <t>Luminária de embutir redonda para lâmpada flourescente ou LED compacta sistema draw back, modelo ref: 1140 da marca BONIN ou similar.</t>
  </si>
  <si>
    <t>09496/ORSE</t>
  </si>
  <si>
    <t>Chapa de Acrílico</t>
  </si>
  <si>
    <t>1545/SINAPI</t>
  </si>
  <si>
    <t>TERMINAL METALICO A PRESSAO PARA 1 CABO DE 50 A 70 MM2, COM 2 FUROS PARA FIXACAO</t>
  </si>
  <si>
    <t>45207/SINAPI</t>
  </si>
  <si>
    <t>Jogo serra copo com 6 serras, diametro variando de 15 mm a 60 mm</t>
  </si>
  <si>
    <t>08697/ORSE</t>
  </si>
  <si>
    <t>Barramento Trifásico</t>
  </si>
  <si>
    <t>11075/SINAPI</t>
  </si>
  <si>
    <t>AREIA PARA LEITO FILTRANTE (0,42 A 1,68 MM) - POSTO JAZIDA/FORNECEDOR (RETIRADO NA JAZIDA, SEM TRANSPORTE)</t>
  </si>
  <si>
    <t>07222/ORSE</t>
  </si>
  <si>
    <t>Caixa de Filtro F3 de 300 x 300 x 800mm</t>
  </si>
  <si>
    <t>01581/ORSE</t>
  </si>
  <si>
    <t>Mangueira trançada de alta pressão diâmetro = 1"</t>
  </si>
  <si>
    <t>14423/ORSE</t>
  </si>
  <si>
    <t>Líquido de arrefecimento (aditivo) para geradores à diesel. Inclusive mão de obra de limpeza do reservatório</t>
  </si>
  <si>
    <t>39480/SINAPI</t>
  </si>
  <si>
    <t>DISPOSITIVO DPS CLASSE II, 1 POLO, TENSAO MAXIMA DE 460 V, CORRENTE MAXIMA DE *90* KA (TIPO AC)</t>
  </si>
  <si>
    <t>1627/SINAPI</t>
  </si>
  <si>
    <t>CONTATOR TRIPOLAR, CORRENTE DE *65* A, TENSAO NOMINAL DE *500* V, CATEGORIA AC-2 E AC-3</t>
  </si>
  <si>
    <t>10254/ORSE</t>
  </si>
  <si>
    <t>Válvula globo com solenoide modelo 210 NC, 24 V AC, rosca BSB, 2", marca Bermad ou similar</t>
  </si>
  <si>
    <t>06631/ORSE</t>
  </si>
  <si>
    <t>Chave de fluxo de 1", modelo AT-2011 Italair ou similar</t>
  </si>
  <si>
    <t>11404/ORSE</t>
  </si>
  <si>
    <t>Registro gaveta 2" bruto latao ref 1502-b</t>
  </si>
  <si>
    <t>13424/ORSE</t>
  </si>
  <si>
    <t>Roldana de aço, com rolamento, Ø =30mm</t>
  </si>
  <si>
    <t>1014/SINAPI</t>
  </si>
  <si>
    <t>CABO DE COBRE, FLEXIVEL, CLASSE 4 OU 5, ISOLACAO EM PVC/A, ANTICHAMA BWF-B, 1 CONDUTOR, 450/750 V, SECAO NOMINAL 2,5 MM2 - PRETO</t>
  </si>
  <si>
    <t>CABO DE COBRE, FLEXIVEL, CLASSE 4 OU 5, ISOLACAO EM PVC/A, ANTICHAMA BWF-B, 1 CONDUTOR, 450/750 V, SECAO NOMINAL 2,5 MM2 - AMARELO</t>
  </si>
  <si>
    <t>CABO DE COBRE, FLEXIVEL, CLASSE 4 OU 5, ISOLACAO EM PVC/A, ANTICHAMA BWF-B, 1 CONDUTOR, 450/750 V, SECAO NOMINAL 2,5 MM2 - AZUL</t>
  </si>
  <si>
    <t>CABO DE COBRE, FLEXIVEL, CLASSE 4 OU 5, ISOLACAO EM PVC/A, ANTICHAMA BWF-B, 1 CONDUTOR, 450/750 V, SECAO NOMINAL 2,5 MM2 - VERDE</t>
  </si>
  <si>
    <t>CABO DE COBRE, FLEXIVEL, CLASSE 4 OU 5, ISOLACAO EM PVC/A, ANTICHAMA BWF-B, 1 CONDUTOR, 450/750 V, SECAO NOMINAL 2,5 MM2 - VERMELHO</t>
  </si>
  <si>
    <t>39258/SINAPI</t>
  </si>
  <si>
    <t>CABO MULTIPOLAR DE COBRE, FLEXIVEL, CLASSE 4 OU 5, ISOLACAO EM HEPR, COBERTURA EM PVC-ST2, ANTICHAMA BWF-B, 0,6/1 KV, 3 CONDUTORES DE 2,5 MM2</t>
  </si>
  <si>
    <t>Conector elétrico 2P p/fio 2,5mm2, WAGO ou similar</t>
  </si>
  <si>
    <t>LAMPADA LED TUBULAR BIVOLT 18/20 W, BASE G13</t>
  </si>
  <si>
    <t>LAMPADA LED TUBULAR BIVOLT 9/10 W, BASE G13</t>
  </si>
  <si>
    <t>14447/ORSE</t>
  </si>
  <si>
    <t>Lampada fluorescente tubular t5 de 14 w, bivolt</t>
  </si>
  <si>
    <t>1570/SINAPI</t>
  </si>
  <si>
    <t>TERMINAL A COMPRESSAO EM COBRE ESTANHADO PARA CABO 2,5 MM2, 1 FURO E 1 COMPRESSAO, PARA PARAFUSO DE FIXACAO M5</t>
  </si>
  <si>
    <t>UND</t>
  </si>
  <si>
    <t>11773/SINAPI</t>
  </si>
  <si>
    <t>TORNEIRA METALICA CROMADA DE PAREDE, PARA COZINHA, BICA MOVEL, COM AREJADOR, 1/2" OU 3/4"</t>
  </si>
  <si>
    <t>02366/ORSE</t>
  </si>
  <si>
    <t>Uniao pvc rigido roscavel d=2 1/2"</t>
  </si>
  <si>
    <t>14296/ORSE</t>
  </si>
  <si>
    <t>Adaptador soldável com anel para caixa d'água com registro, de 25mm, PVC branco</t>
  </si>
  <si>
    <t>14762ORSE</t>
  </si>
  <si>
    <t>00264/ORSE</t>
  </si>
  <si>
    <t>Suporte decorativo para extintores</t>
  </si>
  <si>
    <t>39961/SINAPI</t>
  </si>
  <si>
    <t>SILICONE ACETICO USO GERAL INCOLOR 280 G</t>
  </si>
  <si>
    <t>09878/ORSE</t>
  </si>
  <si>
    <t>Parafuso sextavado bimetálico rosca soberba 1/4" x 45mm</t>
  </si>
  <si>
    <t>13246/SINAPI</t>
  </si>
  <si>
    <t>Parafuso de aco zincado, sextavado, com rosca inteira, diametro 5/16", comprimento 3/4", com porca e arruela lisa leve</t>
  </si>
  <si>
    <t>00212/ORSE</t>
  </si>
  <si>
    <t>Arruela de pressão 3/8"</t>
  </si>
  <si>
    <t>13414/ORSE</t>
  </si>
  <si>
    <t>Porca sextavada 3/8", bicromatizada</t>
  </si>
  <si>
    <t>45232/SINAPI</t>
  </si>
  <si>
    <t>TRINCHA DE 2" COM CERDAS SINTETICAS</t>
  </si>
  <si>
    <t>10583/ORSE</t>
  </si>
  <si>
    <t>Trincha 3"</t>
  </si>
  <si>
    <t>377/SINAPI</t>
  </si>
  <si>
    <t>ASSENTO SANITARIO DE PLASTICO, TIPO CONVENCIONALASSENTO SANITARIO DE PLASTICO, TIPO CONVENCIONAL</t>
  </si>
  <si>
    <t>JOGO SERRA COPO COM 6 SERRAS, DIAMETRO VARIANDO DE 15 MM A 60 MM</t>
  </si>
  <si>
    <t>39561/SINAPI</t>
  </si>
  <si>
    <t>AR CONDICIONADO SPLIT ON/OFF, CASSETE (TETO), 60000 BTUS/H, CICLO QUENTE/FRIO, 60 HZ, CLASSIFICACAO ENERGETICA A - SELO PROCEL, GAS HFC, CONTROLE S/ FIOAR CONDICIONADO SPLIT ON/OFF, CASSETE (TETO), 60000 BTUS/H, CICLO QUENTE/FRIO, 60 HZ, CLASSIFICACAO ENERGETICA A - SELO PROCEL, GAS HFC, CONTROLE S/ FIO</t>
  </si>
  <si>
    <t>1576/SINAPI</t>
  </si>
  <si>
    <t>TERMINAL A COMPRESSAO EM COBRE ESTANHADO PARA CABO 25 MM2, 1 FURO E 1 COMPRESSAO, PARA PARAFUSO DE FIXACAO M8</t>
  </si>
  <si>
    <t>346/SINAPI</t>
  </si>
  <si>
    <t>ARAME DE ACO OVALADO 15 X 17 (45,7 KG, 700 KGF), ROLO 1000 M</t>
  </si>
  <si>
    <t>38368/SINAPI</t>
  </si>
  <si>
    <t>ESPATULA DE PLASTICO LISA, LARGURA *10* CM</t>
  </si>
  <si>
    <t>402/SINAPI</t>
  </si>
  <si>
    <t>GANCHO OLHAL EM ACO GALVANIZADO, ESPESSURA 16MM, ABERTURA 21MM</t>
  </si>
  <si>
    <t>02223/ORSE</t>
  </si>
  <si>
    <t>Tinta fundo epóxi</t>
  </si>
  <si>
    <t>4783/SINAPI</t>
  </si>
  <si>
    <t>PINTOR (HORISTA)</t>
  </si>
  <si>
    <t>Subtotal</t>
  </si>
  <si>
    <t xml:space="preserve">Valor de Materias e equipamentos gastos em 2025 </t>
  </si>
  <si>
    <r>
      <t xml:space="preserve">Margem técnica de segurança aproximada de </t>
    </r>
    <r>
      <rPr>
        <b/>
        <sz val="8"/>
        <color theme="1"/>
        <rFont val="Calibri"/>
        <family val="2"/>
        <scheme val="minor"/>
      </rPr>
      <t>~</t>
    </r>
    <r>
      <rPr>
        <b/>
        <sz val="8"/>
        <color theme="1"/>
        <rFont val="Arial"/>
        <family val="2"/>
      </rPr>
      <t>34%</t>
    </r>
  </si>
  <si>
    <t>Estimativa mensal prevista</t>
  </si>
  <si>
    <t>Valor Global Anual  da Proposta (Mão de Obra e Serviços Especializados Fixo + Materiais e Serviços Eventuais)</t>
  </si>
  <si>
    <t>Transporte  - 15(dias) x 11,00(diario) - 6% * (salário base/2)</t>
  </si>
  <si>
    <t>Reembolso creche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</si>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</sst>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\-??_);_(@_)"/>
    <numFmt numFmtId="168" formatCode="0.000%"/>
    <numFmt numFmtId="169" formatCode="&quot;R$&quot;\ #,##0.00"/>
  </numFmts>
  <fonts count="3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Fire Sans"/>
    </font>
    <font>
      <b/>
      <sz val="10"/>
      <name val="Fire Sans"/>
    </font>
    <font>
      <b/>
      <sz val="10"/>
      <color rgb="FFFF0000"/>
      <name val="Fire Sans"/>
    </font>
    <font>
      <sz val="10"/>
      <color rgb="FFFF0000"/>
      <name val="Fire Sans"/>
    </font>
    <font>
      <sz val="10"/>
      <color theme="1"/>
      <name val="Fire Sans"/>
    </font>
    <font>
      <b/>
      <sz val="10"/>
      <color theme="1"/>
      <name val="Fire Sans"/>
    </font>
    <font>
      <sz val="12"/>
      <color theme="1"/>
      <name val="Fire Sans"/>
    </font>
    <font>
      <sz val="11"/>
      <color theme="1"/>
      <name val="Fire Sans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8"/>
      <color rgb="FF00000A"/>
      <name val="Arial Narrow"/>
      <family val="2"/>
    </font>
    <font>
      <sz val="8"/>
      <name val="Fire Sans"/>
    </font>
    <font>
      <i/>
      <sz val="8"/>
      <name val="Arial Narrow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Verdana"/>
      <family val="2"/>
    </font>
    <font>
      <b/>
      <sz val="8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2" fillId="0" borderId="0" applyFill="0" applyBorder="0" applyAlignment="0" applyProtection="0"/>
    <xf numFmtId="9" fontId="3" fillId="0" borderId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</cellStyleXfs>
  <cellXfs count="339">
    <xf numFmtId="0" fontId="0" fillId="0" borderId="0" xfId="0"/>
    <xf numFmtId="0" fontId="5" fillId="0" borderId="0" xfId="0" applyFont="1" applyAlignment="1">
      <alignment vertical="center"/>
    </xf>
    <xf numFmtId="0" fontId="6" fillId="5" borderId="15" xfId="0" applyFont="1" applyFill="1" applyBorder="1" applyAlignment="1">
      <alignment vertical="center"/>
    </xf>
    <xf numFmtId="0" fontId="6" fillId="5" borderId="16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9" fontId="5" fillId="0" borderId="1" xfId="2" applyFont="1" applyBorder="1" applyAlignment="1">
      <alignment horizontal="center" vertical="center"/>
    </xf>
    <xf numFmtId="9" fontId="5" fillId="0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10" fontId="5" fillId="9" borderId="1" xfId="2" applyNumberFormat="1" applyFont="1" applyFill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166" fontId="5" fillId="0" borderId="1" xfId="1" applyFont="1" applyBorder="1" applyAlignment="1">
      <alignment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vertical="center"/>
    </xf>
    <xf numFmtId="0" fontId="5" fillId="11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7" fontId="5" fillId="0" borderId="1" xfId="9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43" fontId="6" fillId="8" borderId="1" xfId="0" applyNumberFormat="1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/>
    <xf numFmtId="43" fontId="5" fillId="0" borderId="0" xfId="0" applyNumberFormat="1" applyFont="1"/>
    <xf numFmtId="10" fontId="5" fillId="0" borderId="0" xfId="0" applyNumberFormat="1" applyFont="1" applyAlignment="1">
      <alignment vertical="center"/>
    </xf>
    <xf numFmtId="9" fontId="5" fillId="0" borderId="1" xfId="0" applyNumberFormat="1" applyFont="1" applyBorder="1" applyAlignment="1">
      <alignment horizontal="center" vertical="center"/>
    </xf>
    <xf numFmtId="166" fontId="5" fillId="9" borderId="1" xfId="1" applyFont="1" applyFill="1" applyBorder="1" applyAlignment="1">
      <alignment vertical="center"/>
    </xf>
    <xf numFmtId="49" fontId="5" fillId="0" borderId="1" xfId="9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6" fontId="5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5" fillId="0" borderId="1" xfId="2" applyNumberFormat="1" applyFont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166" fontId="5" fillId="0" borderId="1" xfId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10" borderId="0" xfId="0" applyFont="1" applyFill="1" applyAlignment="1">
      <alignment vertical="center"/>
    </xf>
    <xf numFmtId="44" fontId="6" fillId="10" borderId="0" xfId="0" applyNumberFormat="1" applyFont="1" applyFill="1" applyAlignment="1">
      <alignment vertical="center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0" fontId="10" fillId="12" borderId="20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 wrapText="1"/>
    </xf>
    <xf numFmtId="0" fontId="10" fillId="12" borderId="8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9" borderId="1" xfId="1" applyNumberFormat="1" applyFont="1" applyFill="1" applyBorder="1" applyAlignment="1" applyProtection="1">
      <alignment horizontal="distributed" vertical="center"/>
    </xf>
    <xf numFmtId="166" fontId="9" fillId="0" borderId="1" xfId="1" applyFont="1" applyFill="1" applyBorder="1" applyAlignment="1">
      <alignment vertical="center" wrapText="1"/>
    </xf>
    <xf numFmtId="10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10" applyFont="1"/>
    <xf numFmtId="10" fontId="10" fillId="6" borderId="1" xfId="10" applyNumberFormat="1" applyFont="1" applyFill="1" applyBorder="1" applyAlignment="1">
      <alignment horizontal="center" vertical="center" wrapText="1"/>
    </xf>
    <xf numFmtId="0" fontId="12" fillId="0" borderId="0" xfId="10" applyFont="1"/>
    <xf numFmtId="10" fontId="10" fillId="6" borderId="1" xfId="10" applyNumberFormat="1" applyFont="1" applyFill="1" applyBorder="1" applyAlignment="1">
      <alignment horizontal="right" vertical="center" wrapText="1"/>
    </xf>
    <xf numFmtId="166" fontId="9" fillId="0" borderId="22" xfId="1" applyFont="1" applyFill="1" applyBorder="1" applyAlignment="1">
      <alignment vertical="center" wrapText="1"/>
    </xf>
    <xf numFmtId="0" fontId="9" fillId="0" borderId="21" xfId="0" applyFont="1" applyBorder="1" applyAlignment="1">
      <alignment horizontal="center" vertical="center"/>
    </xf>
    <xf numFmtId="166" fontId="9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distributed" vertical="center"/>
    </xf>
    <xf numFmtId="0" fontId="0" fillId="0" borderId="0" xfId="0" applyAlignment="1">
      <alignment vertical="center"/>
    </xf>
    <xf numFmtId="165" fontId="9" fillId="0" borderId="22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5" fontId="9" fillId="0" borderId="2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44" fontId="9" fillId="0" borderId="0" xfId="0" applyNumberFormat="1" applyFont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169" fontId="5" fillId="7" borderId="1" xfId="0" applyNumberFormat="1" applyFont="1" applyFill="1" applyBorder="1" applyAlignment="1">
      <alignment horizontal="center" vertical="center"/>
    </xf>
    <xf numFmtId="44" fontId="6" fillId="14" borderId="0" xfId="0" applyNumberFormat="1" applyFont="1" applyFill="1" applyAlignment="1">
      <alignment vertical="center"/>
    </xf>
    <xf numFmtId="0" fontId="6" fillId="8" borderId="1" xfId="0" applyFont="1" applyFill="1" applyBorder="1" applyAlignment="1">
      <alignment horizontal="justify" vertical="top"/>
    </xf>
    <xf numFmtId="3" fontId="5" fillId="0" borderId="0" xfId="0" applyNumberFormat="1" applyFont="1" applyAlignment="1">
      <alignment horizontal="center"/>
    </xf>
    <xf numFmtId="0" fontId="5" fillId="9" borderId="1" xfId="0" applyFont="1" applyFill="1" applyBorder="1" applyAlignment="1">
      <alignment vertical="center" wrapText="1"/>
    </xf>
    <xf numFmtId="167" fontId="5" fillId="9" borderId="1" xfId="9" applyFont="1" applyFill="1" applyBorder="1" applyAlignment="1">
      <alignment vertical="center"/>
    </xf>
    <xf numFmtId="43" fontId="5" fillId="9" borderId="1" xfId="0" applyNumberFormat="1" applyFont="1" applyFill="1" applyBorder="1" applyAlignment="1">
      <alignment vertical="center"/>
    </xf>
    <xf numFmtId="0" fontId="5" fillId="9" borderId="0" xfId="0" applyFont="1" applyFill="1" applyAlignment="1">
      <alignment vertical="center"/>
    </xf>
    <xf numFmtId="0" fontId="12" fillId="9" borderId="0" xfId="10" applyFont="1" applyFill="1"/>
    <xf numFmtId="0" fontId="15" fillId="0" borderId="0" xfId="10" applyFont="1"/>
    <xf numFmtId="0" fontId="15" fillId="0" borderId="0" xfId="10" applyFont="1" applyAlignment="1">
      <alignment vertical="center"/>
    </xf>
    <xf numFmtId="0" fontId="15" fillId="0" borderId="0" xfId="10" applyFont="1" applyAlignment="1">
      <alignment horizontal="left" vertical="center"/>
    </xf>
    <xf numFmtId="0" fontId="16" fillId="0" borderId="0" xfId="0" applyFont="1"/>
    <xf numFmtId="10" fontId="14" fillId="13" borderId="1" xfId="10" applyNumberFormat="1" applyFont="1" applyFill="1" applyBorder="1" applyAlignment="1">
      <alignment horizontal="center" vertical="center" wrapText="1"/>
    </xf>
    <xf numFmtId="10" fontId="14" fillId="13" borderId="1" xfId="1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6" fillId="0" borderId="1" xfId="3" applyFont="1" applyBorder="1" applyAlignment="1">
      <alignment horizontal="center" vertical="center"/>
    </xf>
    <xf numFmtId="10" fontId="15" fillId="0" borderId="1" xfId="10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6" fillId="9" borderId="0" xfId="0" applyFont="1" applyFill="1" applyAlignment="1">
      <alignment horizontal="center" vertical="center"/>
    </xf>
    <xf numFmtId="166" fontId="6" fillId="9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justify" vertical="top"/>
    </xf>
    <xf numFmtId="166" fontId="6" fillId="2" borderId="1" xfId="1" applyFont="1" applyFill="1" applyBorder="1" applyAlignment="1">
      <alignment horizontal="center" vertical="center"/>
    </xf>
    <xf numFmtId="166" fontId="6" fillId="2" borderId="1" xfId="1" applyFont="1" applyFill="1" applyBorder="1" applyAlignment="1">
      <alignment horizontal="right" vertical="center"/>
    </xf>
    <xf numFmtId="166" fontId="9" fillId="7" borderId="1" xfId="1" applyFont="1" applyFill="1" applyBorder="1" applyAlignment="1">
      <alignment horizontal="right" vertical="center"/>
    </xf>
    <xf numFmtId="166" fontId="9" fillId="7" borderId="2" xfId="1" applyFont="1" applyFill="1" applyBorder="1" applyAlignment="1">
      <alignment horizontal="center" vertical="center"/>
    </xf>
    <xf numFmtId="166" fontId="5" fillId="0" borderId="1" xfId="1" applyFont="1" applyFill="1" applyBorder="1" applyAlignment="1">
      <alignment horizontal="right" vertical="center"/>
    </xf>
    <xf numFmtId="166" fontId="5" fillId="0" borderId="2" xfId="1" applyFont="1" applyFill="1" applyBorder="1" applyAlignment="1">
      <alignment horizontal="center" vertical="center"/>
    </xf>
    <xf numFmtId="166" fontId="5" fillId="0" borderId="1" xfId="1" applyFont="1" applyBorder="1" applyAlignment="1">
      <alignment horizontal="right" vertical="center"/>
    </xf>
    <xf numFmtId="166" fontId="9" fillId="0" borderId="1" xfId="1" applyFont="1" applyBorder="1" applyAlignment="1">
      <alignment horizontal="center" vertical="center"/>
    </xf>
    <xf numFmtId="166" fontId="6" fillId="9" borderId="1" xfId="1" applyFont="1" applyFill="1" applyBorder="1" applyAlignment="1">
      <alignment horizontal="center" vertical="center"/>
    </xf>
    <xf numFmtId="166" fontId="5" fillId="9" borderId="1" xfId="1" applyFont="1" applyFill="1" applyBorder="1" applyAlignment="1">
      <alignment horizontal="center" vertical="center"/>
    </xf>
    <xf numFmtId="166" fontId="5" fillId="0" borderId="2" xfId="1" applyFont="1" applyBorder="1" applyAlignment="1">
      <alignment horizontal="center" vertical="center"/>
    </xf>
    <xf numFmtId="166" fontId="5" fillId="9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6" fontId="2" fillId="0" borderId="0" xfId="1"/>
    <xf numFmtId="166" fontId="9" fillId="7" borderId="1" xfId="1" applyFont="1" applyFill="1" applyBorder="1" applyAlignment="1">
      <alignment horizontal="center" vertical="center"/>
    </xf>
    <xf numFmtId="166" fontId="9" fillId="9" borderId="1" xfId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166" fontId="5" fillId="9" borderId="2" xfId="1" applyFont="1" applyFill="1" applyBorder="1" applyAlignment="1">
      <alignment vertical="center"/>
    </xf>
    <xf numFmtId="166" fontId="5" fillId="0" borderId="25" xfId="1" applyFont="1" applyBorder="1" applyAlignment="1">
      <alignment horizontal="center" vertical="center"/>
    </xf>
    <xf numFmtId="166" fontId="6" fillId="2" borderId="26" xfId="1" applyFont="1" applyFill="1" applyBorder="1" applyAlignment="1">
      <alignment horizontal="center" vertical="center"/>
    </xf>
    <xf numFmtId="0" fontId="11" fillId="9" borderId="0" xfId="10" applyFont="1" applyFill="1"/>
    <xf numFmtId="0" fontId="23" fillId="16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166" fontId="23" fillId="2" borderId="1" xfId="1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center"/>
    </xf>
    <xf numFmtId="166" fontId="24" fillId="0" borderId="1" xfId="1" applyFont="1" applyBorder="1" applyAlignment="1">
      <alignment horizontal="left" vertical="center" wrapText="1"/>
    </xf>
    <xf numFmtId="166" fontId="24" fillId="0" borderId="1" xfId="1" applyFont="1" applyFill="1" applyBorder="1" applyAlignment="1">
      <alignment horizontal="center" vertical="center"/>
    </xf>
    <xf numFmtId="166" fontId="24" fillId="0" borderId="1" xfId="1" applyFont="1" applyBorder="1" applyAlignment="1">
      <alignment horizontal="center" vertical="center"/>
    </xf>
    <xf numFmtId="43" fontId="24" fillId="0" borderId="0" xfId="0" applyNumberFormat="1" applyFont="1"/>
    <xf numFmtId="166" fontId="24" fillId="12" borderId="1" xfId="0" applyNumberFormat="1" applyFont="1" applyFill="1" applyBorder="1" applyAlignment="1">
      <alignment vertical="center"/>
    </xf>
    <xf numFmtId="166" fontId="24" fillId="12" borderId="1" xfId="1" applyFont="1" applyFill="1" applyBorder="1" applyAlignment="1">
      <alignment horizontal="center" vertical="center"/>
    </xf>
    <xf numFmtId="44" fontId="24" fillId="12" borderId="1" xfId="0" applyNumberFormat="1" applyFont="1" applyFill="1" applyBorder="1" applyAlignment="1">
      <alignment vertical="center"/>
    </xf>
    <xf numFmtId="166" fontId="24" fillId="5" borderId="1" xfId="1" applyFont="1" applyFill="1" applyBorder="1" applyAlignment="1">
      <alignment horizontal="center" vertical="center"/>
    </xf>
    <xf numFmtId="43" fontId="22" fillId="0" borderId="1" xfId="0" applyNumberFormat="1" applyFont="1" applyBorder="1" applyAlignment="1">
      <alignment horizontal="center"/>
    </xf>
    <xf numFmtId="0" fontId="13" fillId="0" borderId="0" xfId="0" applyFont="1"/>
    <xf numFmtId="166" fontId="16" fillId="0" borderId="0" xfId="1" applyFont="1"/>
    <xf numFmtId="0" fontId="26" fillId="0" borderId="0" xfId="0" applyFont="1"/>
    <xf numFmtId="166" fontId="24" fillId="0" borderId="0" xfId="1" applyFont="1"/>
    <xf numFmtId="0" fontId="16" fillId="0" borderId="0" xfId="0" applyFont="1" applyAlignment="1">
      <alignment horizontal="left" vertical="top"/>
    </xf>
    <xf numFmtId="0" fontId="22" fillId="9" borderId="0" xfId="0" applyFont="1" applyFill="1" applyAlignment="1">
      <alignment horizontal="left"/>
    </xf>
    <xf numFmtId="166" fontId="24" fillId="9" borderId="0" xfId="1" applyFont="1" applyFill="1" applyAlignment="1">
      <alignment horizontal="left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25" fillId="9" borderId="0" xfId="0" applyFont="1" applyFill="1"/>
    <xf numFmtId="43" fontId="8" fillId="9" borderId="0" xfId="0" applyNumberFormat="1" applyFont="1" applyFill="1"/>
    <xf numFmtId="0" fontId="8" fillId="9" borderId="0" xfId="0" applyFont="1" applyFill="1"/>
    <xf numFmtId="0" fontId="21" fillId="9" borderId="0" xfId="11" applyFill="1"/>
    <xf numFmtId="0" fontId="21" fillId="17" borderId="0" xfId="11" applyFill="1"/>
    <xf numFmtId="0" fontId="14" fillId="0" borderId="0" xfId="10" applyFont="1" applyAlignment="1">
      <alignment vertical="center"/>
    </xf>
    <xf numFmtId="0" fontId="27" fillId="17" borderId="0" xfId="10" applyFont="1" applyFill="1"/>
    <xf numFmtId="0" fontId="14" fillId="0" borderId="0" xfId="10" applyFont="1"/>
    <xf numFmtId="0" fontId="24" fillId="9" borderId="0" xfId="0" applyFont="1" applyFill="1"/>
    <xf numFmtId="0" fontId="15" fillId="17" borderId="0" xfId="10" applyFont="1" applyFill="1"/>
    <xf numFmtId="0" fontId="12" fillId="17" borderId="0" xfId="10" applyFont="1" applyFill="1"/>
    <xf numFmtId="0" fontId="16" fillId="0" borderId="0" xfId="0" applyFont="1" applyAlignment="1">
      <alignment vertical="center"/>
    </xf>
    <xf numFmtId="0" fontId="26" fillId="0" borderId="0" xfId="10" applyFont="1"/>
    <xf numFmtId="10" fontId="9" fillId="0" borderId="1" xfId="10" applyNumberFormat="1" applyFont="1" applyBorder="1" applyAlignment="1">
      <alignment horizontal="center" vertical="center" wrapText="1"/>
    </xf>
    <xf numFmtId="10" fontId="15" fillId="9" borderId="1" xfId="10" applyNumberFormat="1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/>
    </xf>
    <xf numFmtId="166" fontId="24" fillId="9" borderId="1" xfId="1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vertical="center"/>
    </xf>
    <xf numFmtId="0" fontId="22" fillId="12" borderId="3" xfId="0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8" fontId="28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18" borderId="1" xfId="0" applyFont="1" applyFill="1" applyBorder="1" applyAlignment="1">
      <alignment horizontal="left" vertical="center" wrapText="1"/>
    </xf>
    <xf numFmtId="0" fontId="30" fillId="18" borderId="1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18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8" fontId="30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8" fontId="33" fillId="0" borderId="1" xfId="0" applyNumberFormat="1" applyFont="1" applyBorder="1" applyAlignment="1">
      <alignment horizontal="center" vertical="center" wrapText="1"/>
    </xf>
    <xf numFmtId="10" fontId="33" fillId="0" borderId="1" xfId="0" applyNumberFormat="1" applyFont="1" applyBorder="1" applyAlignment="1">
      <alignment horizontal="center" vertical="center" wrapText="1"/>
    </xf>
    <xf numFmtId="169" fontId="33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10" fontId="36" fillId="0" borderId="1" xfId="2" applyNumberFormat="1" applyFont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top"/>
    </xf>
    <xf numFmtId="166" fontId="24" fillId="9" borderId="1" xfId="1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right" vertical="center"/>
    </xf>
    <xf numFmtId="0" fontId="23" fillId="5" borderId="3" xfId="0" applyFont="1" applyFill="1" applyBorder="1" applyAlignment="1">
      <alignment horizontal="right" vertical="center"/>
    </xf>
    <xf numFmtId="0" fontId="23" fillId="5" borderId="4" xfId="0" applyFont="1" applyFill="1" applyBorder="1" applyAlignment="1">
      <alignment horizontal="right" vertical="center"/>
    </xf>
    <xf numFmtId="0" fontId="22" fillId="9" borderId="2" xfId="0" applyFont="1" applyFill="1" applyBorder="1" applyAlignment="1">
      <alignment horizontal="justify"/>
    </xf>
    <xf numFmtId="0" fontId="22" fillId="9" borderId="3" xfId="0" applyFont="1" applyFill="1" applyBorder="1" applyAlignment="1">
      <alignment horizontal="justify"/>
    </xf>
    <xf numFmtId="0" fontId="13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left" vertical="top"/>
    </xf>
    <xf numFmtId="0" fontId="24" fillId="0" borderId="25" xfId="0" applyFont="1" applyBorder="1" applyAlignment="1">
      <alignment horizontal="justify" vertical="top"/>
    </xf>
    <xf numFmtId="0" fontId="24" fillId="0" borderId="18" xfId="0" applyFont="1" applyBorder="1" applyAlignment="1">
      <alignment horizontal="justify" vertical="top"/>
    </xf>
    <xf numFmtId="0" fontId="24" fillId="0" borderId="26" xfId="0" applyFont="1" applyBorder="1" applyAlignment="1">
      <alignment horizontal="justify" vertical="top"/>
    </xf>
    <xf numFmtId="0" fontId="24" fillId="9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23" fillId="2" borderId="1" xfId="0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12" borderId="2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wrapText="1"/>
    </xf>
    <xf numFmtId="0" fontId="22" fillId="12" borderId="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13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10" fontId="15" fillId="0" borderId="1" xfId="10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10" fontId="9" fillId="0" borderId="1" xfId="1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8" fillId="9" borderId="19" xfId="0" applyFont="1" applyFill="1" applyBorder="1" applyAlignment="1">
      <alignment horizontal="left" vertical="center" wrapText="1"/>
    </xf>
    <xf numFmtId="0" fontId="18" fillId="9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left" vertical="center"/>
    </xf>
    <xf numFmtId="0" fontId="5" fillId="15" borderId="3" xfId="0" applyFont="1" applyFill="1" applyBorder="1" applyAlignment="1">
      <alignment horizontal="left" vertical="center"/>
    </xf>
    <xf numFmtId="0" fontId="5" fillId="15" borderId="4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right" vertical="center"/>
    </xf>
    <xf numFmtId="0" fontId="5" fillId="15" borderId="3" xfId="0" applyFont="1" applyFill="1" applyBorder="1" applyAlignment="1">
      <alignment horizontal="right" vertical="center"/>
    </xf>
    <xf numFmtId="0" fontId="5" fillId="15" borderId="2" xfId="0" applyFont="1" applyFill="1" applyBorder="1" applyAlignment="1">
      <alignment horizontal="justify" vertical="top"/>
    </xf>
    <xf numFmtId="0" fontId="5" fillId="15" borderId="3" xfId="0" applyFont="1" applyFill="1" applyBorder="1" applyAlignment="1">
      <alignment horizontal="justify" vertical="top"/>
    </xf>
    <xf numFmtId="0" fontId="5" fillId="15" borderId="4" xfId="0" applyFont="1" applyFill="1" applyBorder="1" applyAlignment="1">
      <alignment horizontal="justify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left" vertical="center"/>
    </xf>
    <xf numFmtId="0" fontId="5" fillId="9" borderId="3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top"/>
    </xf>
    <xf numFmtId="0" fontId="5" fillId="0" borderId="4" xfId="0" applyFont="1" applyBorder="1" applyAlignment="1">
      <alignment horizontal="justify" vertical="top"/>
    </xf>
    <xf numFmtId="0" fontId="19" fillId="0" borderId="19" xfId="0" applyFont="1" applyBorder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5" fillId="0" borderId="2" xfId="0" applyFont="1" applyBorder="1" applyAlignment="1">
      <alignment horizontal="justify" vertical="justify" wrapText="1"/>
    </xf>
    <xf numFmtId="0" fontId="5" fillId="0" borderId="3" xfId="0" applyFont="1" applyBorder="1" applyAlignment="1">
      <alignment horizontal="justify" vertical="justify"/>
    </xf>
    <xf numFmtId="0" fontId="5" fillId="0" borderId="4" xfId="0" applyFont="1" applyBorder="1" applyAlignment="1">
      <alignment horizontal="justify" vertical="justify"/>
    </xf>
    <xf numFmtId="10" fontId="6" fillId="2" borderId="1" xfId="0" applyNumberFormat="1" applyFont="1" applyFill="1" applyBorder="1" applyAlignment="1">
      <alignment horizontal="center" vertical="center"/>
    </xf>
    <xf numFmtId="0" fontId="18" fillId="9" borderId="0" xfId="0" applyFont="1" applyFill="1" applyAlignment="1">
      <alignment horizontal="left" vertical="top" wrapText="1"/>
    </xf>
    <xf numFmtId="0" fontId="20" fillId="9" borderId="0" xfId="0" applyFont="1" applyFill="1" applyAlignment="1">
      <alignment horizontal="left" vertical="top" wrapText="1"/>
    </xf>
    <xf numFmtId="10" fontId="5" fillId="0" borderId="1" xfId="2" applyNumberFormat="1" applyFont="1" applyBorder="1" applyAlignment="1">
      <alignment horizontal="center" vertical="center"/>
    </xf>
    <xf numFmtId="10" fontId="5" fillId="0" borderId="2" xfId="2" applyNumberFormat="1" applyFont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top"/>
    </xf>
    <xf numFmtId="0" fontId="18" fillId="9" borderId="19" xfId="0" applyFont="1" applyFill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18" fillId="9" borderId="19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3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9" borderId="0" xfId="0" applyFill="1" applyAlignment="1">
      <alignment horizontal="justify" vertical="top"/>
    </xf>
    <xf numFmtId="166" fontId="10" fillId="0" borderId="1" xfId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0" fontId="5" fillId="0" borderId="4" xfId="2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3" fontId="6" fillId="9" borderId="2" xfId="0" applyNumberFormat="1" applyFont="1" applyFill="1" applyBorder="1" applyAlignment="1">
      <alignment horizontal="right"/>
    </xf>
    <xf numFmtId="43" fontId="6" fillId="9" borderId="3" xfId="0" applyNumberFormat="1" applyFont="1" applyFill="1" applyBorder="1" applyAlignment="1">
      <alignment horizontal="right"/>
    </xf>
    <xf numFmtId="43" fontId="6" fillId="9" borderId="4" xfId="0" applyNumberFormat="1" applyFont="1" applyFill="1" applyBorder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2">
    <cellStyle name="Hiperlink" xfId="11" builtinId="8"/>
    <cellStyle name="Moeda" xfId="1" builtinId="4"/>
    <cellStyle name="Normal" xfId="0" builtinId="0"/>
    <cellStyle name="Normal 2" xfId="8" xr:uid="{00000000-0005-0000-0000-000002000000}"/>
    <cellStyle name="Normal 3" xfId="10" xr:uid="{A005F9FA-9CAD-40C8-B15C-94161ADB8841}"/>
    <cellStyle name="Normal 3 2" xfId="3" xr:uid="{00000000-0005-0000-0000-000003000000}"/>
    <cellStyle name="Normal 6" xfId="7" xr:uid="{00000000-0005-0000-0000-000004000000}"/>
    <cellStyle name="Porcentagem" xfId="2" builtinId="5"/>
    <cellStyle name="Vírgula 2" xfId="6" xr:uid="{00000000-0005-0000-0000-000006000000}"/>
    <cellStyle name="Vírgula 2 2" xfId="4" xr:uid="{00000000-0005-0000-0000-000007000000}"/>
    <cellStyle name="Vírgula 3" xfId="5" xr:uid="{00000000-0005-0000-0000-000008000000}"/>
    <cellStyle name="Vírgula 4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egov.df.gov.br/wp-content/uploads/2019/04/Manual-do-ISS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3">
    <tabColor rgb="FFFFFF00"/>
    <pageSetUpPr fitToPage="1"/>
  </sheetPr>
  <dimension ref="A1:O45"/>
  <sheetViews>
    <sheetView showGridLines="0" tabSelected="1" topLeftCell="A7" zoomScale="85" zoomScaleNormal="85" workbookViewId="0">
      <selection activeCell="C6" sqref="C6"/>
    </sheetView>
  </sheetViews>
  <sheetFormatPr defaultColWidth="9.140625" defaultRowHeight="12.75"/>
  <cols>
    <col min="1" max="2" width="9.140625" style="26"/>
    <col min="3" max="3" width="6.5703125" style="26" customWidth="1"/>
    <col min="4" max="4" width="27.140625" style="26" customWidth="1"/>
    <col min="5" max="5" width="14" style="26" customWidth="1"/>
    <col min="6" max="6" width="16.85546875" style="119" customWidth="1"/>
    <col min="7" max="7" width="15.28515625" style="26" bestFit="1" customWidth="1"/>
    <col min="8" max="8" width="17.85546875" style="26" customWidth="1"/>
    <col min="9" max="9" width="19" style="26" customWidth="1"/>
    <col min="10" max="10" width="21.7109375" style="26" customWidth="1"/>
    <col min="11" max="11" width="13.28515625" style="26" bestFit="1" customWidth="1"/>
    <col min="12" max="16384" width="9.140625" style="26"/>
  </cols>
  <sheetData>
    <row r="1" spans="1:10" ht="24.6" customHeight="1">
      <c r="A1" s="202" t="s">
        <v>0</v>
      </c>
      <c r="B1" s="202"/>
      <c r="C1" s="202"/>
      <c r="D1" s="202"/>
      <c r="E1" s="202"/>
      <c r="F1" s="202"/>
      <c r="G1" s="202"/>
      <c r="H1" s="202"/>
      <c r="I1" s="202"/>
    </row>
    <row r="2" spans="1:10" ht="15.75">
      <c r="A2" s="209" t="s">
        <v>407</v>
      </c>
      <c r="B2" s="209"/>
      <c r="C2" s="209"/>
      <c r="D2" s="209"/>
      <c r="E2" s="209"/>
      <c r="F2" s="209"/>
      <c r="G2" s="209"/>
      <c r="H2" s="209"/>
      <c r="I2" s="209"/>
    </row>
    <row r="3" spans="1:10" ht="15.75">
      <c r="A3" s="142"/>
      <c r="B3" s="130"/>
      <c r="C3" s="130"/>
      <c r="D3" s="130"/>
      <c r="E3" s="130"/>
      <c r="F3" s="145"/>
    </row>
    <row r="4" spans="1:10" ht="15.75">
      <c r="A4" s="150" t="s">
        <v>355</v>
      </c>
      <c r="B4" s="146"/>
      <c r="C4" s="147"/>
      <c r="D4" s="147"/>
      <c r="E4" s="147"/>
      <c r="F4" s="148"/>
      <c r="G4" s="84"/>
      <c r="H4" s="84"/>
    </row>
    <row r="5" spans="1:10" ht="15.75">
      <c r="A5" s="151" t="s">
        <v>356</v>
      </c>
      <c r="B5" s="149"/>
      <c r="C5" s="147"/>
      <c r="D5" s="147"/>
      <c r="E5" s="147"/>
      <c r="F5" s="148"/>
      <c r="G5" s="84"/>
      <c r="H5" s="84"/>
    </row>
    <row r="6" spans="1:10" ht="15.75">
      <c r="A6" s="151" t="s">
        <v>357</v>
      </c>
      <c r="B6" s="149"/>
      <c r="C6" s="147" t="s">
        <v>1385</v>
      </c>
      <c r="D6" s="147"/>
      <c r="E6" s="147"/>
      <c r="F6" s="148"/>
      <c r="G6" s="84"/>
      <c r="H6" s="84"/>
    </row>
    <row r="7" spans="1:10" ht="15.75">
      <c r="A7" s="151" t="s">
        <v>358</v>
      </c>
      <c r="B7" s="149"/>
      <c r="C7" s="147"/>
      <c r="D7" s="147"/>
      <c r="E7" s="147"/>
      <c r="F7" s="148"/>
      <c r="G7" s="84"/>
      <c r="H7" s="84"/>
    </row>
    <row r="8" spans="1:10" ht="15.75">
      <c r="A8" s="151" t="s">
        <v>359</v>
      </c>
      <c r="B8" s="149"/>
      <c r="C8" s="147"/>
      <c r="D8" s="147"/>
      <c r="E8" s="147"/>
      <c r="F8" s="148"/>
      <c r="G8" s="84"/>
      <c r="H8" s="84"/>
    </row>
    <row r="9" spans="1:10" ht="15.75">
      <c r="A9" s="151" t="s">
        <v>360</v>
      </c>
      <c r="B9" s="149"/>
      <c r="C9" s="147"/>
      <c r="D9" s="147"/>
      <c r="E9" s="147"/>
      <c r="F9" s="148"/>
      <c r="G9" s="84"/>
      <c r="H9" s="84"/>
    </row>
    <row r="10" spans="1:10" ht="15.75">
      <c r="A10" s="150" t="s">
        <v>361</v>
      </c>
      <c r="B10" s="146"/>
      <c r="C10" s="147"/>
      <c r="D10" s="147"/>
      <c r="E10" s="147"/>
      <c r="F10" s="148"/>
      <c r="G10" s="84"/>
      <c r="H10" s="84"/>
    </row>
    <row r="12" spans="1:10" ht="51" customHeight="1">
      <c r="A12" s="127" t="s">
        <v>367</v>
      </c>
      <c r="B12" s="127" t="s">
        <v>23</v>
      </c>
      <c r="C12" s="211"/>
      <c r="D12" s="211"/>
      <c r="E12" s="128" t="s">
        <v>366</v>
      </c>
      <c r="F12" s="129" t="s">
        <v>397</v>
      </c>
      <c r="G12" s="128" t="s">
        <v>399</v>
      </c>
      <c r="H12" s="128" t="s">
        <v>400</v>
      </c>
      <c r="I12" s="128" t="s">
        <v>401</v>
      </c>
      <c r="J12" s="130"/>
    </row>
    <row r="13" spans="1:10" ht="13.15" customHeight="1">
      <c r="A13" s="205" t="s">
        <v>368</v>
      </c>
      <c r="B13" s="212" t="s">
        <v>6</v>
      </c>
      <c r="C13" s="213"/>
      <c r="D13" s="213"/>
      <c r="E13" s="213"/>
      <c r="F13" s="213"/>
      <c r="G13" s="213"/>
      <c r="H13" s="213"/>
      <c r="I13" s="214"/>
      <c r="J13" s="130"/>
    </row>
    <row r="14" spans="1:10">
      <c r="A14" s="206"/>
      <c r="B14" s="131">
        <v>1</v>
      </c>
      <c r="C14" s="208" t="s">
        <v>7</v>
      </c>
      <c r="D14" s="208"/>
      <c r="E14" s="132">
        <v>1</v>
      </c>
      <c r="F14" s="133">
        <f>'Engenheiro SENGES'!J37</f>
        <v>11202.84</v>
      </c>
      <c r="G14" s="134">
        <f>'Engenheiro SENGES'!J160</f>
        <v>31469.24</v>
      </c>
      <c r="H14" s="134">
        <f>E14*G14</f>
        <v>31469.24</v>
      </c>
      <c r="I14" s="135">
        <f>H14*12</f>
        <v>377630.88</v>
      </c>
      <c r="J14" s="130"/>
    </row>
    <row r="15" spans="1:10">
      <c r="A15" s="206"/>
      <c r="B15" s="131">
        <v>2</v>
      </c>
      <c r="C15" s="208" t="s">
        <v>8</v>
      </c>
      <c r="D15" s="208"/>
      <c r="E15" s="132">
        <v>1</v>
      </c>
      <c r="F15" s="133">
        <f>'Assist. Administrativo'!J37</f>
        <v>2574.38</v>
      </c>
      <c r="G15" s="134">
        <f>'Assist. Administrativo'!J160</f>
        <v>9098.1200000000008</v>
      </c>
      <c r="H15" s="134">
        <f>E15*G15</f>
        <v>9098.1200000000008</v>
      </c>
      <c r="I15" s="135">
        <f>H15*12</f>
        <v>109177.44</v>
      </c>
      <c r="J15" s="130"/>
    </row>
    <row r="16" spans="1:10" ht="13.15" customHeight="1">
      <c r="A16" s="206"/>
      <c r="B16" s="215" t="s">
        <v>9</v>
      </c>
      <c r="C16" s="216"/>
      <c r="D16" s="216"/>
      <c r="E16" s="216"/>
      <c r="F16" s="216"/>
      <c r="G16" s="216"/>
      <c r="H16" s="216"/>
      <c r="I16" s="217"/>
      <c r="J16" s="130"/>
    </row>
    <row r="17" spans="1:11">
      <c r="A17" s="206"/>
      <c r="B17" s="131">
        <v>3</v>
      </c>
      <c r="C17" s="208" t="s">
        <v>10</v>
      </c>
      <c r="D17" s="208"/>
      <c r="E17" s="167">
        <v>1</v>
      </c>
      <c r="F17" s="168">
        <f>Encarregado!J37</f>
        <v>4220.33</v>
      </c>
      <c r="G17" s="134">
        <f>Encarregado!J160</f>
        <v>16569.400000000001</v>
      </c>
      <c r="H17" s="134">
        <f>E17*G17</f>
        <v>16569.400000000001</v>
      </c>
      <c r="I17" s="135">
        <f>H17*12</f>
        <v>198832.8</v>
      </c>
      <c r="J17" s="130"/>
    </row>
    <row r="18" spans="1:11">
      <c r="A18" s="206"/>
      <c r="B18" s="131">
        <v>4</v>
      </c>
      <c r="C18" s="208" t="s">
        <v>11</v>
      </c>
      <c r="D18" s="208"/>
      <c r="E18" s="167">
        <v>1</v>
      </c>
      <c r="F18" s="168">
        <f>Almoxarife!J37</f>
        <v>2574.37</v>
      </c>
      <c r="G18" s="134">
        <f>Almoxarife!J160</f>
        <v>9098.07</v>
      </c>
      <c r="H18" s="134">
        <f>E18*G18</f>
        <v>9098.07</v>
      </c>
      <c r="I18" s="135">
        <f>H18*12</f>
        <v>109176.84</v>
      </c>
      <c r="J18" s="130"/>
    </row>
    <row r="19" spans="1:11">
      <c r="A19" s="206"/>
      <c r="B19" s="131">
        <v>5</v>
      </c>
      <c r="C19" s="208" t="s">
        <v>12</v>
      </c>
      <c r="D19" s="208"/>
      <c r="E19" s="167">
        <v>1</v>
      </c>
      <c r="F19" s="168">
        <f>'Técnico Eletrotécnico'!J37</f>
        <v>3126.4</v>
      </c>
      <c r="G19" s="134">
        <f>'Técnico Eletrotécnico'!J160</f>
        <v>12875.78</v>
      </c>
      <c r="H19" s="134">
        <f>E19*G19</f>
        <v>12875.78</v>
      </c>
      <c r="I19" s="135">
        <f t="shared" ref="I19:I29" si="0">H19*12</f>
        <v>154509.35999999999</v>
      </c>
      <c r="J19" s="130"/>
    </row>
    <row r="20" spans="1:11">
      <c r="A20" s="206"/>
      <c r="B20" s="131">
        <v>6</v>
      </c>
      <c r="C20" s="208" t="s">
        <v>13</v>
      </c>
      <c r="D20" s="208"/>
      <c r="E20" s="167">
        <v>3</v>
      </c>
      <c r="F20" s="168" cm="1">
        <f t="array" ref="F20">'Eletricista TACCT '!J37:J37</f>
        <v>2424.4</v>
      </c>
      <c r="G20" s="134" cm="1">
        <f t="array" ref="G20">'Eletricista TACCT '!J161:J161</f>
        <v>10265.91</v>
      </c>
      <c r="H20" s="134">
        <f>E20*G20</f>
        <v>30797.73</v>
      </c>
      <c r="I20" s="135">
        <f t="shared" si="0"/>
        <v>369572.76</v>
      </c>
      <c r="J20" s="130"/>
    </row>
    <row r="21" spans="1:11">
      <c r="A21" s="206"/>
      <c r="B21" s="131">
        <v>7</v>
      </c>
      <c r="C21" s="208" t="s">
        <v>14</v>
      </c>
      <c r="D21" s="208"/>
      <c r="E21" s="167">
        <v>1</v>
      </c>
      <c r="F21" s="168" cm="1">
        <f t="array" ref="F21">'Técnico Telecomunicação TACCT'!J37:J37</f>
        <v>3126.4</v>
      </c>
      <c r="G21" s="134">
        <f>'Técnico Telecomunicação TACCT'!J160</f>
        <v>10422.19</v>
      </c>
      <c r="H21" s="134">
        <f>E21*G21</f>
        <v>10422.19</v>
      </c>
      <c r="I21" s="135">
        <f t="shared" si="0"/>
        <v>125066.28</v>
      </c>
      <c r="J21" s="130"/>
    </row>
    <row r="22" spans="1:11">
      <c r="A22" s="206"/>
      <c r="B22" s="131">
        <v>8</v>
      </c>
      <c r="C22" s="208" t="s">
        <v>15</v>
      </c>
      <c r="D22" s="208"/>
      <c r="E22" s="167">
        <v>2</v>
      </c>
      <c r="F22" s="168" cm="1">
        <f t="array" ref="F22">'Mecânico ar condicionado TACCT'!J37:J37</f>
        <v>2424.4</v>
      </c>
      <c r="G22" s="134" cm="1">
        <f t="array" ref="G22">'Mecânico ar condicionado TACCT'!J160:J160</f>
        <v>8363.23</v>
      </c>
      <c r="H22" s="134">
        <f t="shared" ref="H22:H29" si="1">E22*G22</f>
        <v>16726.46</v>
      </c>
      <c r="I22" s="135">
        <f t="shared" si="0"/>
        <v>200717.52</v>
      </c>
      <c r="J22" s="130"/>
    </row>
    <row r="23" spans="1:11" ht="14.25">
      <c r="A23" s="206"/>
      <c r="B23" s="131">
        <v>9</v>
      </c>
      <c r="C23" s="208" t="s">
        <v>16</v>
      </c>
      <c r="D23" s="208"/>
      <c r="E23" s="167">
        <v>1</v>
      </c>
      <c r="F23" s="168">
        <f>'Operador ar condicionado TA'!J37</f>
        <v>2424.4</v>
      </c>
      <c r="G23" s="134">
        <f>'Operador ar condicionado TA'!J160</f>
        <v>8363.23</v>
      </c>
      <c r="H23" s="134">
        <f t="shared" si="1"/>
        <v>8363.23</v>
      </c>
      <c r="I23" s="135">
        <f t="shared" si="0"/>
        <v>100358.76</v>
      </c>
      <c r="J23" s="89"/>
    </row>
    <row r="24" spans="1:11">
      <c r="A24" s="206"/>
      <c r="B24" s="195">
        <v>10</v>
      </c>
      <c r="C24" s="208" t="s">
        <v>17</v>
      </c>
      <c r="D24" s="208"/>
      <c r="E24" s="167">
        <v>2</v>
      </c>
      <c r="F24" s="168">
        <f>'Bombeiro Hidráulico TACCT'!J37</f>
        <v>2424.4</v>
      </c>
      <c r="G24" s="196">
        <f>'Bombeiro Hidráulico TACCT'!J160</f>
        <v>8363.23</v>
      </c>
      <c r="H24" s="196">
        <f t="shared" si="1"/>
        <v>16726.46</v>
      </c>
      <c r="I24" s="196">
        <f t="shared" si="0"/>
        <v>200717.52</v>
      </c>
      <c r="J24" s="155"/>
    </row>
    <row r="25" spans="1:11">
      <c r="A25" s="206"/>
      <c r="B25" s="195">
        <v>11</v>
      </c>
      <c r="C25" s="208" t="s">
        <v>18</v>
      </c>
      <c r="D25" s="208"/>
      <c r="E25" s="167">
        <v>1</v>
      </c>
      <c r="F25" s="168">
        <f>'Pintor '!J37</f>
        <v>2574.37</v>
      </c>
      <c r="G25" s="196" cm="1">
        <f t="array" ref="G25">'Pintor '!J160:J160</f>
        <v>9090.1299999999992</v>
      </c>
      <c r="H25" s="196">
        <f t="shared" si="1"/>
        <v>9090.1299999999992</v>
      </c>
      <c r="I25" s="196">
        <f t="shared" si="0"/>
        <v>109081.56</v>
      </c>
      <c r="J25" s="160"/>
    </row>
    <row r="26" spans="1:11">
      <c r="A26" s="206"/>
      <c r="B26" s="195">
        <v>12</v>
      </c>
      <c r="C26" s="208" t="s">
        <v>19</v>
      </c>
      <c r="D26" s="208"/>
      <c r="E26" s="167">
        <v>1</v>
      </c>
      <c r="F26" s="168" cm="1">
        <f t="array" ref="F26">'Técnico em automação TACCT'!J37:J37</f>
        <v>3126.4</v>
      </c>
      <c r="G26" s="168">
        <f>'Técnico em automação TACCT'!J160</f>
        <v>10422.19</v>
      </c>
      <c r="H26" s="196">
        <f t="shared" si="1"/>
        <v>10422.19</v>
      </c>
      <c r="I26" s="196">
        <f t="shared" si="0"/>
        <v>125066.28</v>
      </c>
      <c r="J26" s="130"/>
    </row>
    <row r="27" spans="1:11">
      <c r="A27" s="206"/>
      <c r="B27" s="195">
        <v>13</v>
      </c>
      <c r="C27" s="208" t="s">
        <v>20</v>
      </c>
      <c r="D27" s="208"/>
      <c r="E27" s="167">
        <v>4</v>
      </c>
      <c r="F27" s="168">
        <f>'Ajudante de manutenção TACCT'!J37</f>
        <v>1639</v>
      </c>
      <c r="G27" s="196">
        <f>'Ajudante de manutenção TACCT'!J160</f>
        <v>6378.61</v>
      </c>
      <c r="H27" s="196">
        <f t="shared" si="1"/>
        <v>25514.44</v>
      </c>
      <c r="I27" s="196">
        <f t="shared" si="0"/>
        <v>306173.28000000003</v>
      </c>
      <c r="J27" s="130"/>
    </row>
    <row r="28" spans="1:11">
      <c r="A28" s="206"/>
      <c r="B28" s="195">
        <v>14</v>
      </c>
      <c r="C28" s="208" t="s">
        <v>21</v>
      </c>
      <c r="D28" s="208"/>
      <c r="E28" s="167">
        <v>2</v>
      </c>
      <c r="F28" s="168">
        <f>'Eletr Plantonista diurno 12x36a'!J37</f>
        <v>2424.4</v>
      </c>
      <c r="G28" s="196">
        <f>'Eletr Plantonista diurno 12x36a'!J160</f>
        <v>9912.56</v>
      </c>
      <c r="H28" s="196">
        <f t="shared" si="1"/>
        <v>19825.12</v>
      </c>
      <c r="I28" s="196">
        <f t="shared" si="0"/>
        <v>237901.44</v>
      </c>
      <c r="J28" s="130"/>
    </row>
    <row r="29" spans="1:11">
      <c r="A29" s="206"/>
      <c r="B29" s="131">
        <v>15</v>
      </c>
      <c r="C29" s="208" t="s">
        <v>22</v>
      </c>
      <c r="D29" s="208"/>
      <c r="E29" s="132">
        <v>2</v>
      </c>
      <c r="F29" s="133" cm="1">
        <f t="array" ref="F29">'Eletr Plantonista noturno 12x36'!J37:J37</f>
        <v>2424.4</v>
      </c>
      <c r="G29" s="134" cm="1">
        <f t="array" ref="G29">'Eletr Plantonista noturno 12x36'!J160:J160</f>
        <v>10699.59</v>
      </c>
      <c r="H29" s="134">
        <f t="shared" si="1"/>
        <v>21399.18</v>
      </c>
      <c r="I29" s="135">
        <f t="shared" si="0"/>
        <v>256790.16</v>
      </c>
      <c r="J29" s="136"/>
    </row>
    <row r="30" spans="1:11" ht="15">
      <c r="A30" s="206"/>
      <c r="B30" s="210" t="s">
        <v>377</v>
      </c>
      <c r="C30" s="210"/>
      <c r="D30" s="210"/>
      <c r="E30" s="210"/>
      <c r="F30" s="210"/>
      <c r="G30" s="210"/>
      <c r="H30" s="137">
        <f>SUM(H14:H15,H17:H29)</f>
        <v>248397.74</v>
      </c>
      <c r="I30" s="138">
        <f>SUM(I14:I15,I17:I29)</f>
        <v>2980772.88</v>
      </c>
      <c r="J30" s="136"/>
      <c r="K30" s="27"/>
    </row>
    <row r="31" spans="1:11" ht="15">
      <c r="A31" s="206"/>
      <c r="B31" s="218" t="s">
        <v>452</v>
      </c>
      <c r="C31" s="219"/>
      <c r="D31" s="219"/>
      <c r="E31" s="219"/>
      <c r="F31" s="219"/>
      <c r="G31" s="219"/>
      <c r="H31" s="219"/>
      <c r="I31" s="220"/>
      <c r="J31" s="136"/>
      <c r="K31" s="27"/>
    </row>
    <row r="32" spans="1:11" ht="37.9" customHeight="1">
      <c r="A32" s="206"/>
      <c r="B32" s="169"/>
      <c r="C32" s="170"/>
      <c r="D32" s="170"/>
      <c r="E32" s="170"/>
      <c r="F32" s="128" t="s">
        <v>450</v>
      </c>
      <c r="G32" s="128" t="s">
        <v>449</v>
      </c>
      <c r="H32" s="171" t="s">
        <v>451</v>
      </c>
      <c r="I32" s="171" t="s">
        <v>448</v>
      </c>
      <c r="J32" s="136"/>
      <c r="K32" s="27"/>
    </row>
    <row r="33" spans="1:15">
      <c r="A33" s="206"/>
      <c r="B33" s="132">
        <v>16</v>
      </c>
      <c r="C33" s="172" t="s">
        <v>447</v>
      </c>
      <c r="D33" s="173"/>
      <c r="E33" s="173"/>
      <c r="F33" s="139">
        <f>'SERVIÇOS ESPECIALIZADOS'!H18</f>
        <v>110193.58</v>
      </c>
      <c r="G33" s="139">
        <f>F33*12</f>
        <v>1322322.96</v>
      </c>
      <c r="H33" s="139"/>
      <c r="I33" s="138">
        <f>G33</f>
        <v>1322322.96</v>
      </c>
      <c r="J33" s="136"/>
      <c r="K33" s="27"/>
    </row>
    <row r="34" spans="1:15" ht="15">
      <c r="A34" s="206"/>
      <c r="B34" s="210" t="s">
        <v>404</v>
      </c>
      <c r="C34" s="210"/>
      <c r="D34" s="210"/>
      <c r="E34" s="210"/>
      <c r="F34" s="210"/>
      <c r="G34" s="210"/>
      <c r="H34" s="210"/>
      <c r="I34" s="140">
        <f>SUM(I30:I33)</f>
        <v>4303095.84</v>
      </c>
      <c r="J34" s="130"/>
    </row>
    <row r="35" spans="1:15" ht="26.25" customHeight="1">
      <c r="A35" s="206"/>
      <c r="B35" s="132">
        <v>17</v>
      </c>
      <c r="C35" s="200" t="s">
        <v>446</v>
      </c>
      <c r="D35" s="201"/>
      <c r="E35" s="201"/>
      <c r="F35" s="134">
        <f>'MATERIAIS E EQUIPAMENTOS'!G1087</f>
        <v>125002.15</v>
      </c>
      <c r="G35" s="134">
        <f>F35*12</f>
        <v>1500025.8</v>
      </c>
      <c r="H35" s="134"/>
      <c r="I35" s="134">
        <f>G35</f>
        <v>1500025.8</v>
      </c>
      <c r="J35" s="152"/>
      <c r="K35" s="153"/>
      <c r="L35" s="154"/>
    </row>
    <row r="36" spans="1:15" ht="15">
      <c r="A36" s="207"/>
      <c r="B36" s="197" t="s">
        <v>1382</v>
      </c>
      <c r="C36" s="198"/>
      <c r="D36" s="198"/>
      <c r="E36" s="198"/>
      <c r="F36" s="198"/>
      <c r="G36" s="198"/>
      <c r="H36" s="199"/>
      <c r="I36" s="141">
        <f>SUM(I34:I35)</f>
        <v>5803121.6399999997</v>
      </c>
      <c r="J36" s="130"/>
    </row>
    <row r="37" spans="1:15" ht="15.75">
      <c r="A37" s="142" t="s">
        <v>362</v>
      </c>
      <c r="B37" s="142"/>
      <c r="C37" s="93"/>
      <c r="D37" s="93"/>
      <c r="E37" s="93"/>
      <c r="F37" s="14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5.75">
      <c r="A38" s="93"/>
      <c r="B38" s="93"/>
      <c r="C38" s="93"/>
      <c r="D38" s="93"/>
      <c r="E38" s="93"/>
      <c r="F38" s="14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24" customHeight="1">
      <c r="A39" s="204" t="s">
        <v>363</v>
      </c>
      <c r="B39" s="204"/>
      <c r="C39" s="204"/>
      <c r="D39" s="204"/>
      <c r="E39" s="204"/>
      <c r="F39" s="204"/>
      <c r="G39" s="204"/>
      <c r="H39" s="204"/>
      <c r="I39" s="204"/>
      <c r="J39" s="93"/>
      <c r="K39" s="93"/>
      <c r="L39" s="93"/>
      <c r="M39" s="93"/>
      <c r="N39" s="93"/>
      <c r="O39" s="93"/>
    </row>
    <row r="40" spans="1:15" ht="27.6" customHeight="1">
      <c r="A40" s="204" t="s">
        <v>364</v>
      </c>
      <c r="B40" s="204"/>
      <c r="C40" s="204"/>
      <c r="D40" s="204"/>
      <c r="E40" s="204"/>
      <c r="F40" s="204"/>
      <c r="G40" s="204"/>
      <c r="H40" s="204"/>
      <c r="I40" s="204"/>
      <c r="J40" s="93"/>
      <c r="K40" s="93"/>
      <c r="L40" s="93"/>
      <c r="M40" s="93"/>
      <c r="N40" s="93"/>
      <c r="O40" s="93"/>
    </row>
    <row r="41" spans="1:15" ht="44.45" customHeight="1">
      <c r="A41" s="203" t="s">
        <v>406</v>
      </c>
      <c r="B41" s="203"/>
      <c r="C41" s="203"/>
      <c r="D41" s="203"/>
      <c r="E41" s="203"/>
      <c r="F41" s="203"/>
      <c r="G41" s="203"/>
      <c r="H41" s="203"/>
      <c r="I41" s="203"/>
      <c r="J41" s="93"/>
      <c r="K41" s="93"/>
      <c r="L41" s="93"/>
      <c r="M41" s="93"/>
      <c r="N41" s="93"/>
      <c r="O41" s="93"/>
    </row>
    <row r="42" spans="1:15" ht="15.75">
      <c r="A42" s="93"/>
      <c r="B42" s="93"/>
      <c r="C42" s="93"/>
      <c r="D42" s="144" t="s">
        <v>365</v>
      </c>
      <c r="E42" s="144"/>
      <c r="F42" s="143"/>
      <c r="G42" s="93"/>
      <c r="H42" s="93"/>
      <c r="I42" s="93"/>
      <c r="J42" s="93"/>
      <c r="K42" s="93"/>
      <c r="L42" s="93"/>
      <c r="M42" s="93"/>
      <c r="N42" s="93"/>
      <c r="O42" s="93"/>
    </row>
    <row r="45" spans="1:15">
      <c r="D45" s="26" t="s">
        <v>405</v>
      </c>
    </row>
  </sheetData>
  <mergeCells count="29">
    <mergeCell ref="C20:D20"/>
    <mergeCell ref="A2:I2"/>
    <mergeCell ref="B34:H34"/>
    <mergeCell ref="C29:D29"/>
    <mergeCell ref="C12:D12"/>
    <mergeCell ref="C14:D14"/>
    <mergeCell ref="C17:D17"/>
    <mergeCell ref="C18:D18"/>
    <mergeCell ref="C15:D15"/>
    <mergeCell ref="B13:I13"/>
    <mergeCell ref="B16:I16"/>
    <mergeCell ref="B30:G30"/>
    <mergeCell ref="B31:I31"/>
    <mergeCell ref="B36:H36"/>
    <mergeCell ref="C35:E35"/>
    <mergeCell ref="A1:I1"/>
    <mergeCell ref="A41:I41"/>
    <mergeCell ref="A39:I39"/>
    <mergeCell ref="A40:I40"/>
    <mergeCell ref="A13:A36"/>
    <mergeCell ref="C25:D25"/>
    <mergeCell ref="C24:D24"/>
    <mergeCell ref="C21:D21"/>
    <mergeCell ref="C22:D22"/>
    <mergeCell ref="C23:D23"/>
    <mergeCell ref="C26:D26"/>
    <mergeCell ref="C27:D27"/>
    <mergeCell ref="C28:D28"/>
    <mergeCell ref="C19:D19"/>
  </mergeCells>
  <printOptions horizontalCentered="1"/>
  <pageMargins left="0.39370078740157483" right="0.39370078740157483" top="1.1811023622047245" bottom="1.1811023622047245" header="0.31496062992125984" footer="0.31496062992125984"/>
  <pageSetup paperSize="9" scale="83" fitToHeight="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A1BC-B32F-490F-8994-3E119DA9775E}">
  <sheetPr>
    <pageSetUpPr fitToPage="1"/>
  </sheetPr>
  <dimension ref="A1:J164"/>
  <sheetViews>
    <sheetView showGridLines="0" topLeftCell="A59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427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418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4141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2574.37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11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289">
        <v>46023</v>
      </c>
      <c r="J30" s="238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417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2574.37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</v>
      </c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2574.37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214.45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311.5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525.95000000000005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0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320">
        <v>0.2</v>
      </c>
      <c r="I59" s="323"/>
      <c r="J59" s="35">
        <f>(J43+J52)*H59</f>
        <v>620.05999999999995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40">
        <f>(J43+J52)*H60</f>
        <v>77.510000000000005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40">
        <f>(J43+J52)*H61</f>
        <v>93.01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40">
        <f>(J43+J52)*H62</f>
        <v>46.5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40">
        <f>(J43+J52)*H63</f>
        <v>31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8">
        <v>6.0000000000000001E-3</v>
      </c>
      <c r="I64" s="278"/>
      <c r="J64" s="40">
        <f>(J43+J52)*H64</f>
        <v>18.600000000000001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8">
        <v>2E-3</v>
      </c>
      <c r="I65" s="320"/>
      <c r="J65" s="40">
        <f>(J43+J52)*H65</f>
        <v>6.2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8">
        <v>0.08</v>
      </c>
      <c r="I66" s="320"/>
      <c r="J66" s="40">
        <f>(J43+J52)*H66</f>
        <v>248.03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1140.9100000000001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87.54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44.3*22</f>
        <v>974.6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1167.47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525.95000000000005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1140.9100000000001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1167.47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2834.33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10.55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0.77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49.94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18.28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102.97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182.51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99.89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2.57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10.81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0.51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113.78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113.78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113.78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306.5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643.66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7080.1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1008.91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354.01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116.82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538.09</v>
      </c>
    </row>
    <row r="145" spans="1:10" ht="40.9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2967.99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2574.37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2834.33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182.51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113.78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6130.08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2967.99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9098.07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0:I160"/>
    <mergeCell ref="A161:J161"/>
    <mergeCell ref="A156:B156"/>
    <mergeCell ref="C156:I156"/>
    <mergeCell ref="A157:B157"/>
    <mergeCell ref="C157:I157"/>
    <mergeCell ref="A158:I158"/>
    <mergeCell ref="A159:B159"/>
    <mergeCell ref="C159:I159"/>
    <mergeCell ref="A153:B153"/>
    <mergeCell ref="C153:I153"/>
    <mergeCell ref="A154:B154"/>
    <mergeCell ref="C154:I154"/>
    <mergeCell ref="A155:B155"/>
    <mergeCell ref="C155:I155"/>
    <mergeCell ref="A146:H146"/>
    <mergeCell ref="A147:J147"/>
    <mergeCell ref="A148:J148"/>
    <mergeCell ref="A150:J150"/>
    <mergeCell ref="A152:B152"/>
    <mergeCell ref="C152:I152"/>
    <mergeCell ref="C141:H141"/>
    <mergeCell ref="C142:H142"/>
    <mergeCell ref="C143:H143"/>
    <mergeCell ref="C144:H144"/>
    <mergeCell ref="A145:B145"/>
    <mergeCell ref="C145:H145"/>
    <mergeCell ref="A138:B138"/>
    <mergeCell ref="C138:H138"/>
    <mergeCell ref="A139:B139"/>
    <mergeCell ref="C139:H139"/>
    <mergeCell ref="A140:B140"/>
    <mergeCell ref="C140:H140"/>
    <mergeCell ref="A131:B131"/>
    <mergeCell ref="C131:I131"/>
    <mergeCell ref="A132:I132"/>
    <mergeCell ref="A133:J133"/>
    <mergeCell ref="A135:J135"/>
    <mergeCell ref="A137:B137"/>
    <mergeCell ref="C137:H137"/>
    <mergeCell ref="A128:B128"/>
    <mergeCell ref="C128:I128"/>
    <mergeCell ref="A129:B129"/>
    <mergeCell ref="C129:I129"/>
    <mergeCell ref="A130:B130"/>
    <mergeCell ref="C130:I130"/>
    <mergeCell ref="A121:I121"/>
    <mergeCell ref="A122:J122"/>
    <mergeCell ref="A124:J124"/>
    <mergeCell ref="A126:B126"/>
    <mergeCell ref="C126:I126"/>
    <mergeCell ref="A127:B127"/>
    <mergeCell ref="C127:I127"/>
    <mergeCell ref="A116:I116"/>
    <mergeCell ref="A118:B118"/>
    <mergeCell ref="C118:I118"/>
    <mergeCell ref="A119:B119"/>
    <mergeCell ref="C119:I119"/>
    <mergeCell ref="A120:B120"/>
    <mergeCell ref="C120:I120"/>
    <mergeCell ref="A110:B110"/>
    <mergeCell ref="C110:H110"/>
    <mergeCell ref="A111:H111"/>
    <mergeCell ref="A114:B114"/>
    <mergeCell ref="C114:I114"/>
    <mergeCell ref="A115:B115"/>
    <mergeCell ref="C115:I115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96:B96"/>
    <mergeCell ref="C96:H96"/>
    <mergeCell ref="A97:H97"/>
    <mergeCell ref="A98:J98"/>
    <mergeCell ref="A100:J100"/>
    <mergeCell ref="A101:J101"/>
    <mergeCell ref="A93:B93"/>
    <mergeCell ref="C93:H93"/>
    <mergeCell ref="A94:B94"/>
    <mergeCell ref="C94:H94"/>
    <mergeCell ref="A95:B95"/>
    <mergeCell ref="C95:H95"/>
    <mergeCell ref="A87:I87"/>
    <mergeCell ref="A89:J89"/>
    <mergeCell ref="A91:B91"/>
    <mergeCell ref="C91:H91"/>
    <mergeCell ref="A92:B92"/>
    <mergeCell ref="C92:H92"/>
    <mergeCell ref="A84:B84"/>
    <mergeCell ref="C84:I84"/>
    <mergeCell ref="A85:B85"/>
    <mergeCell ref="C85:I85"/>
    <mergeCell ref="A86:B86"/>
    <mergeCell ref="C86:I86"/>
    <mergeCell ref="A77:B77"/>
    <mergeCell ref="C77:H77"/>
    <mergeCell ref="A78:I78"/>
    <mergeCell ref="A79:J79"/>
    <mergeCell ref="A80:J80"/>
    <mergeCell ref="A83:B83"/>
    <mergeCell ref="C83:I83"/>
    <mergeCell ref="A74:B74"/>
    <mergeCell ref="C74:H74"/>
    <mergeCell ref="A75:B75"/>
    <mergeCell ref="C75:H75"/>
    <mergeCell ref="A76:B76"/>
    <mergeCell ref="C76:H76"/>
    <mergeCell ref="A67:G67"/>
    <mergeCell ref="H67:I67"/>
    <mergeCell ref="A68:J68"/>
    <mergeCell ref="A69:J69"/>
    <mergeCell ref="A70:J70"/>
    <mergeCell ref="A73:B73"/>
    <mergeCell ref="C73:H73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9:B59"/>
    <mergeCell ref="C59:G59"/>
    <mergeCell ref="H59:I59"/>
    <mergeCell ref="A60:B60"/>
    <mergeCell ref="C60:G60"/>
    <mergeCell ref="H60:I60"/>
    <mergeCell ref="A52:H52"/>
    <mergeCell ref="A53:J53"/>
    <mergeCell ref="A54:J54"/>
    <mergeCell ref="A55:J55"/>
    <mergeCell ref="A57:J57"/>
    <mergeCell ref="A58:B58"/>
    <mergeCell ref="C58:G58"/>
    <mergeCell ref="H58:I58"/>
    <mergeCell ref="A48:J48"/>
    <mergeCell ref="A49:B49"/>
    <mergeCell ref="A50:B50"/>
    <mergeCell ref="C50:H50"/>
    <mergeCell ref="A51:B51"/>
    <mergeCell ref="C51:H51"/>
    <mergeCell ref="A41:B41"/>
    <mergeCell ref="C41:H41"/>
    <mergeCell ref="A42:B42"/>
    <mergeCell ref="C42:H42"/>
    <mergeCell ref="A43:I43"/>
    <mergeCell ref="A46:J46"/>
    <mergeCell ref="A38:B38"/>
    <mergeCell ref="C38:H38"/>
    <mergeCell ref="A39:B39"/>
    <mergeCell ref="C39:H39"/>
    <mergeCell ref="A40:B40"/>
    <mergeCell ref="C40:H40"/>
    <mergeCell ref="A32:J32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F4C41-FBF9-4E75-9B1F-1F20843ED66F}">
  <sheetPr>
    <pageSetUpPr fitToPage="1"/>
  </sheetPr>
  <dimension ref="A1:J164"/>
  <sheetViews>
    <sheetView showGridLines="0" topLeftCell="A59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428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3131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3126.4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442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443</v>
      </c>
      <c r="J31" s="293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3126.4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0.3</v>
      </c>
      <c r="J38" s="35">
        <f>$J$37*I38</f>
        <v>937.92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4064.32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338.56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491.78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830.34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1.4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978.93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40">
        <f>(J43+J52)*H60</f>
        <v>122.37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40">
        <f>(J43+J52)*H61</f>
        <v>146.84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40">
        <f>(J43+J52)*H62</f>
        <v>73.42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40">
        <f>(J43+J52)*H63</f>
        <v>48.95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8">
        <v>6.0000000000000001E-3</v>
      </c>
      <c r="I64" s="278"/>
      <c r="J64" s="40">
        <f>(J43+J52)*H64</f>
        <v>29.37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8">
        <v>2E-3</v>
      </c>
      <c r="I65" s="320"/>
      <c r="J65" s="40">
        <f>(J43+J52)*H65</f>
        <v>9.7899999999999991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8">
        <v>0.08</v>
      </c>
      <c r="I66" s="320"/>
      <c r="J66" s="40">
        <f>(J43+J52)*H66</f>
        <v>391.57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1801.24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54.42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42.13*22</f>
        <v>926.86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1086.6099999999999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830.34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1801.24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1086.6099999999999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3718.19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16.66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1.22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78.849999999999994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28.86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162.57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288.16000000000003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157.69999999999999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4.0599999999999996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17.07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0.81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179.64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179.64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179.64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433.77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910.92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10019.950000000001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1427.84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501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165.33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761.52</v>
      </c>
    </row>
    <row r="145" spans="1:10" ht="48.6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4200.38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4064.32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3718.19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288.16000000000003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179.64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8675.4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4200.38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12875.78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0:I160"/>
    <mergeCell ref="A161:J161"/>
    <mergeCell ref="A156:B156"/>
    <mergeCell ref="C156:I156"/>
    <mergeCell ref="A157:B157"/>
    <mergeCell ref="C157:I157"/>
    <mergeCell ref="A158:I158"/>
    <mergeCell ref="A159:B159"/>
    <mergeCell ref="C159:I159"/>
    <mergeCell ref="A153:B153"/>
    <mergeCell ref="C153:I153"/>
    <mergeCell ref="A154:B154"/>
    <mergeCell ref="C154:I154"/>
    <mergeCell ref="A155:B155"/>
    <mergeCell ref="C155:I155"/>
    <mergeCell ref="A146:H146"/>
    <mergeCell ref="A147:J147"/>
    <mergeCell ref="A148:J148"/>
    <mergeCell ref="A150:J150"/>
    <mergeCell ref="A152:B152"/>
    <mergeCell ref="C152:I152"/>
    <mergeCell ref="C141:H141"/>
    <mergeCell ref="C142:H142"/>
    <mergeCell ref="C143:H143"/>
    <mergeCell ref="C144:H144"/>
    <mergeCell ref="A145:B145"/>
    <mergeCell ref="C145:H145"/>
    <mergeCell ref="A138:B138"/>
    <mergeCell ref="C138:H138"/>
    <mergeCell ref="A139:B139"/>
    <mergeCell ref="C139:H139"/>
    <mergeCell ref="A140:B140"/>
    <mergeCell ref="C140:H140"/>
    <mergeCell ref="A131:B131"/>
    <mergeCell ref="C131:I131"/>
    <mergeCell ref="A132:I132"/>
    <mergeCell ref="A133:J133"/>
    <mergeCell ref="A135:J135"/>
    <mergeCell ref="A137:B137"/>
    <mergeCell ref="C137:H137"/>
    <mergeCell ref="A128:B128"/>
    <mergeCell ref="C128:I128"/>
    <mergeCell ref="A129:B129"/>
    <mergeCell ref="C129:I129"/>
    <mergeCell ref="A130:B130"/>
    <mergeCell ref="C130:I130"/>
    <mergeCell ref="A121:I121"/>
    <mergeCell ref="A122:J122"/>
    <mergeCell ref="A124:J124"/>
    <mergeCell ref="A126:B126"/>
    <mergeCell ref="C126:I126"/>
    <mergeCell ref="A127:B127"/>
    <mergeCell ref="C127:I127"/>
    <mergeCell ref="A116:I116"/>
    <mergeCell ref="A118:B118"/>
    <mergeCell ref="C118:I118"/>
    <mergeCell ref="A119:B119"/>
    <mergeCell ref="C119:I119"/>
    <mergeCell ref="A120:B120"/>
    <mergeCell ref="C120:I120"/>
    <mergeCell ref="A110:B110"/>
    <mergeCell ref="C110:H110"/>
    <mergeCell ref="A111:H111"/>
    <mergeCell ref="A114:B114"/>
    <mergeCell ref="C114:I114"/>
    <mergeCell ref="A115:B115"/>
    <mergeCell ref="C115:I115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96:B96"/>
    <mergeCell ref="C96:H96"/>
    <mergeCell ref="A97:H97"/>
    <mergeCell ref="A98:J98"/>
    <mergeCell ref="A100:J100"/>
    <mergeCell ref="A101:J101"/>
    <mergeCell ref="A93:B93"/>
    <mergeCell ref="C93:H93"/>
    <mergeCell ref="A94:B94"/>
    <mergeCell ref="C94:H94"/>
    <mergeCell ref="A95:B95"/>
    <mergeCell ref="C95:H95"/>
    <mergeCell ref="A87:I87"/>
    <mergeCell ref="A89:J89"/>
    <mergeCell ref="A91:B91"/>
    <mergeCell ref="C91:H91"/>
    <mergeCell ref="A92:B92"/>
    <mergeCell ref="C92:H92"/>
    <mergeCell ref="A84:B84"/>
    <mergeCell ref="C84:I84"/>
    <mergeCell ref="A85:B85"/>
    <mergeCell ref="C85:I85"/>
    <mergeCell ref="A86:B86"/>
    <mergeCell ref="C86:I86"/>
    <mergeCell ref="A77:B77"/>
    <mergeCell ref="C77:H77"/>
    <mergeCell ref="A78:I78"/>
    <mergeCell ref="A79:J79"/>
    <mergeCell ref="A80:J80"/>
    <mergeCell ref="A83:B83"/>
    <mergeCell ref="C83:I83"/>
    <mergeCell ref="A74:B74"/>
    <mergeCell ref="C74:H74"/>
    <mergeCell ref="A75:B75"/>
    <mergeCell ref="C75:H75"/>
    <mergeCell ref="A76:B76"/>
    <mergeCell ref="C76:H76"/>
    <mergeCell ref="A67:G67"/>
    <mergeCell ref="H67:I67"/>
    <mergeCell ref="A68:J68"/>
    <mergeCell ref="A69:J69"/>
    <mergeCell ref="A70:J70"/>
    <mergeCell ref="A73:B73"/>
    <mergeCell ref="C73:H73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9:B59"/>
    <mergeCell ref="C59:G59"/>
    <mergeCell ref="H59:I59"/>
    <mergeCell ref="A60:B60"/>
    <mergeCell ref="C60:G60"/>
    <mergeCell ref="H60:I60"/>
    <mergeCell ref="A52:H52"/>
    <mergeCell ref="A53:J53"/>
    <mergeCell ref="A54:J54"/>
    <mergeCell ref="A55:J55"/>
    <mergeCell ref="A57:J57"/>
    <mergeCell ref="A58:B58"/>
    <mergeCell ref="C58:G58"/>
    <mergeCell ref="H58:I58"/>
    <mergeCell ref="A48:J48"/>
    <mergeCell ref="A49:B49"/>
    <mergeCell ref="A50:B50"/>
    <mergeCell ref="C50:H50"/>
    <mergeCell ref="A51:B51"/>
    <mergeCell ref="C51:H51"/>
    <mergeCell ref="A41:B41"/>
    <mergeCell ref="C41:H41"/>
    <mergeCell ref="A42:B42"/>
    <mergeCell ref="C42:H42"/>
    <mergeCell ref="A43:I43"/>
    <mergeCell ref="A46:J46"/>
    <mergeCell ref="A38:B38"/>
    <mergeCell ref="C38:H38"/>
    <mergeCell ref="A39:B39"/>
    <mergeCell ref="C39:H39"/>
    <mergeCell ref="A40:B40"/>
    <mergeCell ref="C40:H40"/>
    <mergeCell ref="A32:J32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D180-2F5E-43BE-9DAE-557B0A6D5549}">
  <sheetPr>
    <pageSetUpPr fitToPage="1"/>
  </sheetPr>
  <dimension ref="A1:J165"/>
  <sheetViews>
    <sheetView showGridLines="0" topLeftCell="A57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429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9511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13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45778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0.3</v>
      </c>
      <c r="J38" s="35">
        <f>$J$37*I38</f>
        <v>727.32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3151.72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262.54000000000002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381.36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643.9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0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759.12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40">
        <f>(J43+J52)*H60</f>
        <v>94.89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40">
        <f>(J43+J52)*H61</f>
        <v>113.87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40">
        <f>(J43+J52)*H62</f>
        <v>56.93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40">
        <f>(J43+J52)*H63</f>
        <v>37.96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8">
        <v>6.0000000000000001E-3</v>
      </c>
      <c r="I64" s="278"/>
      <c r="J64" s="40">
        <f>(J43+J52)*H64</f>
        <v>22.77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8">
        <v>2E-3</v>
      </c>
      <c r="I65" s="320"/>
      <c r="J65" s="40">
        <f>(J43+J52)*H65</f>
        <v>7.59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8">
        <v>0.08</v>
      </c>
      <c r="I66" s="320"/>
      <c r="J66" s="40">
        <f>(J43+J52)*H66</f>
        <v>303.64999999999998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1396.78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96.54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33.4*22</f>
        <v>734.8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936.67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643.9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1396.78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936.67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2977.35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12.92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0.95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61.14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22.38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126.07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223.46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122.29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3.15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13.24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0.63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139.31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J117" s="117"/>
    </row>
    <row r="118" spans="1:10">
      <c r="A118" s="4" t="s">
        <v>149</v>
      </c>
      <c r="B118" s="4"/>
      <c r="J118" s="117"/>
    </row>
    <row r="119" spans="1:10">
      <c r="A119" s="239">
        <v>4</v>
      </c>
      <c r="B119" s="241"/>
      <c r="C119" s="233" t="s">
        <v>150</v>
      </c>
      <c r="D119" s="233"/>
      <c r="E119" s="233"/>
      <c r="F119" s="233"/>
      <c r="G119" s="233"/>
      <c r="H119" s="233"/>
      <c r="I119" s="233"/>
      <c r="J119" s="36" t="s">
        <v>95</v>
      </c>
    </row>
    <row r="120" spans="1:10">
      <c r="A120" s="235" t="s">
        <v>137</v>
      </c>
      <c r="B120" s="236"/>
      <c r="C120" s="237" t="s">
        <v>151</v>
      </c>
      <c r="D120" s="237"/>
      <c r="E120" s="237"/>
      <c r="F120" s="237"/>
      <c r="G120" s="237"/>
      <c r="H120" s="237"/>
      <c r="I120" s="237"/>
      <c r="J120" s="35">
        <f>J111</f>
        <v>139.31</v>
      </c>
    </row>
    <row r="121" spans="1:10">
      <c r="A121" s="235" t="s">
        <v>146</v>
      </c>
      <c r="B121" s="236"/>
      <c r="C121" s="237" t="s">
        <v>147</v>
      </c>
      <c r="D121" s="237"/>
      <c r="E121" s="237"/>
      <c r="F121" s="237"/>
      <c r="G121" s="237"/>
      <c r="H121" s="237"/>
      <c r="I121" s="237"/>
      <c r="J121" s="35">
        <f>J116</f>
        <v>0</v>
      </c>
    </row>
    <row r="122" spans="1:10">
      <c r="A122" s="233" t="s">
        <v>104</v>
      </c>
      <c r="B122" s="233"/>
      <c r="C122" s="233"/>
      <c r="D122" s="233"/>
      <c r="E122" s="233"/>
      <c r="F122" s="233"/>
      <c r="G122" s="233"/>
      <c r="H122" s="233"/>
      <c r="I122" s="233"/>
      <c r="J122" s="105">
        <f>SUM(J120:J121)</f>
        <v>139.31</v>
      </c>
    </row>
    <row r="123" spans="1:10">
      <c r="A123" s="263" t="s">
        <v>390</v>
      </c>
      <c r="B123" s="263"/>
      <c r="C123" s="263"/>
      <c r="D123" s="263"/>
      <c r="E123" s="263"/>
      <c r="F123" s="263"/>
      <c r="G123" s="263"/>
      <c r="H123" s="263"/>
      <c r="I123" s="263"/>
      <c r="J123" s="263"/>
    </row>
    <row r="125" spans="1:10">
      <c r="A125" s="264" t="s">
        <v>152</v>
      </c>
      <c r="B125" s="264"/>
      <c r="C125" s="264"/>
      <c r="D125" s="264"/>
      <c r="E125" s="264"/>
      <c r="F125" s="264"/>
      <c r="G125" s="264"/>
      <c r="H125" s="264"/>
      <c r="I125" s="264"/>
      <c r="J125" s="264"/>
    </row>
    <row r="126" spans="1:10">
      <c r="A126" s="4"/>
      <c r="B126" s="4"/>
    </row>
    <row r="127" spans="1:10">
      <c r="A127" s="233">
        <v>5</v>
      </c>
      <c r="B127" s="233"/>
      <c r="C127" s="233" t="s">
        <v>153</v>
      </c>
      <c r="D127" s="233"/>
      <c r="E127" s="233"/>
      <c r="F127" s="233"/>
      <c r="G127" s="233"/>
      <c r="H127" s="233"/>
      <c r="I127" s="233"/>
      <c r="J127" s="36" t="s">
        <v>95</v>
      </c>
    </row>
    <row r="128" spans="1:10">
      <c r="A128" s="235" t="s">
        <v>70</v>
      </c>
      <c r="B128" s="236"/>
      <c r="C128" s="237" t="s">
        <v>154</v>
      </c>
      <c r="D128" s="237"/>
      <c r="E128" s="237"/>
      <c r="F128" s="237"/>
      <c r="G128" s="237"/>
      <c r="H128" s="237"/>
      <c r="I128" s="255"/>
      <c r="J128" s="109">
        <f>Uniformes!B10</f>
        <v>151.35</v>
      </c>
    </row>
    <row r="129" spans="1:10">
      <c r="A129" s="235" t="s">
        <v>72</v>
      </c>
      <c r="B129" s="236"/>
      <c r="C129" s="237" t="s">
        <v>155</v>
      </c>
      <c r="D129" s="237"/>
      <c r="E129" s="237"/>
      <c r="F129" s="237"/>
      <c r="G129" s="237"/>
      <c r="H129" s="237"/>
      <c r="I129" s="255"/>
      <c r="J129" s="109">
        <v>0</v>
      </c>
    </row>
    <row r="130" spans="1:10">
      <c r="A130" s="235" t="s">
        <v>74</v>
      </c>
      <c r="B130" s="236"/>
      <c r="C130" s="255" t="s">
        <v>156</v>
      </c>
      <c r="D130" s="256"/>
      <c r="E130" s="256"/>
      <c r="F130" s="256"/>
      <c r="G130" s="256"/>
      <c r="H130" s="256"/>
      <c r="I130" s="256"/>
      <c r="J130" s="109">
        <f>Ferramental!E95</f>
        <v>219.11</v>
      </c>
    </row>
    <row r="131" spans="1:10">
      <c r="A131" s="235" t="s">
        <v>76</v>
      </c>
      <c r="B131" s="236"/>
      <c r="C131" s="255" t="s">
        <v>157</v>
      </c>
      <c r="D131" s="256"/>
      <c r="E131" s="256"/>
      <c r="F131" s="256"/>
      <c r="G131" s="256"/>
      <c r="H131" s="256"/>
      <c r="I131" s="256"/>
      <c r="J131" s="40">
        <f>EPI´s!E45</f>
        <v>54.63</v>
      </c>
    </row>
    <row r="132" spans="1:10">
      <c r="A132" s="235" t="s">
        <v>100</v>
      </c>
      <c r="B132" s="236"/>
      <c r="C132" s="237" t="s">
        <v>103</v>
      </c>
      <c r="D132" s="237"/>
      <c r="E132" s="237"/>
      <c r="F132" s="237"/>
      <c r="G132" s="237"/>
      <c r="H132" s="237"/>
      <c r="I132" s="237"/>
      <c r="J132" s="40">
        <f>EPI´s!E46</f>
        <v>0</v>
      </c>
    </row>
    <row r="133" spans="1:10">
      <c r="A133" s="233" t="s">
        <v>104</v>
      </c>
      <c r="B133" s="233"/>
      <c r="C133" s="233"/>
      <c r="D133" s="233"/>
      <c r="E133" s="233"/>
      <c r="F133" s="233"/>
      <c r="G133" s="233"/>
      <c r="H133" s="233"/>
      <c r="I133" s="233"/>
      <c r="J133" s="106">
        <f>SUM(J128:J132)</f>
        <v>425.09</v>
      </c>
    </row>
    <row r="134" spans="1:10">
      <c r="A134" s="263" t="s">
        <v>390</v>
      </c>
      <c r="B134" s="263"/>
      <c r="C134" s="263"/>
      <c r="D134" s="263"/>
      <c r="E134" s="263"/>
      <c r="F134" s="263"/>
      <c r="G134" s="263"/>
      <c r="H134" s="263"/>
      <c r="I134" s="263"/>
      <c r="J134" s="263"/>
    </row>
    <row r="136" spans="1:10">
      <c r="A136" s="264" t="s">
        <v>158</v>
      </c>
      <c r="B136" s="264"/>
      <c r="C136" s="264"/>
      <c r="D136" s="264"/>
      <c r="E136" s="264"/>
      <c r="F136" s="264"/>
      <c r="G136" s="264"/>
      <c r="H136" s="264"/>
      <c r="I136" s="264"/>
      <c r="J136" s="264"/>
    </row>
    <row r="137" spans="1:10">
      <c r="A137" s="4"/>
      <c r="B137" s="4"/>
    </row>
    <row r="138" spans="1:10">
      <c r="A138" s="239">
        <v>6</v>
      </c>
      <c r="B138" s="241"/>
      <c r="C138" s="239" t="s">
        <v>159</v>
      </c>
      <c r="D138" s="240"/>
      <c r="E138" s="240"/>
      <c r="F138" s="240"/>
      <c r="G138" s="240"/>
      <c r="H138" s="241"/>
      <c r="I138" s="37">
        <v>5.5E-2</v>
      </c>
      <c r="J138" s="36" t="s">
        <v>95</v>
      </c>
    </row>
    <row r="139" spans="1:10">
      <c r="A139" s="235" t="s">
        <v>70</v>
      </c>
      <c r="B139" s="236"/>
      <c r="C139" s="255" t="s">
        <v>344</v>
      </c>
      <c r="D139" s="256"/>
      <c r="E139" s="256"/>
      <c r="F139" s="256"/>
      <c r="G139" s="256"/>
      <c r="H139" s="257"/>
      <c r="I139" s="38">
        <v>0.05</v>
      </c>
      <c r="J139" s="107">
        <f>$J$159*I139</f>
        <v>345.85</v>
      </c>
    </row>
    <row r="140" spans="1:10">
      <c r="A140" s="258" t="s">
        <v>72</v>
      </c>
      <c r="B140" s="259"/>
      <c r="C140" s="260" t="s">
        <v>345</v>
      </c>
      <c r="D140" s="261"/>
      <c r="E140" s="261"/>
      <c r="F140" s="261"/>
      <c r="G140" s="261"/>
      <c r="H140" s="262"/>
      <c r="I140" s="9">
        <v>0.1</v>
      </c>
      <c r="J140" s="107">
        <f>I140*(J159+J139)</f>
        <v>726.28</v>
      </c>
    </row>
    <row r="141" spans="1:10">
      <c r="A141" s="235" t="s">
        <v>74</v>
      </c>
      <c r="B141" s="236"/>
      <c r="C141" s="255" t="s">
        <v>349</v>
      </c>
      <c r="D141" s="256"/>
      <c r="E141" s="256"/>
      <c r="F141" s="256"/>
      <c r="G141" s="256"/>
      <c r="H141" s="257"/>
      <c r="I141" s="81">
        <f>(J159+J139+J140)/1-I142</f>
        <v>7988.92</v>
      </c>
      <c r="J141" s="107"/>
    </row>
    <row r="142" spans="1:10">
      <c r="A142" s="33"/>
      <c r="B142" s="34"/>
      <c r="C142" s="247" t="s">
        <v>350</v>
      </c>
      <c r="D142" s="248"/>
      <c r="E142" s="248"/>
      <c r="F142" s="248"/>
      <c r="G142" s="248"/>
      <c r="H142" s="249"/>
      <c r="I142" s="80">
        <f>SUM(I143:I146)</f>
        <v>0.14249999999999999</v>
      </c>
      <c r="J142" s="120">
        <f>I142*I141</f>
        <v>1138.42</v>
      </c>
    </row>
    <row r="143" spans="1:10">
      <c r="A143" s="33"/>
      <c r="B143" s="34"/>
      <c r="C143" s="250" t="s">
        <v>348</v>
      </c>
      <c r="D143" s="251"/>
      <c r="E143" s="251"/>
      <c r="F143" s="251"/>
      <c r="G143" s="251"/>
      <c r="H143" s="251"/>
      <c r="I143" s="38">
        <v>0.05</v>
      </c>
      <c r="J143" s="107">
        <f>I141*I143</f>
        <v>399.45</v>
      </c>
    </row>
    <row r="144" spans="1:10">
      <c r="A144" s="33"/>
      <c r="B144" s="34"/>
      <c r="C144" s="250" t="s">
        <v>347</v>
      </c>
      <c r="D144" s="251"/>
      <c r="E144" s="251"/>
      <c r="F144" s="251"/>
      <c r="G144" s="251"/>
      <c r="H144" s="251"/>
      <c r="I144" s="38">
        <v>1.6500000000000001E-2</v>
      </c>
      <c r="J144" s="107">
        <f>I141*I144</f>
        <v>131.82</v>
      </c>
    </row>
    <row r="145" spans="1:10">
      <c r="A145" s="33"/>
      <c r="B145" s="34"/>
      <c r="C145" s="250" t="s">
        <v>346</v>
      </c>
      <c r="D145" s="251"/>
      <c r="E145" s="251"/>
      <c r="F145" s="251"/>
      <c r="G145" s="251"/>
      <c r="H145" s="251"/>
      <c r="I145" s="38">
        <v>7.5999999999999998E-2</v>
      </c>
      <c r="J145" s="107">
        <f>I141*I145</f>
        <v>607.16</v>
      </c>
    </row>
    <row r="146" spans="1:10" ht="44.45" customHeight="1">
      <c r="A146" s="235"/>
      <c r="B146" s="236"/>
      <c r="C146" s="252" t="s">
        <v>412</v>
      </c>
      <c r="D146" s="253"/>
      <c r="E146" s="253"/>
      <c r="F146" s="253"/>
      <c r="G146" s="253"/>
      <c r="H146" s="254"/>
      <c r="I146" s="38"/>
      <c r="J146" s="107">
        <f>I141*I146</f>
        <v>0</v>
      </c>
    </row>
    <row r="147" spans="1:10">
      <c r="A147" s="239" t="s">
        <v>104</v>
      </c>
      <c r="B147" s="240"/>
      <c r="C147" s="240"/>
      <c r="D147" s="240"/>
      <c r="E147" s="240"/>
      <c r="F147" s="240"/>
      <c r="G147" s="240"/>
      <c r="H147" s="241"/>
      <c r="I147" s="37"/>
      <c r="J147" s="106">
        <f>SUM(J139:J146)</f>
        <v>3348.98</v>
      </c>
    </row>
    <row r="148" spans="1:10" ht="13.15" customHeight="1">
      <c r="A148" s="242" t="s">
        <v>391</v>
      </c>
      <c r="B148" s="242"/>
      <c r="C148" s="242"/>
      <c r="D148" s="242"/>
      <c r="E148" s="242"/>
      <c r="F148" s="242"/>
      <c r="G148" s="242"/>
      <c r="H148" s="242"/>
      <c r="I148" s="242"/>
      <c r="J148" s="242"/>
    </row>
    <row r="149" spans="1:10" ht="13.15" customHeight="1">
      <c r="A149" s="243" t="s">
        <v>392</v>
      </c>
      <c r="B149" s="243"/>
      <c r="C149" s="243"/>
      <c r="D149" s="243"/>
      <c r="E149" s="243"/>
      <c r="F149" s="243"/>
      <c r="G149" s="243"/>
      <c r="H149" s="243"/>
      <c r="I149" s="243"/>
      <c r="J149" s="243"/>
    </row>
    <row r="151" spans="1:10">
      <c r="A151" s="244" t="s">
        <v>160</v>
      </c>
      <c r="B151" s="244"/>
      <c r="C151" s="244"/>
      <c r="D151" s="244"/>
      <c r="E151" s="244"/>
      <c r="F151" s="244"/>
      <c r="G151" s="244"/>
      <c r="H151" s="244"/>
      <c r="I151" s="244"/>
      <c r="J151" s="244"/>
    </row>
    <row r="153" spans="1:10">
      <c r="A153" s="245"/>
      <c r="B153" s="246"/>
      <c r="C153" s="233" t="s">
        <v>161</v>
      </c>
      <c r="D153" s="233"/>
      <c r="E153" s="233"/>
      <c r="F153" s="233"/>
      <c r="G153" s="233"/>
      <c r="H153" s="233"/>
      <c r="I153" s="233"/>
      <c r="J153" s="36" t="s">
        <v>95</v>
      </c>
    </row>
    <row r="154" spans="1:10">
      <c r="A154" s="235" t="s">
        <v>70</v>
      </c>
      <c r="B154" s="236"/>
      <c r="C154" s="237" t="str">
        <f>A34</f>
        <v>Módulo 1 - Composição da Remuneração</v>
      </c>
      <c r="D154" s="237"/>
      <c r="E154" s="237"/>
      <c r="F154" s="237"/>
      <c r="G154" s="237"/>
      <c r="H154" s="237"/>
      <c r="I154" s="237"/>
      <c r="J154" s="35">
        <f>J43</f>
        <v>3151.72</v>
      </c>
    </row>
    <row r="155" spans="1:10">
      <c r="A155" s="235" t="s">
        <v>72</v>
      </c>
      <c r="B155" s="236"/>
      <c r="C155" s="237" t="str">
        <f>A46</f>
        <v>Módulo 2 - Encargos e Benefícios Anuais, Mensais e Diários</v>
      </c>
      <c r="D155" s="237"/>
      <c r="E155" s="237"/>
      <c r="F155" s="237"/>
      <c r="G155" s="237"/>
      <c r="H155" s="237"/>
      <c r="I155" s="237"/>
      <c r="J155" s="35">
        <f>J87</f>
        <v>2977.35</v>
      </c>
    </row>
    <row r="156" spans="1:10">
      <c r="A156" s="235" t="s">
        <v>74</v>
      </c>
      <c r="B156" s="236"/>
      <c r="C156" s="237" t="str">
        <f>A89</f>
        <v>Módulo 3 - Provisão para Rescisão</v>
      </c>
      <c r="D156" s="237"/>
      <c r="E156" s="237"/>
      <c r="F156" s="237"/>
      <c r="G156" s="237"/>
      <c r="H156" s="237"/>
      <c r="I156" s="237"/>
      <c r="J156" s="35">
        <f>J97</f>
        <v>223.46</v>
      </c>
    </row>
    <row r="157" spans="1:10">
      <c r="A157" s="235" t="s">
        <v>76</v>
      </c>
      <c r="B157" s="236"/>
      <c r="C157" s="237" t="str">
        <f>A100</f>
        <v>Módulo 4 - Custo de Reposição do Profissional Ausente</v>
      </c>
      <c r="D157" s="237"/>
      <c r="E157" s="237"/>
      <c r="F157" s="237"/>
      <c r="G157" s="237"/>
      <c r="H157" s="237"/>
      <c r="I157" s="237"/>
      <c r="J157" s="35">
        <f>J122</f>
        <v>139.31</v>
      </c>
    </row>
    <row r="158" spans="1:10">
      <c r="A158" s="235" t="s">
        <v>100</v>
      </c>
      <c r="B158" s="236"/>
      <c r="C158" s="237" t="str">
        <f>A125</f>
        <v>Módulo 5 - Insumos Diversos</v>
      </c>
      <c r="D158" s="237"/>
      <c r="E158" s="237"/>
      <c r="F158" s="237"/>
      <c r="G158" s="237"/>
      <c r="H158" s="237"/>
      <c r="I158" s="237"/>
      <c r="J158" s="35">
        <f>J133</f>
        <v>425.09</v>
      </c>
    </row>
    <row r="159" spans="1:10">
      <c r="A159" s="238" t="s">
        <v>162</v>
      </c>
      <c r="B159" s="238"/>
      <c r="C159" s="238"/>
      <c r="D159" s="238"/>
      <c r="E159" s="238"/>
      <c r="F159" s="238"/>
      <c r="G159" s="238"/>
      <c r="H159" s="238"/>
      <c r="I159" s="238"/>
      <c r="J159" s="35">
        <f>SUM(J154:J158)</f>
        <v>6916.93</v>
      </c>
    </row>
    <row r="160" spans="1:10">
      <c r="A160" s="235" t="s">
        <v>117</v>
      </c>
      <c r="B160" s="236"/>
      <c r="C160" s="237" t="str">
        <f>A136</f>
        <v>Módulo 6 - Custos Indiretos, Tributos e Lucro</v>
      </c>
      <c r="D160" s="237"/>
      <c r="E160" s="237"/>
      <c r="F160" s="237"/>
      <c r="G160" s="237"/>
      <c r="H160" s="237"/>
      <c r="I160" s="237"/>
      <c r="J160" s="35">
        <f>J147</f>
        <v>3348.98</v>
      </c>
    </row>
    <row r="161" spans="1:10">
      <c r="A161" s="233" t="s">
        <v>163</v>
      </c>
      <c r="B161" s="233"/>
      <c r="C161" s="233"/>
      <c r="D161" s="233"/>
      <c r="E161" s="233"/>
      <c r="F161" s="233"/>
      <c r="G161" s="233"/>
      <c r="H161" s="233"/>
      <c r="I161" s="233"/>
      <c r="J161" s="105">
        <f>J159+J160</f>
        <v>10265.91</v>
      </c>
    </row>
    <row r="162" spans="1:10" ht="50.25" customHeight="1">
      <c r="A162" s="234"/>
      <c r="B162" s="234"/>
      <c r="C162" s="234"/>
      <c r="D162" s="234"/>
      <c r="E162" s="234"/>
      <c r="F162" s="234"/>
      <c r="G162" s="234"/>
      <c r="H162" s="234"/>
      <c r="I162" s="234"/>
      <c r="J162" s="234"/>
    </row>
    <row r="165" spans="1:10">
      <c r="I165" s="28"/>
    </row>
  </sheetData>
  <mergeCells count="230">
    <mergeCell ref="C145:H145"/>
    <mergeCell ref="A146:B146"/>
    <mergeCell ref="C146:H146"/>
    <mergeCell ref="A161:I161"/>
    <mergeCell ref="A151:J151"/>
    <mergeCell ref="A153:B153"/>
    <mergeCell ref="C153:I153"/>
    <mergeCell ref="A148:J148"/>
    <mergeCell ref="A149:J149"/>
    <mergeCell ref="A141:B141"/>
    <mergeCell ref="C141:H141"/>
    <mergeCell ref="C142:H142"/>
    <mergeCell ref="C143:H143"/>
    <mergeCell ref="A139:B139"/>
    <mergeCell ref="C139:H139"/>
    <mergeCell ref="A140:B140"/>
    <mergeCell ref="C140:H140"/>
    <mergeCell ref="A162:J162"/>
    <mergeCell ref="A158:B158"/>
    <mergeCell ref="C158:I158"/>
    <mergeCell ref="A159:I159"/>
    <mergeCell ref="A160:B160"/>
    <mergeCell ref="C160:I160"/>
    <mergeCell ref="A156:B156"/>
    <mergeCell ref="C156:I156"/>
    <mergeCell ref="A157:B157"/>
    <mergeCell ref="C157:I157"/>
    <mergeCell ref="A154:B154"/>
    <mergeCell ref="C154:I154"/>
    <mergeCell ref="A155:B155"/>
    <mergeCell ref="C155:I155"/>
    <mergeCell ref="A147:H147"/>
    <mergeCell ref="C144:H144"/>
    <mergeCell ref="A130:B130"/>
    <mergeCell ref="C130:I130"/>
    <mergeCell ref="A127:B127"/>
    <mergeCell ref="C127:I127"/>
    <mergeCell ref="A128:B128"/>
    <mergeCell ref="C128:I128"/>
    <mergeCell ref="A133:I133"/>
    <mergeCell ref="A136:J136"/>
    <mergeCell ref="A138:B138"/>
    <mergeCell ref="C138:H138"/>
    <mergeCell ref="A134:J134"/>
    <mergeCell ref="A131:B131"/>
    <mergeCell ref="C131:I131"/>
    <mergeCell ref="A132:B132"/>
    <mergeCell ref="C132:I132"/>
    <mergeCell ref="A122:I122"/>
    <mergeCell ref="A125:J125"/>
    <mergeCell ref="A116:I116"/>
    <mergeCell ref="A119:B119"/>
    <mergeCell ref="C119:I119"/>
    <mergeCell ref="A120:B120"/>
    <mergeCell ref="C120:I120"/>
    <mergeCell ref="A123:J123"/>
    <mergeCell ref="A129:B129"/>
    <mergeCell ref="C129:I129"/>
    <mergeCell ref="A114:B114"/>
    <mergeCell ref="C114:I114"/>
    <mergeCell ref="A115:B115"/>
    <mergeCell ref="C115:I115"/>
    <mergeCell ref="A109:B109"/>
    <mergeCell ref="C109:H109"/>
    <mergeCell ref="A110:B110"/>
    <mergeCell ref="C110:H110"/>
    <mergeCell ref="A121:B121"/>
    <mergeCell ref="C121:I121"/>
    <mergeCell ref="A107:B107"/>
    <mergeCell ref="C107:H107"/>
    <mergeCell ref="A108:B108"/>
    <mergeCell ref="C108:H108"/>
    <mergeCell ref="A105:B105"/>
    <mergeCell ref="C105:H105"/>
    <mergeCell ref="A106:B106"/>
    <mergeCell ref="C106:H106"/>
    <mergeCell ref="A111:H111"/>
    <mergeCell ref="A94:B94"/>
    <mergeCell ref="C94:H94"/>
    <mergeCell ref="A91:B91"/>
    <mergeCell ref="C91:H91"/>
    <mergeCell ref="A92:B92"/>
    <mergeCell ref="C92:H92"/>
    <mergeCell ref="A97:H97"/>
    <mergeCell ref="A100:J100"/>
    <mergeCell ref="A104:B104"/>
    <mergeCell ref="C104:H104"/>
    <mergeCell ref="A95:B95"/>
    <mergeCell ref="C95:H95"/>
    <mergeCell ref="A96:B96"/>
    <mergeCell ref="C96:H96"/>
    <mergeCell ref="A98:J98"/>
    <mergeCell ref="A101:J101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7:B77"/>
    <mergeCell ref="C77:H77"/>
    <mergeCell ref="A78:I78"/>
    <mergeCell ref="A83:B83"/>
    <mergeCell ref="C83:I83"/>
    <mergeCell ref="A75:B75"/>
    <mergeCell ref="C75:H75"/>
    <mergeCell ref="A76:B76"/>
    <mergeCell ref="C76:H76"/>
    <mergeCell ref="A79:J79"/>
    <mergeCell ref="A80:J80"/>
    <mergeCell ref="A73:B73"/>
    <mergeCell ref="C73:H73"/>
    <mergeCell ref="A74:B74"/>
    <mergeCell ref="C74:H74"/>
    <mergeCell ref="A66:B66"/>
    <mergeCell ref="C66:G66"/>
    <mergeCell ref="H66:I66"/>
    <mergeCell ref="A67:G67"/>
    <mergeCell ref="H67:I67"/>
    <mergeCell ref="A68:J68"/>
    <mergeCell ref="A69:J69"/>
    <mergeCell ref="A70:J70"/>
    <mergeCell ref="A64:B64"/>
    <mergeCell ref="C64:G64"/>
    <mergeCell ref="H64:I64"/>
    <mergeCell ref="A65:B65"/>
    <mergeCell ref="C65:G65"/>
    <mergeCell ref="H65:I65"/>
    <mergeCell ref="A62:B62"/>
    <mergeCell ref="C62:G62"/>
    <mergeCell ref="H62:I62"/>
    <mergeCell ref="A63:B63"/>
    <mergeCell ref="C63:G63"/>
    <mergeCell ref="H63:I63"/>
    <mergeCell ref="A52:H52"/>
    <mergeCell ref="A57:J57"/>
    <mergeCell ref="A53:J53"/>
    <mergeCell ref="A54:J54"/>
    <mergeCell ref="A55:J55"/>
    <mergeCell ref="A60:B60"/>
    <mergeCell ref="C60:G60"/>
    <mergeCell ref="H60:I60"/>
    <mergeCell ref="A61:B61"/>
    <mergeCell ref="C61:G61"/>
    <mergeCell ref="H61:I61"/>
    <mergeCell ref="A58:B58"/>
    <mergeCell ref="C58:G58"/>
    <mergeCell ref="H58:I58"/>
    <mergeCell ref="A59:B59"/>
    <mergeCell ref="C59:G59"/>
    <mergeCell ref="H59:I59"/>
    <mergeCell ref="A49:B49"/>
    <mergeCell ref="A50:B50"/>
    <mergeCell ref="C50:H50"/>
    <mergeCell ref="A42:B42"/>
    <mergeCell ref="C42:H42"/>
    <mergeCell ref="A43:I43"/>
    <mergeCell ref="A46:J46"/>
    <mergeCell ref="A51:B51"/>
    <mergeCell ref="C51:H51"/>
    <mergeCell ref="A40:B40"/>
    <mergeCell ref="C40:H40"/>
    <mergeCell ref="A41:B41"/>
    <mergeCell ref="C41:H41"/>
    <mergeCell ref="A38:B38"/>
    <mergeCell ref="C38:H38"/>
    <mergeCell ref="A39:B39"/>
    <mergeCell ref="C39:H39"/>
    <mergeCell ref="A48:J48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32:J32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B9BB-53D8-4833-B31C-9A5AEEDCA764}">
  <sheetPr>
    <pageSetUpPr fitToPage="1"/>
  </sheetPr>
  <dimension ref="A1:J164"/>
  <sheetViews>
    <sheetView showGridLines="0" topLeftCell="A58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430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3133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3126.4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420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421</v>
      </c>
      <c r="J31" s="293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3126.4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3126.4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260.43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378.29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638.72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9.4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6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753.02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94.13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112.95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56.48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37.65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22.59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7.53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301.20999999999998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1385.56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54.42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42.13*22</f>
        <v>926.86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1086.6099999999999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638.72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1385.56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1086.6099999999999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3110.89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12.82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0.94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60.65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22.2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125.06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221.67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121.3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3.13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13.13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0.63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138.19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138.19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138.19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351.11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737.34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8110.55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08">
        <f>I141*I140</f>
        <v>1155.75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405.53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133.82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616.4</v>
      </c>
    </row>
    <row r="145" spans="1:10" ht="47.45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3399.95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3126.4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3110.89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221.67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138.19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7022.24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3399.95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10422.19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D50E-74BD-4122-B14C-48AAEF2521BA}">
  <sheetPr>
    <pageSetUpPr fitToPage="1"/>
  </sheetPr>
  <dimension ref="A1:J164"/>
  <sheetViews>
    <sheetView showGridLines="0" topLeftCell="A59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431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9112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171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3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2424.4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201.95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293.35000000000002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495.3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0.9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583.94000000000005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72.989999999999995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87.59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43.8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29.2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17.52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5.84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233.58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1074.46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96.54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33.4*22</f>
        <v>734.8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936.67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495.3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1074.46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936.67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2506.4299999999998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9.94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0.73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47.03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17.21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96.98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171.89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94.07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2.42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10.18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0.48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107.15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107.15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107.15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281.75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591.66999999999996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6508.24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927.42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325.41000000000003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107.39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494.63</v>
      </c>
    </row>
    <row r="145" spans="1:10" ht="44.45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2728.27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2424.4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2506.4299999999998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171.89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107.15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5634.96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2728.27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8363.23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EDDB-66C1-4DFE-A2A5-AE1408C9A60C}">
  <sheetPr>
    <pageSetUpPr fitToPage="1"/>
  </sheetPr>
  <dimension ref="A1:J164"/>
  <sheetViews>
    <sheetView showGridLines="0" topLeftCell="A57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432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8625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444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45778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3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2424.4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201.95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293.35000000000002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495.3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3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583.94000000000005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72.989999999999995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87.59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43.8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29.2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17.52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5.84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233.58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1074.46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96.54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33.4*22</f>
        <v>734.8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936.67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495.3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1074.46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936.67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2506.4299999999998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9.94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0.73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47.03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17.21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96.98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171.89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94.07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2.42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10.18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0.48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107.15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107.15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107.15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281.75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591.66999999999996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6508.24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927.42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325.41000000000003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107.39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494.63</v>
      </c>
    </row>
    <row r="145" spans="1:10" ht="42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2728.27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2424.4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2506.4299999999998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171.89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107.15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5634.96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2728.27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8363.23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60FD-87B9-4EFD-9647-3C475E79AD66}">
  <sheetPr>
    <pageSetUpPr fitToPage="1"/>
  </sheetPr>
  <dimension ref="A1:J164"/>
  <sheetViews>
    <sheetView showGridLines="0" topLeftCell="A59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433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7241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393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2424.4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201.95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293.35000000000002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495.3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2.6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583.94000000000005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72.989999999999995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87.59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43.8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29.2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17.52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5.84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233.58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1074.46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96.54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33.4*22</f>
        <v>734.8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936.67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495.3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1074.46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936.67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2506.4299999999998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9.94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0.73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47.03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17.21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96.98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171.89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94.07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2.42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10.18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0.48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107.15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107.15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107.15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281.75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591.66999999999996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6508.24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927.42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325.41000000000003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107.39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494.63</v>
      </c>
    </row>
    <row r="145" spans="1:10" ht="57.6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2728.27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2424.4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2506.4299999999998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171.89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107.15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5634.96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2728.27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8363.23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4:B14"/>
    <mergeCell ref="C14:G14"/>
    <mergeCell ref="H14:J14"/>
    <mergeCell ref="A16:J16"/>
    <mergeCell ref="A18:D18"/>
    <mergeCell ref="E18:G18"/>
    <mergeCell ref="H18:J18"/>
    <mergeCell ref="A12:B12"/>
    <mergeCell ref="C12:G12"/>
    <mergeCell ref="H12:J12"/>
    <mergeCell ref="A13:B13"/>
    <mergeCell ref="C13:G13"/>
    <mergeCell ref="H13:J13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39:B39"/>
    <mergeCell ref="C39:H39"/>
    <mergeCell ref="A40:B40"/>
    <mergeCell ref="C40:H40"/>
    <mergeCell ref="A37:B37"/>
    <mergeCell ref="C37:I37"/>
    <mergeCell ref="A38:B38"/>
    <mergeCell ref="C38:H38"/>
    <mergeCell ref="A32:J32"/>
    <mergeCell ref="A34:J34"/>
    <mergeCell ref="A36:B36"/>
    <mergeCell ref="C36:I36"/>
    <mergeCell ref="A50:B50"/>
    <mergeCell ref="C50:H50"/>
    <mergeCell ref="A51:B51"/>
    <mergeCell ref="C51:H51"/>
    <mergeCell ref="A43:I43"/>
    <mergeCell ref="A46:J46"/>
    <mergeCell ref="A48:J48"/>
    <mergeCell ref="A49:B49"/>
    <mergeCell ref="A41:B41"/>
    <mergeCell ref="C41:H41"/>
    <mergeCell ref="A42:B42"/>
    <mergeCell ref="C42:H42"/>
    <mergeCell ref="A58:B58"/>
    <mergeCell ref="C58:G58"/>
    <mergeCell ref="H58:I58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86:B86"/>
    <mergeCell ref="C86:I86"/>
    <mergeCell ref="A87:I87"/>
    <mergeCell ref="A89:J89"/>
    <mergeCell ref="A84:B84"/>
    <mergeCell ref="C84:I84"/>
    <mergeCell ref="A85:B85"/>
    <mergeCell ref="C85:I85"/>
    <mergeCell ref="A78:I78"/>
    <mergeCell ref="A79:J79"/>
    <mergeCell ref="A80:J80"/>
    <mergeCell ref="A83:B83"/>
    <mergeCell ref="C83:I83"/>
    <mergeCell ref="A95:B95"/>
    <mergeCell ref="C95:H95"/>
    <mergeCell ref="A96:B96"/>
    <mergeCell ref="C96:H96"/>
    <mergeCell ref="A93:B93"/>
    <mergeCell ref="C93:H93"/>
    <mergeCell ref="A94:B94"/>
    <mergeCell ref="C94:H94"/>
    <mergeCell ref="A91:B91"/>
    <mergeCell ref="C91:H91"/>
    <mergeCell ref="A92:B92"/>
    <mergeCell ref="C92:H92"/>
    <mergeCell ref="A107:B107"/>
    <mergeCell ref="C107:H107"/>
    <mergeCell ref="A108:B108"/>
    <mergeCell ref="C108:H108"/>
    <mergeCell ref="A105:B105"/>
    <mergeCell ref="C105:H105"/>
    <mergeCell ref="A106:B106"/>
    <mergeCell ref="C106:H106"/>
    <mergeCell ref="A97:H97"/>
    <mergeCell ref="A98:J98"/>
    <mergeCell ref="A100:J100"/>
    <mergeCell ref="A101:J101"/>
    <mergeCell ref="A104:B104"/>
    <mergeCell ref="C104:H104"/>
    <mergeCell ref="A111:H111"/>
    <mergeCell ref="A114:B114"/>
    <mergeCell ref="C114:I114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53:B153"/>
    <mergeCell ref="C153:I153"/>
    <mergeCell ref="A154:B154"/>
    <mergeCell ref="C154:I154"/>
    <mergeCell ref="A146:H146"/>
    <mergeCell ref="A147:J147"/>
    <mergeCell ref="A148:J148"/>
    <mergeCell ref="A150:J150"/>
    <mergeCell ref="A152:B152"/>
    <mergeCell ref="C152:I152"/>
    <mergeCell ref="A160:I160"/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AD93-B5CF-4E3B-A2AA-94653C7D518E}">
  <sheetPr>
    <pageSetUpPr fitToPage="1"/>
  </sheetPr>
  <dimension ref="A1:J164"/>
  <sheetViews>
    <sheetView showGridLines="0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434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418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7166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2574.37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18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46023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326" t="s">
        <v>422</v>
      </c>
      <c r="J31" s="327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v>2574.37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2574.37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214.45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311.5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525.95000000000005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39.6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620.05999999999995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(J43+J51)*H60</f>
        <v>72.150000000000006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93.01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46.5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31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18.600000000000001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6.2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248.03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1135.55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87.54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44.3*22</f>
        <v>974.6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1167.47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525.95000000000005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1135.55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1167.47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2828.97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10.55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0.77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49.94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18.28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102.97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182.51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99.89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2.57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10.81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0.51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113.78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113.78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113.78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306.24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643.1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7073.92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1008.03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353.7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116.72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537.62</v>
      </c>
    </row>
    <row r="145" spans="1:10" ht="42.6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2965.41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2574.37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2828.97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182.51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113.78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6124.72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2965.41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9090.1299999999992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D74E-C90D-4E32-BC6D-E49BB2E8C2BB}">
  <sheetPr>
    <pageSetUpPr fitToPage="1"/>
  </sheetPr>
  <dimension ref="A1:J164"/>
  <sheetViews>
    <sheetView showGridLines="0" topLeftCell="A60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435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3141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3126.4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170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421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115">
        <v>3126.4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3126.4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260.43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378.29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638.72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9.9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753.02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94.13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112.95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56.48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37.65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22.59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7.53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301.20999999999998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1385.56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54.42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42.13*22</f>
        <v>926.86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1086.6099999999999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638.72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1385.56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1086.6099999999999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3110.89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12.82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0.94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60.65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22.2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125.06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221.67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121.3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3.13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13.13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0.63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138.19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138.19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138.19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/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351.11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737.34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8110.55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1155.75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405.53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133.82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616.4</v>
      </c>
    </row>
    <row r="145" spans="1:10" ht="47.45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3399.95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3126.4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3110.89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221.67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138.19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7022.24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3399.95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10422.19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B4E0-CCD1-4520-935F-0EBB0939267F}">
  <sheetPr>
    <pageSetUpPr fitToPage="1"/>
  </sheetPr>
  <dimension ref="A1:J164"/>
  <sheetViews>
    <sheetView showGridLines="0" topLeftCell="A58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436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5143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1639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423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1639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1639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136.53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198.32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334.85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8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394.77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49.35</v>
      </c>
    </row>
    <row r="61" spans="1:10">
      <c r="A61" s="235" t="s">
        <v>74</v>
      </c>
      <c r="B61" s="236"/>
      <c r="C61" s="237" t="s">
        <v>343</v>
      </c>
      <c r="D61" s="237"/>
      <c r="E61" s="237"/>
      <c r="F61" s="237"/>
      <c r="G61" s="237"/>
      <c r="H61" s="278">
        <v>0.03</v>
      </c>
      <c r="I61" s="278"/>
      <c r="J61" s="35">
        <f>(J43+J52)*H61</f>
        <v>59.22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29.61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19.739999999999998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11.84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3.95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157.91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726.39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143.66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33.4*22</f>
        <v>734.8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983.79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334.85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726.39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983.79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2045.03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6.72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0.49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31.8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11.64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65.56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116.21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63.59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1.64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6.88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0.33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72.44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72.44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72.44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11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214.89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451.27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4963.79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707.34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248.19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81.900000000000006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377.25</v>
      </c>
    </row>
    <row r="145" spans="1:10" ht="40.9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2080.84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1639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2045.03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116.21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72.44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4297.7700000000004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2080.84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6378.61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6F66-DAA5-4FD9-B299-BD4BC9F5D5FB}">
  <sheetPr>
    <pageSetUpPr fitToPage="1"/>
  </sheetPr>
  <dimension ref="A1:I19"/>
  <sheetViews>
    <sheetView showGridLines="0" zoomScale="85" zoomScaleNormal="85" workbookViewId="0">
      <selection activeCell="B17" sqref="B17:G17"/>
    </sheetView>
  </sheetViews>
  <sheetFormatPr defaultColWidth="8.7109375" defaultRowHeight="12.75"/>
  <cols>
    <col min="1" max="2" width="8.7109375" style="73"/>
    <col min="3" max="3" width="37.28515625" style="73" customWidth="1"/>
    <col min="4" max="4" width="11.140625" style="73" customWidth="1"/>
    <col min="5" max="5" width="13.28515625" style="73" customWidth="1"/>
    <col min="6" max="6" width="16.5703125" style="73" customWidth="1"/>
    <col min="7" max="7" width="17" style="73" customWidth="1"/>
    <col min="8" max="9" width="20.42578125" style="73" customWidth="1"/>
    <col min="10" max="10" width="8.7109375" style="73"/>
    <col min="11" max="11" width="11.28515625" style="73" bestFit="1" customWidth="1"/>
    <col min="12" max="16384" width="8.7109375" style="73"/>
  </cols>
  <sheetData>
    <row r="1" spans="1:9" ht="22.15" customHeight="1">
      <c r="A1" s="159" t="s">
        <v>1</v>
      </c>
    </row>
    <row r="2" spans="1:9" ht="13.5" thickBot="1"/>
    <row r="3" spans="1:9" ht="25.5">
      <c r="B3" s="53" t="s">
        <v>23</v>
      </c>
      <c r="C3" s="54" t="s">
        <v>24</v>
      </c>
      <c r="D3" s="55" t="s">
        <v>25</v>
      </c>
      <c r="E3" s="55" t="s">
        <v>26</v>
      </c>
      <c r="F3" s="55" t="s">
        <v>27</v>
      </c>
      <c r="G3" s="55" t="s">
        <v>28</v>
      </c>
      <c r="H3" s="56" t="s">
        <v>29</v>
      </c>
      <c r="I3" s="71"/>
    </row>
    <row r="4" spans="1:9" ht="33" customHeight="1">
      <c r="B4" s="57">
        <v>1</v>
      </c>
      <c r="C4" s="58" t="s">
        <v>30</v>
      </c>
      <c r="D4" s="59" t="s">
        <v>31</v>
      </c>
      <c r="E4" s="59">
        <v>12</v>
      </c>
      <c r="F4" s="60" t="s">
        <v>32</v>
      </c>
      <c r="G4" s="61">
        <v>21930.45</v>
      </c>
      <c r="H4" s="68">
        <f>G4*E4</f>
        <v>263165.40000000002</v>
      </c>
      <c r="I4" s="70"/>
    </row>
    <row r="5" spans="1:9" ht="31.9" customHeight="1">
      <c r="B5" s="57">
        <v>2</v>
      </c>
      <c r="C5" s="58" t="s">
        <v>33</v>
      </c>
      <c r="D5" s="59" t="s">
        <v>31</v>
      </c>
      <c r="E5" s="59">
        <v>12</v>
      </c>
      <c r="F5" s="60" t="s">
        <v>32</v>
      </c>
      <c r="G5" s="61">
        <v>11718.43</v>
      </c>
      <c r="H5" s="68">
        <f t="shared" ref="H5:H9" si="0">G5*E5</f>
        <v>140621.16</v>
      </c>
      <c r="I5" s="70"/>
    </row>
    <row r="6" spans="1:9" ht="38.25">
      <c r="B6" s="57">
        <v>3</v>
      </c>
      <c r="C6" s="58" t="s">
        <v>34</v>
      </c>
      <c r="D6" s="59" t="s">
        <v>31</v>
      </c>
      <c r="E6" s="59">
        <v>12</v>
      </c>
      <c r="F6" s="60" t="s">
        <v>32</v>
      </c>
      <c r="G6" s="61">
        <v>4875</v>
      </c>
      <c r="H6" s="68">
        <f t="shared" si="0"/>
        <v>58500</v>
      </c>
      <c r="I6" s="70"/>
    </row>
    <row r="7" spans="1:9" ht="25.5">
      <c r="B7" s="57">
        <v>4</v>
      </c>
      <c r="C7" s="58" t="s">
        <v>35</v>
      </c>
      <c r="D7" s="59" t="s">
        <v>31</v>
      </c>
      <c r="E7" s="59">
        <v>12</v>
      </c>
      <c r="F7" s="60" t="s">
        <v>32</v>
      </c>
      <c r="G7" s="61">
        <v>12385.5</v>
      </c>
      <c r="H7" s="68">
        <f t="shared" si="0"/>
        <v>148626</v>
      </c>
      <c r="I7" s="70"/>
    </row>
    <row r="8" spans="1:9" ht="25.5">
      <c r="B8" s="57">
        <v>5</v>
      </c>
      <c r="C8" s="58" t="s">
        <v>36</v>
      </c>
      <c r="D8" s="59" t="s">
        <v>31</v>
      </c>
      <c r="E8" s="59">
        <v>12</v>
      </c>
      <c r="F8" s="60" t="s">
        <v>32</v>
      </c>
      <c r="G8" s="61">
        <v>4990</v>
      </c>
      <c r="H8" s="68">
        <f t="shared" si="0"/>
        <v>59880</v>
      </c>
      <c r="I8" s="70"/>
    </row>
    <row r="9" spans="1:9" ht="25.5">
      <c r="B9" s="57">
        <v>6</v>
      </c>
      <c r="C9" s="58" t="s">
        <v>37</v>
      </c>
      <c r="D9" s="59" t="s">
        <v>31</v>
      </c>
      <c r="E9" s="59">
        <v>12</v>
      </c>
      <c r="F9" s="60" t="s">
        <v>32</v>
      </c>
      <c r="G9" s="61">
        <v>4893.6000000000004</v>
      </c>
      <c r="H9" s="68">
        <f t="shared" si="0"/>
        <v>58723.199999999997</v>
      </c>
      <c r="I9" s="70"/>
    </row>
    <row r="10" spans="1:9" ht="25.5">
      <c r="B10" s="69">
        <v>7</v>
      </c>
      <c r="C10" s="58" t="s">
        <v>38</v>
      </c>
      <c r="D10" s="59" t="s">
        <v>39</v>
      </c>
      <c r="E10" s="59">
        <v>3</v>
      </c>
      <c r="F10" s="72" t="s">
        <v>32</v>
      </c>
      <c r="G10" s="61">
        <v>3475.5</v>
      </c>
      <c r="H10" s="68">
        <f>G10*E10</f>
        <v>10426.5</v>
      </c>
      <c r="I10" s="70"/>
    </row>
    <row r="11" spans="1:9">
      <c r="B11" s="57">
        <v>8</v>
      </c>
      <c r="C11" s="58" t="s">
        <v>40</v>
      </c>
      <c r="D11" s="59" t="s">
        <v>31</v>
      </c>
      <c r="E11" s="59">
        <v>12</v>
      </c>
      <c r="F11" s="60" t="s">
        <v>32</v>
      </c>
      <c r="G11" s="61">
        <v>3550</v>
      </c>
      <c r="H11" s="68">
        <f t="shared" ref="H11:H12" si="1">G11*E11</f>
        <v>42600</v>
      </c>
      <c r="I11" s="70"/>
    </row>
    <row r="12" spans="1:9">
      <c r="B12" s="69">
        <v>9</v>
      </c>
      <c r="C12" s="58" t="s">
        <v>41</v>
      </c>
      <c r="D12" s="59" t="s">
        <v>31</v>
      </c>
      <c r="E12" s="59">
        <v>12</v>
      </c>
      <c r="F12" s="72" t="s">
        <v>32</v>
      </c>
      <c r="G12" s="61">
        <v>3200</v>
      </c>
      <c r="H12" s="68">
        <f t="shared" si="1"/>
        <v>38400</v>
      </c>
      <c r="I12" s="70"/>
    </row>
    <row r="13" spans="1:9">
      <c r="B13" s="57">
        <v>10</v>
      </c>
      <c r="C13" s="58" t="s">
        <v>42</v>
      </c>
      <c r="D13" s="59" t="s">
        <v>31</v>
      </c>
      <c r="E13" s="59">
        <v>12</v>
      </c>
      <c r="F13" s="72" t="s">
        <v>32</v>
      </c>
      <c r="G13" s="61">
        <v>8666.67</v>
      </c>
      <c r="H13" s="68">
        <f t="shared" ref="H13:H14" si="2">G13*E13</f>
        <v>104000.04</v>
      </c>
      <c r="I13" s="70"/>
    </row>
    <row r="14" spans="1:9">
      <c r="B14" s="57">
        <v>11</v>
      </c>
      <c r="C14" s="58" t="s">
        <v>43</v>
      </c>
      <c r="D14" s="59" t="s">
        <v>31</v>
      </c>
      <c r="E14" s="59">
        <v>12</v>
      </c>
      <c r="F14" s="72" t="s">
        <v>32</v>
      </c>
      <c r="G14" s="61">
        <v>3179</v>
      </c>
      <c r="H14" s="68">
        <f t="shared" si="2"/>
        <v>38148</v>
      </c>
      <c r="I14" s="70"/>
    </row>
    <row r="15" spans="1:9">
      <c r="B15" s="221" t="s">
        <v>44</v>
      </c>
      <c r="C15" s="222"/>
      <c r="D15" s="222"/>
      <c r="E15" s="222"/>
      <c r="F15" s="222"/>
      <c r="G15" s="223"/>
      <c r="H15" s="74">
        <f>SUM(H4:H14)</f>
        <v>963090.3</v>
      </c>
      <c r="I15" s="75"/>
    </row>
    <row r="16" spans="1:9">
      <c r="B16" s="221" t="s">
        <v>45</v>
      </c>
      <c r="C16" s="222"/>
      <c r="D16" s="222"/>
      <c r="E16" s="222"/>
      <c r="F16" s="223"/>
      <c r="G16" s="62">
        <f>'BDI Serviços'!G15</f>
        <v>0.373</v>
      </c>
      <c r="H16" s="74">
        <f>G16*H15</f>
        <v>359232.68</v>
      </c>
      <c r="I16" s="75"/>
    </row>
    <row r="17" spans="2:9" ht="13.5" thickBot="1">
      <c r="B17" s="224" t="s">
        <v>46</v>
      </c>
      <c r="C17" s="225"/>
      <c r="D17" s="225"/>
      <c r="E17" s="225"/>
      <c r="F17" s="225"/>
      <c r="G17" s="226"/>
      <c r="H17" s="76">
        <f>H16+H15</f>
        <v>1322322.98</v>
      </c>
      <c r="I17" s="75"/>
    </row>
    <row r="18" spans="2:9">
      <c r="B18" s="63"/>
      <c r="C18" s="77"/>
      <c r="D18" s="77"/>
      <c r="E18" s="77"/>
      <c r="F18" s="77"/>
      <c r="G18" s="77"/>
      <c r="H18" s="79">
        <f>H17/12</f>
        <v>110193.58</v>
      </c>
      <c r="I18" s="77"/>
    </row>
    <row r="19" spans="2:9">
      <c r="H19" s="78"/>
    </row>
  </sheetData>
  <mergeCells count="3">
    <mergeCell ref="B15:G15"/>
    <mergeCell ref="B16:F16"/>
    <mergeCell ref="B17:G17"/>
  </mergeCells>
  <printOptions horizontalCentered="1"/>
  <pageMargins left="0.39370078740157483" right="0.39370078740157483" top="1.1811023622047245" bottom="1.1811023622047245" header="0.31496062992125984" footer="0.31496062992125984"/>
  <pageSetup paperSize="9" scale="73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DC8B-D242-41FF-A67F-E64CB5B19C36}">
  <sheetPr>
    <pageSetUpPr fitToPage="1"/>
  </sheetPr>
  <dimension ref="A1:J164"/>
  <sheetViews>
    <sheetView showGridLines="0" topLeftCell="A58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437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9511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13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0.3</v>
      </c>
      <c r="J38" s="35">
        <f>J37*I38</f>
        <v>727.32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v>0</v>
      </c>
    </row>
    <row r="40" spans="1:10">
      <c r="A40" s="235" t="s">
        <v>76</v>
      </c>
      <c r="B40" s="236"/>
      <c r="C40" s="255" t="s">
        <v>172</v>
      </c>
      <c r="D40" s="256"/>
      <c r="E40" s="256"/>
      <c r="F40" s="256"/>
      <c r="G40" s="256"/>
      <c r="H40" s="257"/>
      <c r="I40" s="5"/>
      <c r="J40" s="35">
        <f t="shared" ref="J40:J42" si="0">$J$37*I40</f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3151.72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262.54000000000002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381.36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643.9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3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759.12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94.89</v>
      </c>
    </row>
    <row r="61" spans="1:10">
      <c r="A61" s="235" t="s">
        <v>74</v>
      </c>
      <c r="B61" s="236"/>
      <c r="C61" s="237" t="s">
        <v>343</v>
      </c>
      <c r="D61" s="237"/>
      <c r="E61" s="237"/>
      <c r="F61" s="237"/>
      <c r="G61" s="237"/>
      <c r="H61" s="278">
        <v>0.03</v>
      </c>
      <c r="I61" s="278"/>
      <c r="J61" s="35">
        <f>(J43+J52)*H61</f>
        <v>113.87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56.93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37.96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22.77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7.59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303.64999999999998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1396.78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1383</v>
      </c>
      <c r="D74" s="256"/>
      <c r="E74" s="256"/>
      <c r="F74" s="256"/>
      <c r="G74" s="256"/>
      <c r="H74" s="257"/>
      <c r="I74" s="29"/>
      <c r="J74" s="35">
        <f>(15*11)-6%*(J37/2)</f>
        <v>92.27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v>501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698.6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643.9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1396.78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698.6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2739.28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12.92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0.95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61.14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22.38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126.07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223.46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122.29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3.15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13.24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0.63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139.31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139.31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139.31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/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333.94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701.28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7713.94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1099.24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385.7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127.28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586.26</v>
      </c>
    </row>
    <row r="145" spans="1:10" ht="13.15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3233.7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3151.72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2739.28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223.46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139.31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6678.86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3233.7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9912.56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2" fitToHeight="2" orientation="portrait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D724E-A986-46F2-813D-24A0586A12A7}">
  <sheetPr>
    <pageSetUpPr fitToPage="1"/>
  </sheetPr>
  <dimension ref="A1:J164"/>
  <sheetViews>
    <sheetView showGridLines="0" topLeftCell="A9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438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9511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2424.4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322" t="s">
        <v>424</v>
      </c>
      <c r="J29" s="322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324">
        <v>46143</v>
      </c>
      <c r="J30" s="325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168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2424.4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0.3</v>
      </c>
      <c r="J38" s="35">
        <f>J37*I38</f>
        <v>727.32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v>0</v>
      </c>
    </row>
    <row r="40" spans="1:10">
      <c r="A40" s="235" t="s">
        <v>76</v>
      </c>
      <c r="B40" s="236"/>
      <c r="C40" s="255" t="s">
        <v>398</v>
      </c>
      <c r="D40" s="256"/>
      <c r="E40" s="256"/>
      <c r="F40" s="256"/>
      <c r="G40" s="256"/>
      <c r="H40" s="257"/>
      <c r="I40" s="6"/>
      <c r="J40" s="40">
        <f>ROUND(7*15*(((J37+J38)/220)*0.2),2)</f>
        <v>300.85000000000002</v>
      </c>
    </row>
    <row r="41" spans="1:10" ht="16.899999999999999" customHeight="1">
      <c r="A41" s="235" t="s">
        <v>100</v>
      </c>
      <c r="B41" s="236"/>
      <c r="C41" s="328" t="s">
        <v>394</v>
      </c>
      <c r="D41" s="256"/>
      <c r="E41" s="256"/>
      <c r="F41" s="256"/>
      <c r="G41" s="256"/>
      <c r="H41" s="257"/>
      <c r="I41" s="6"/>
      <c r="J41" s="40"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ref="J42" si="0">$J$37*I42</f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3452.57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287.60000000000002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417.76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705.36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9.9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831.59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103.95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124.74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62.37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41.58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24.95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8.32</v>
      </c>
    </row>
    <row r="66" spans="1:10">
      <c r="A66" s="294" t="s">
        <v>120</v>
      </c>
      <c r="B66" s="294"/>
      <c r="C66" s="237" t="s">
        <v>121</v>
      </c>
      <c r="D66" s="237"/>
      <c r="E66" s="237"/>
      <c r="F66" s="237"/>
      <c r="G66" s="237"/>
      <c r="H66" s="276">
        <v>0.08</v>
      </c>
      <c r="I66" s="276"/>
      <c r="J66" s="40">
        <f>(J43+J52)*H66</f>
        <v>332.63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1530.13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1383</v>
      </c>
      <c r="D74" s="256"/>
      <c r="E74" s="256"/>
      <c r="F74" s="256"/>
      <c r="G74" s="256"/>
      <c r="H74" s="257"/>
      <c r="I74" s="29"/>
      <c r="J74" s="35">
        <f>(15*11)-6%*(J37/2)</f>
        <v>92.27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15*33.4</f>
        <v>501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698.6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705.36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1530.13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698.6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2934.09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14.16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1.04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66.98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24.51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138.1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244.79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133.96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3.45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14.5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0.69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152.6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152.6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152.6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16"/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360.46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756.96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8326.42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1186.51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416.32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137.38999999999999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632.80999999999995</v>
      </c>
    </row>
    <row r="145" spans="1:10" ht="39.6" customHeight="1">
      <c r="A145" s="235"/>
      <c r="B145" s="236"/>
      <c r="C145" s="252" t="s">
        <v>412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3490.45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3452.57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2934.09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244.79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152.6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7209.14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3490.45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10699.59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1:J161"/>
    <mergeCell ref="A157:B157"/>
    <mergeCell ref="C157:I157"/>
    <mergeCell ref="A158:I158"/>
    <mergeCell ref="A159:B159"/>
    <mergeCell ref="C159:I159"/>
    <mergeCell ref="A155:B155"/>
    <mergeCell ref="C155:I155"/>
    <mergeCell ref="A156:B156"/>
    <mergeCell ref="C156:I156"/>
    <mergeCell ref="A153:B153"/>
    <mergeCell ref="C153:I153"/>
    <mergeCell ref="A154:B154"/>
    <mergeCell ref="C154:I154"/>
    <mergeCell ref="A160:I160"/>
    <mergeCell ref="A147:J147"/>
    <mergeCell ref="A148:J148"/>
    <mergeCell ref="A150:J150"/>
    <mergeCell ref="A152:B152"/>
    <mergeCell ref="C152:I152"/>
    <mergeCell ref="A146:H146"/>
    <mergeCell ref="A132:I132"/>
    <mergeCell ref="A133:J133"/>
    <mergeCell ref="A135:J135"/>
    <mergeCell ref="A137:B137"/>
    <mergeCell ref="C137:H137"/>
    <mergeCell ref="A130:B130"/>
    <mergeCell ref="C130:I130"/>
    <mergeCell ref="A131:B131"/>
    <mergeCell ref="C131:I131"/>
    <mergeCell ref="C143:H143"/>
    <mergeCell ref="C144:H144"/>
    <mergeCell ref="A145:B145"/>
    <mergeCell ref="C145:H145"/>
    <mergeCell ref="A140:B140"/>
    <mergeCell ref="C140:H140"/>
    <mergeCell ref="C141:H141"/>
    <mergeCell ref="C142:H142"/>
    <mergeCell ref="A138:B138"/>
    <mergeCell ref="C138:H138"/>
    <mergeCell ref="A139:B139"/>
    <mergeCell ref="C139:H139"/>
    <mergeCell ref="A122:J122"/>
    <mergeCell ref="A116:I116"/>
    <mergeCell ref="A118:B118"/>
    <mergeCell ref="C118:I118"/>
    <mergeCell ref="A119:B119"/>
    <mergeCell ref="C119:I119"/>
    <mergeCell ref="A128:B128"/>
    <mergeCell ref="C128:I128"/>
    <mergeCell ref="A129:B129"/>
    <mergeCell ref="C129:I129"/>
    <mergeCell ref="A124:J124"/>
    <mergeCell ref="A126:B126"/>
    <mergeCell ref="C126:I126"/>
    <mergeCell ref="A127:B127"/>
    <mergeCell ref="C127:I127"/>
    <mergeCell ref="A115:B115"/>
    <mergeCell ref="C115:I115"/>
    <mergeCell ref="A109:B109"/>
    <mergeCell ref="C109:H109"/>
    <mergeCell ref="A110:B110"/>
    <mergeCell ref="C110:H110"/>
    <mergeCell ref="A120:B120"/>
    <mergeCell ref="C120:I120"/>
    <mergeCell ref="A121:I121"/>
    <mergeCell ref="A108:B108"/>
    <mergeCell ref="C108:H108"/>
    <mergeCell ref="A105:B105"/>
    <mergeCell ref="C105:H105"/>
    <mergeCell ref="A106:B106"/>
    <mergeCell ref="C106:H106"/>
    <mergeCell ref="A111:H111"/>
    <mergeCell ref="A114:B114"/>
    <mergeCell ref="C114:I114"/>
    <mergeCell ref="A101:J101"/>
    <mergeCell ref="A104:B104"/>
    <mergeCell ref="C104:H104"/>
    <mergeCell ref="A95:B95"/>
    <mergeCell ref="C95:H95"/>
    <mergeCell ref="A96:B96"/>
    <mergeCell ref="C96:H96"/>
    <mergeCell ref="A107:B107"/>
    <mergeCell ref="C107:H107"/>
    <mergeCell ref="A94:B94"/>
    <mergeCell ref="C94:H94"/>
    <mergeCell ref="A91:B91"/>
    <mergeCell ref="C91:H91"/>
    <mergeCell ref="A92:B92"/>
    <mergeCell ref="C92:H92"/>
    <mergeCell ref="A97:H97"/>
    <mergeCell ref="A98:J98"/>
    <mergeCell ref="A100:J100"/>
    <mergeCell ref="A86:B86"/>
    <mergeCell ref="C86:I86"/>
    <mergeCell ref="A87:I87"/>
    <mergeCell ref="A89:J89"/>
    <mergeCell ref="A84:B84"/>
    <mergeCell ref="C84:I84"/>
    <mergeCell ref="A85:B85"/>
    <mergeCell ref="C85:I85"/>
    <mergeCell ref="A93:B93"/>
    <mergeCell ref="C93:H93"/>
    <mergeCell ref="A78:I78"/>
    <mergeCell ref="A79:J79"/>
    <mergeCell ref="A80:J80"/>
    <mergeCell ref="A83:B83"/>
    <mergeCell ref="C83:I83"/>
    <mergeCell ref="A76:B76"/>
    <mergeCell ref="C76:H76"/>
    <mergeCell ref="A77:B77"/>
    <mergeCell ref="C77:H77"/>
    <mergeCell ref="A74:B74"/>
    <mergeCell ref="C74:H74"/>
    <mergeCell ref="A75:B75"/>
    <mergeCell ref="C75:H75"/>
    <mergeCell ref="A68:J68"/>
    <mergeCell ref="A69:J69"/>
    <mergeCell ref="A70:J70"/>
    <mergeCell ref="A73:B73"/>
    <mergeCell ref="C73:H73"/>
    <mergeCell ref="A66:B66"/>
    <mergeCell ref="C66:G66"/>
    <mergeCell ref="H66:I66"/>
    <mergeCell ref="A67:G67"/>
    <mergeCell ref="H67:I67"/>
    <mergeCell ref="A64:B64"/>
    <mergeCell ref="C64:G64"/>
    <mergeCell ref="H64:I64"/>
    <mergeCell ref="A65:B65"/>
    <mergeCell ref="C65:G65"/>
    <mergeCell ref="H65:I65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59:B59"/>
    <mergeCell ref="C59:G59"/>
    <mergeCell ref="H59:I59"/>
    <mergeCell ref="A52:H52"/>
    <mergeCell ref="A53:J53"/>
    <mergeCell ref="A54:J54"/>
    <mergeCell ref="A55:J55"/>
    <mergeCell ref="A57:J57"/>
    <mergeCell ref="A62:B62"/>
    <mergeCell ref="C62:G62"/>
    <mergeCell ref="H62:I62"/>
    <mergeCell ref="A51:B51"/>
    <mergeCell ref="C51:H51"/>
    <mergeCell ref="A43:I43"/>
    <mergeCell ref="A46:J46"/>
    <mergeCell ref="A48:J48"/>
    <mergeCell ref="A49:B49"/>
    <mergeCell ref="A58:B58"/>
    <mergeCell ref="C58:G58"/>
    <mergeCell ref="H58:I58"/>
    <mergeCell ref="A41:B41"/>
    <mergeCell ref="C41:H41"/>
    <mergeCell ref="A42:B42"/>
    <mergeCell ref="C42:H42"/>
    <mergeCell ref="A39:B39"/>
    <mergeCell ref="C39:H39"/>
    <mergeCell ref="A40:B40"/>
    <mergeCell ref="C40:H40"/>
    <mergeCell ref="A50:B50"/>
    <mergeCell ref="C50:H50"/>
    <mergeCell ref="A37:B37"/>
    <mergeCell ref="C37:I37"/>
    <mergeCell ref="A38:B38"/>
    <mergeCell ref="C38:H38"/>
    <mergeCell ref="A32:J32"/>
    <mergeCell ref="A34:J34"/>
    <mergeCell ref="A36:B36"/>
    <mergeCell ref="C36:I36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0"/>
  <sheetViews>
    <sheetView showGridLines="0" zoomScaleNormal="100" workbookViewId="0">
      <selection activeCell="B10" sqref="B10:D10"/>
    </sheetView>
  </sheetViews>
  <sheetFormatPr defaultColWidth="8.85546875" defaultRowHeight="12.75"/>
  <cols>
    <col min="1" max="1" width="61.140625" style="1" customWidth="1"/>
    <col min="2" max="2" width="12.42578125" style="1" bestFit="1" customWidth="1"/>
    <col min="3" max="3" width="10.7109375" style="1" bestFit="1" customWidth="1"/>
    <col min="4" max="4" width="12.7109375" style="1" customWidth="1"/>
    <col min="5" max="16384" width="8.85546875" style="1"/>
  </cols>
  <sheetData>
    <row r="1" spans="1:11" s="43" customFormat="1" ht="38.25">
      <c r="A1" s="18" t="s">
        <v>173</v>
      </c>
      <c r="B1" s="19" t="s">
        <v>174</v>
      </c>
      <c r="C1" s="19" t="s">
        <v>175</v>
      </c>
      <c r="D1" s="83" t="s">
        <v>402</v>
      </c>
    </row>
    <row r="2" spans="1:11">
      <c r="A2" s="20" t="s">
        <v>177</v>
      </c>
      <c r="B2" s="42">
        <v>10</v>
      </c>
      <c r="C2" s="21">
        <v>44.84</v>
      </c>
      <c r="D2" s="22">
        <f>C2*B2</f>
        <v>448.4</v>
      </c>
    </row>
    <row r="3" spans="1:11">
      <c r="A3" s="20" t="s">
        <v>178</v>
      </c>
      <c r="B3" s="42">
        <v>10</v>
      </c>
      <c r="C3" s="21">
        <v>37</v>
      </c>
      <c r="D3" s="22">
        <f t="shared" ref="D3:D7" si="0">C3*B3</f>
        <v>370</v>
      </c>
    </row>
    <row r="4" spans="1:11">
      <c r="A4" s="20" t="s">
        <v>179</v>
      </c>
      <c r="B4" s="42">
        <v>4</v>
      </c>
      <c r="C4" s="21">
        <v>59.9</v>
      </c>
      <c r="D4" s="22">
        <f t="shared" si="0"/>
        <v>239.6</v>
      </c>
    </row>
    <row r="5" spans="1:11">
      <c r="A5" s="85" t="s">
        <v>180</v>
      </c>
      <c r="B5" s="41">
        <v>4</v>
      </c>
      <c r="C5" s="86">
        <v>140.37</v>
      </c>
      <c r="D5" s="87">
        <f t="shared" si="0"/>
        <v>561.48</v>
      </c>
      <c r="E5" s="88"/>
      <c r="F5" s="88"/>
      <c r="G5" s="88"/>
      <c r="H5" s="88"/>
      <c r="I5" s="88"/>
      <c r="J5" s="88"/>
      <c r="K5" s="88"/>
    </row>
    <row r="6" spans="1:11">
      <c r="A6" s="85" t="s">
        <v>181</v>
      </c>
      <c r="B6" s="41">
        <v>20</v>
      </c>
      <c r="C6" s="86">
        <v>4.88</v>
      </c>
      <c r="D6" s="87">
        <f t="shared" si="0"/>
        <v>97.6</v>
      </c>
      <c r="E6" s="88"/>
      <c r="F6" s="88"/>
      <c r="G6" s="88"/>
      <c r="H6" s="88"/>
      <c r="I6" s="88"/>
      <c r="J6" s="88"/>
      <c r="K6" s="88"/>
    </row>
    <row r="7" spans="1:11">
      <c r="A7" s="85" t="s">
        <v>182</v>
      </c>
      <c r="B7" s="41">
        <v>4</v>
      </c>
      <c r="C7" s="86">
        <v>24.77</v>
      </c>
      <c r="D7" s="87">
        <f t="shared" si="0"/>
        <v>99.08</v>
      </c>
      <c r="E7" s="88"/>
      <c r="F7" s="88"/>
      <c r="G7" s="88"/>
      <c r="H7" s="88"/>
      <c r="I7" s="88"/>
      <c r="J7" s="88"/>
      <c r="K7" s="88"/>
    </row>
    <row r="8" spans="1:11">
      <c r="A8" s="23" t="s">
        <v>354</v>
      </c>
      <c r="B8" s="23"/>
      <c r="C8" s="23"/>
      <c r="D8" s="24">
        <f>SUM(D2:D7)</f>
        <v>1816.16</v>
      </c>
    </row>
    <row r="9" spans="1:11">
      <c r="A9" s="25" t="s">
        <v>183</v>
      </c>
      <c r="D9" s="1">
        <v>12</v>
      </c>
    </row>
    <row r="10" spans="1:11">
      <c r="A10" s="122" t="s">
        <v>403</v>
      </c>
      <c r="B10" s="329">
        <f>D8/12</f>
        <v>151.35</v>
      </c>
      <c r="C10" s="330"/>
      <c r="D10" s="331"/>
    </row>
  </sheetData>
  <mergeCells count="1">
    <mergeCell ref="B10:D10"/>
  </mergeCells>
  <printOptions horizontalCentered="1"/>
  <pageMargins left="0.39370078740157483" right="0.39370078740157483" top="1.1811023622047245" bottom="1.1811023622047245" header="0.31496062992125984" footer="0.31496062992125984"/>
  <pageSetup paperSize="9" fitToHeight="3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H100"/>
  <sheetViews>
    <sheetView showGridLines="0" topLeftCell="A65" zoomScaleNormal="100" workbookViewId="0">
      <selection activeCell="D97" sqref="D97"/>
    </sheetView>
  </sheetViews>
  <sheetFormatPr defaultColWidth="8.85546875" defaultRowHeight="12.75"/>
  <cols>
    <col min="1" max="1" width="10" style="1" customWidth="1"/>
    <col min="2" max="2" width="52.140625" style="1" customWidth="1"/>
    <col min="3" max="3" width="8.85546875" style="1" customWidth="1"/>
    <col min="4" max="5" width="15" style="1" customWidth="1"/>
    <col min="6" max="6" width="10.28515625" style="1" bestFit="1" customWidth="1"/>
    <col min="7" max="8" width="10.5703125" style="1" bestFit="1" customWidth="1"/>
    <col min="9" max="16384" width="8.85546875" style="1"/>
  </cols>
  <sheetData>
    <row r="2" spans="1:5">
      <c r="A2" s="49" t="s">
        <v>184</v>
      </c>
      <c r="B2" s="49" t="s">
        <v>185</v>
      </c>
      <c r="C2" s="49" t="s">
        <v>186</v>
      </c>
      <c r="D2" s="49" t="s">
        <v>187</v>
      </c>
      <c r="E2" s="50" t="s">
        <v>176</v>
      </c>
    </row>
    <row r="3" spans="1:5">
      <c r="A3" s="42">
        <v>1</v>
      </c>
      <c r="B3" s="15" t="s">
        <v>188</v>
      </c>
      <c r="C3" s="42">
        <v>1</v>
      </c>
      <c r="D3" s="35">
        <v>38.880000000000003</v>
      </c>
      <c r="E3" s="35">
        <f>C3*D3</f>
        <v>38.880000000000003</v>
      </c>
    </row>
    <row r="4" spans="1:5">
      <c r="A4" s="41">
        <v>2</v>
      </c>
      <c r="B4" s="16" t="s">
        <v>189</v>
      </c>
      <c r="C4" s="41">
        <v>2</v>
      </c>
      <c r="D4" s="35">
        <v>148.13</v>
      </c>
      <c r="E4" s="35">
        <f t="shared" ref="E4:E67" si="0">C4*D4</f>
        <v>296.26</v>
      </c>
    </row>
    <row r="5" spans="1:5">
      <c r="A5" s="41">
        <v>3</v>
      </c>
      <c r="B5" s="16" t="s">
        <v>190</v>
      </c>
      <c r="C5" s="41">
        <v>2</v>
      </c>
      <c r="D5" s="35">
        <v>160.29</v>
      </c>
      <c r="E5" s="35">
        <f t="shared" si="0"/>
        <v>320.58</v>
      </c>
    </row>
    <row r="6" spans="1:5">
      <c r="A6" s="41">
        <v>4</v>
      </c>
      <c r="B6" s="16" t="s">
        <v>191</v>
      </c>
      <c r="C6" s="41">
        <v>1</v>
      </c>
      <c r="D6" s="35">
        <v>185.09</v>
      </c>
      <c r="E6" s="35">
        <f t="shared" si="0"/>
        <v>185.09</v>
      </c>
    </row>
    <row r="7" spans="1:5">
      <c r="A7" s="42">
        <v>5</v>
      </c>
      <c r="B7" s="16" t="s">
        <v>192</v>
      </c>
      <c r="C7" s="41">
        <v>1</v>
      </c>
      <c r="D7" s="35">
        <v>44.27</v>
      </c>
      <c r="E7" s="35">
        <f t="shared" si="0"/>
        <v>44.27</v>
      </c>
    </row>
    <row r="8" spans="1:5">
      <c r="A8" s="41">
        <v>6</v>
      </c>
      <c r="B8" s="15" t="s">
        <v>193</v>
      </c>
      <c r="C8" s="42">
        <v>1</v>
      </c>
      <c r="D8" s="35">
        <v>45.68</v>
      </c>
      <c r="E8" s="35">
        <f t="shared" si="0"/>
        <v>45.68</v>
      </c>
    </row>
    <row r="9" spans="1:5">
      <c r="A9" s="41">
        <v>7</v>
      </c>
      <c r="B9" s="16" t="s">
        <v>194</v>
      </c>
      <c r="C9" s="41">
        <v>14</v>
      </c>
      <c r="D9" s="35">
        <v>34.47</v>
      </c>
      <c r="E9" s="35">
        <f t="shared" si="0"/>
        <v>482.58</v>
      </c>
    </row>
    <row r="10" spans="1:5">
      <c r="A10" s="41">
        <v>8</v>
      </c>
      <c r="B10" s="15" t="s">
        <v>195</v>
      </c>
      <c r="C10" s="42">
        <v>14</v>
      </c>
      <c r="D10" s="35">
        <v>32.75</v>
      </c>
      <c r="E10" s="35">
        <f t="shared" si="0"/>
        <v>458.5</v>
      </c>
    </row>
    <row r="11" spans="1:5">
      <c r="A11" s="42">
        <v>9</v>
      </c>
      <c r="B11" s="16" t="s">
        <v>196</v>
      </c>
      <c r="C11" s="41">
        <v>1</v>
      </c>
      <c r="D11" s="35">
        <v>22.65</v>
      </c>
      <c r="E11" s="35">
        <f t="shared" si="0"/>
        <v>22.65</v>
      </c>
    </row>
    <row r="12" spans="1:5">
      <c r="A12" s="41">
        <v>10</v>
      </c>
      <c r="B12" s="16" t="s">
        <v>197</v>
      </c>
      <c r="C12" s="41">
        <v>1</v>
      </c>
      <c r="D12" s="35">
        <v>371.53</v>
      </c>
      <c r="E12" s="35">
        <f t="shared" si="0"/>
        <v>371.53</v>
      </c>
    </row>
    <row r="13" spans="1:5">
      <c r="A13" s="41">
        <v>11</v>
      </c>
      <c r="B13" s="15" t="s">
        <v>198</v>
      </c>
      <c r="C13" s="42">
        <v>14</v>
      </c>
      <c r="D13" s="35">
        <v>35.53</v>
      </c>
      <c r="E13" s="35">
        <f t="shared" si="0"/>
        <v>497.42</v>
      </c>
    </row>
    <row r="14" spans="1:5">
      <c r="A14" s="41">
        <v>12</v>
      </c>
      <c r="B14" s="16" t="s">
        <v>199</v>
      </c>
      <c r="C14" s="41">
        <v>1</v>
      </c>
      <c r="D14" s="35">
        <v>25304.66</v>
      </c>
      <c r="E14" s="35">
        <f t="shared" si="0"/>
        <v>25304.66</v>
      </c>
    </row>
    <row r="15" spans="1:5">
      <c r="A15" s="42">
        <v>13</v>
      </c>
      <c r="B15" s="15" t="s">
        <v>200</v>
      </c>
      <c r="C15" s="42">
        <v>5</v>
      </c>
      <c r="D15" s="35">
        <v>18.13</v>
      </c>
      <c r="E15" s="35">
        <f t="shared" si="0"/>
        <v>90.65</v>
      </c>
    </row>
    <row r="16" spans="1:5">
      <c r="A16" s="41">
        <v>14</v>
      </c>
      <c r="B16" s="16" t="s">
        <v>201</v>
      </c>
      <c r="C16" s="41">
        <v>1</v>
      </c>
      <c r="D16" s="35">
        <v>721.92</v>
      </c>
      <c r="E16" s="35">
        <f t="shared" si="0"/>
        <v>721.92</v>
      </c>
    </row>
    <row r="17" spans="1:5">
      <c r="A17" s="41">
        <v>15</v>
      </c>
      <c r="B17" s="16" t="s">
        <v>202</v>
      </c>
      <c r="C17" s="41">
        <v>1</v>
      </c>
      <c r="D17" s="35">
        <v>462.77</v>
      </c>
      <c r="E17" s="35">
        <f t="shared" si="0"/>
        <v>462.77</v>
      </c>
    </row>
    <row r="18" spans="1:5">
      <c r="A18" s="41">
        <v>16</v>
      </c>
      <c r="B18" s="16" t="s">
        <v>203</v>
      </c>
      <c r="C18" s="41">
        <v>1</v>
      </c>
      <c r="D18" s="35">
        <v>49.6</v>
      </c>
      <c r="E18" s="35">
        <f t="shared" si="0"/>
        <v>49.6</v>
      </c>
    </row>
    <row r="19" spans="1:5">
      <c r="A19" s="42">
        <v>17</v>
      </c>
      <c r="B19" s="16" t="s">
        <v>204</v>
      </c>
      <c r="C19" s="41">
        <v>1</v>
      </c>
      <c r="D19" s="35">
        <v>18.489999999999998</v>
      </c>
      <c r="E19" s="35">
        <f t="shared" si="0"/>
        <v>18.489999999999998</v>
      </c>
    </row>
    <row r="20" spans="1:5">
      <c r="A20" s="41">
        <v>18</v>
      </c>
      <c r="B20" s="16" t="s">
        <v>205</v>
      </c>
      <c r="C20" s="41">
        <v>1</v>
      </c>
      <c r="D20" s="35">
        <v>74.05</v>
      </c>
      <c r="E20" s="35">
        <f t="shared" si="0"/>
        <v>74.05</v>
      </c>
    </row>
    <row r="21" spans="1:5">
      <c r="A21" s="41">
        <v>19</v>
      </c>
      <c r="B21" s="16" t="s">
        <v>206</v>
      </c>
      <c r="C21" s="41">
        <v>14</v>
      </c>
      <c r="D21" s="35">
        <v>12.07</v>
      </c>
      <c r="E21" s="35">
        <f t="shared" si="0"/>
        <v>168.98</v>
      </c>
    </row>
    <row r="22" spans="1:5">
      <c r="A22" s="41">
        <v>20</v>
      </c>
      <c r="B22" s="15" t="s">
        <v>207</v>
      </c>
      <c r="C22" s="42">
        <v>14</v>
      </c>
      <c r="D22" s="35">
        <v>4.4800000000000004</v>
      </c>
      <c r="E22" s="35">
        <f t="shared" si="0"/>
        <v>62.72</v>
      </c>
    </row>
    <row r="23" spans="1:5">
      <c r="A23" s="42">
        <v>21</v>
      </c>
      <c r="B23" s="15" t="s">
        <v>208</v>
      </c>
      <c r="C23" s="42">
        <v>14</v>
      </c>
      <c r="D23" s="35">
        <v>4.47</v>
      </c>
      <c r="E23" s="35">
        <f t="shared" si="0"/>
        <v>62.58</v>
      </c>
    </row>
    <row r="24" spans="1:5">
      <c r="A24" s="41">
        <v>22</v>
      </c>
      <c r="B24" s="15" t="s">
        <v>209</v>
      </c>
      <c r="C24" s="42">
        <v>14</v>
      </c>
      <c r="D24" s="35">
        <v>4.24</v>
      </c>
      <c r="E24" s="35">
        <f t="shared" si="0"/>
        <v>59.36</v>
      </c>
    </row>
    <row r="25" spans="1:5">
      <c r="A25" s="41">
        <v>23</v>
      </c>
      <c r="B25" s="15" t="s">
        <v>210</v>
      </c>
      <c r="C25" s="42">
        <v>14</v>
      </c>
      <c r="D25" s="35">
        <v>4.45</v>
      </c>
      <c r="E25" s="35">
        <f t="shared" si="0"/>
        <v>62.3</v>
      </c>
    </row>
    <row r="26" spans="1:5">
      <c r="A26" s="41">
        <v>24</v>
      </c>
      <c r="B26" s="15" t="s">
        <v>211</v>
      </c>
      <c r="C26" s="42">
        <v>14</v>
      </c>
      <c r="D26" s="35">
        <v>2.97</v>
      </c>
      <c r="E26" s="35">
        <f t="shared" si="0"/>
        <v>41.58</v>
      </c>
    </row>
    <row r="27" spans="1:5">
      <c r="A27" s="42">
        <v>25</v>
      </c>
      <c r="B27" s="15" t="s">
        <v>212</v>
      </c>
      <c r="C27" s="42">
        <v>14</v>
      </c>
      <c r="D27" s="35">
        <v>3.57</v>
      </c>
      <c r="E27" s="35">
        <f t="shared" si="0"/>
        <v>49.98</v>
      </c>
    </row>
    <row r="28" spans="1:5">
      <c r="A28" s="41">
        <v>26</v>
      </c>
      <c r="B28" s="15" t="s">
        <v>213</v>
      </c>
      <c r="C28" s="42">
        <v>14</v>
      </c>
      <c r="D28" s="35">
        <v>9.69</v>
      </c>
      <c r="E28" s="35">
        <f t="shared" si="0"/>
        <v>135.66</v>
      </c>
    </row>
    <row r="29" spans="1:5">
      <c r="A29" s="41">
        <v>27</v>
      </c>
      <c r="B29" s="16" t="s">
        <v>214</v>
      </c>
      <c r="C29" s="41">
        <v>14</v>
      </c>
      <c r="D29" s="35">
        <v>3.79</v>
      </c>
      <c r="E29" s="35">
        <f t="shared" si="0"/>
        <v>53.06</v>
      </c>
    </row>
    <row r="30" spans="1:5">
      <c r="A30" s="41">
        <v>28</v>
      </c>
      <c r="B30" s="16" t="s">
        <v>215</v>
      </c>
      <c r="C30" s="41">
        <v>14</v>
      </c>
      <c r="D30" s="35">
        <v>4.21</v>
      </c>
      <c r="E30" s="35">
        <f t="shared" si="0"/>
        <v>58.94</v>
      </c>
    </row>
    <row r="31" spans="1:5">
      <c r="A31" s="42">
        <v>29</v>
      </c>
      <c r="B31" s="15" t="s">
        <v>216</v>
      </c>
      <c r="C31" s="42">
        <v>14</v>
      </c>
      <c r="D31" s="35">
        <v>4.05</v>
      </c>
      <c r="E31" s="35">
        <f t="shared" si="0"/>
        <v>56.7</v>
      </c>
    </row>
    <row r="32" spans="1:5">
      <c r="A32" s="41">
        <v>30</v>
      </c>
      <c r="B32" s="16" t="s">
        <v>217</v>
      </c>
      <c r="C32" s="41">
        <v>14</v>
      </c>
      <c r="D32" s="35">
        <v>5.07</v>
      </c>
      <c r="E32" s="35">
        <f t="shared" si="0"/>
        <v>70.98</v>
      </c>
    </row>
    <row r="33" spans="1:5">
      <c r="A33" s="41">
        <v>31</v>
      </c>
      <c r="B33" s="15" t="s">
        <v>218</v>
      </c>
      <c r="C33" s="42">
        <v>14</v>
      </c>
      <c r="D33" s="35">
        <v>4.38</v>
      </c>
      <c r="E33" s="35">
        <f t="shared" si="0"/>
        <v>61.32</v>
      </c>
    </row>
    <row r="34" spans="1:5">
      <c r="A34" s="41">
        <v>32</v>
      </c>
      <c r="B34" s="16" t="s">
        <v>219</v>
      </c>
      <c r="C34" s="41">
        <v>1</v>
      </c>
      <c r="D34" s="35">
        <v>1122.6300000000001</v>
      </c>
      <c r="E34" s="35">
        <f t="shared" si="0"/>
        <v>1122.6300000000001</v>
      </c>
    </row>
    <row r="35" spans="1:5">
      <c r="A35" s="42">
        <v>33</v>
      </c>
      <c r="B35" s="16" t="s">
        <v>220</v>
      </c>
      <c r="C35" s="41">
        <v>1</v>
      </c>
      <c r="D35" s="35">
        <v>400.75</v>
      </c>
      <c r="E35" s="35">
        <f t="shared" si="0"/>
        <v>400.75</v>
      </c>
    </row>
    <row r="36" spans="1:5">
      <c r="A36" s="41">
        <v>34</v>
      </c>
      <c r="B36" s="16" t="s">
        <v>221</v>
      </c>
      <c r="C36" s="41">
        <v>1</v>
      </c>
      <c r="D36" s="35">
        <v>255.78</v>
      </c>
      <c r="E36" s="35">
        <f t="shared" si="0"/>
        <v>255.78</v>
      </c>
    </row>
    <row r="37" spans="1:5">
      <c r="A37" s="41">
        <v>35</v>
      </c>
      <c r="B37" s="16" t="s">
        <v>222</v>
      </c>
      <c r="C37" s="41">
        <v>1</v>
      </c>
      <c r="D37" s="35">
        <v>129.04</v>
      </c>
      <c r="E37" s="35">
        <f t="shared" si="0"/>
        <v>129.04</v>
      </c>
    </row>
    <row r="38" spans="1:5">
      <c r="A38" s="41">
        <v>36</v>
      </c>
      <c r="B38" s="16" t="s">
        <v>223</v>
      </c>
      <c r="C38" s="41">
        <v>4</v>
      </c>
      <c r="D38" s="35">
        <v>618.13</v>
      </c>
      <c r="E38" s="35">
        <f t="shared" si="0"/>
        <v>2472.52</v>
      </c>
    </row>
    <row r="39" spans="1:5">
      <c r="A39" s="42">
        <v>37</v>
      </c>
      <c r="B39" s="16" t="s">
        <v>224</v>
      </c>
      <c r="C39" s="41">
        <v>4</v>
      </c>
      <c r="D39" s="35">
        <v>809.45</v>
      </c>
      <c r="E39" s="35">
        <f t="shared" si="0"/>
        <v>3237.8</v>
      </c>
    </row>
    <row r="40" spans="1:5">
      <c r="A40" s="41">
        <v>38</v>
      </c>
      <c r="B40" s="16" t="s">
        <v>225</v>
      </c>
      <c r="C40" s="41">
        <v>1</v>
      </c>
      <c r="D40" s="35">
        <v>299.54000000000002</v>
      </c>
      <c r="E40" s="35">
        <f t="shared" si="0"/>
        <v>299.54000000000002</v>
      </c>
    </row>
    <row r="41" spans="1:5">
      <c r="A41" s="41">
        <v>39</v>
      </c>
      <c r="B41" s="15" t="s">
        <v>226</v>
      </c>
      <c r="C41" s="42">
        <v>1</v>
      </c>
      <c r="D41" s="35">
        <v>97.29</v>
      </c>
      <c r="E41" s="35">
        <f t="shared" si="0"/>
        <v>97.29</v>
      </c>
    </row>
    <row r="42" spans="1:5">
      <c r="A42" s="41">
        <v>40</v>
      </c>
      <c r="B42" s="15" t="s">
        <v>227</v>
      </c>
      <c r="C42" s="42">
        <v>1</v>
      </c>
      <c r="D42" s="35">
        <v>434.91</v>
      </c>
      <c r="E42" s="35">
        <f t="shared" si="0"/>
        <v>434.91</v>
      </c>
    </row>
    <row r="43" spans="1:5">
      <c r="A43" s="42">
        <v>41</v>
      </c>
      <c r="B43" s="16" t="s">
        <v>228</v>
      </c>
      <c r="C43" s="41">
        <v>1</v>
      </c>
      <c r="D43" s="35">
        <v>33.32</v>
      </c>
      <c r="E43" s="35">
        <f t="shared" si="0"/>
        <v>33.32</v>
      </c>
    </row>
    <row r="44" spans="1:5">
      <c r="A44" s="41">
        <v>42</v>
      </c>
      <c r="B44" s="16" t="s">
        <v>229</v>
      </c>
      <c r="C44" s="41">
        <v>4</v>
      </c>
      <c r="D44" s="35">
        <v>61.43</v>
      </c>
      <c r="E44" s="35">
        <f t="shared" si="0"/>
        <v>245.72</v>
      </c>
    </row>
    <row r="45" spans="1:5">
      <c r="A45" s="41">
        <v>43</v>
      </c>
      <c r="B45" s="16" t="s">
        <v>230</v>
      </c>
      <c r="C45" s="41">
        <v>4</v>
      </c>
      <c r="D45" s="35">
        <v>20.96</v>
      </c>
      <c r="E45" s="35">
        <f t="shared" si="0"/>
        <v>83.84</v>
      </c>
    </row>
    <row r="46" spans="1:5">
      <c r="A46" s="41">
        <v>44</v>
      </c>
      <c r="B46" s="16" t="s">
        <v>231</v>
      </c>
      <c r="C46" s="41">
        <v>1</v>
      </c>
      <c r="D46" s="35">
        <v>165.27</v>
      </c>
      <c r="E46" s="35">
        <f t="shared" si="0"/>
        <v>165.27</v>
      </c>
    </row>
    <row r="47" spans="1:5" ht="25.5">
      <c r="A47" s="42">
        <v>45</v>
      </c>
      <c r="B47" s="16" t="s">
        <v>232</v>
      </c>
      <c r="C47" s="41">
        <v>1</v>
      </c>
      <c r="D47" s="35">
        <v>480.63</v>
      </c>
      <c r="E47" s="35">
        <f t="shared" si="0"/>
        <v>480.63</v>
      </c>
    </row>
    <row r="48" spans="1:5" ht="25.5">
      <c r="A48" s="41">
        <v>46</v>
      </c>
      <c r="B48" s="16" t="s">
        <v>233</v>
      </c>
      <c r="C48" s="41">
        <v>1</v>
      </c>
      <c r="D48" s="35">
        <v>208.39</v>
      </c>
      <c r="E48" s="35">
        <f t="shared" si="0"/>
        <v>208.39</v>
      </c>
    </row>
    <row r="49" spans="1:5">
      <c r="A49" s="41">
        <v>47</v>
      </c>
      <c r="B49" s="15" t="s">
        <v>234</v>
      </c>
      <c r="C49" s="42">
        <v>1</v>
      </c>
      <c r="D49" s="35">
        <v>1203.2</v>
      </c>
      <c r="E49" s="35">
        <f t="shared" si="0"/>
        <v>1203.2</v>
      </c>
    </row>
    <row r="50" spans="1:5">
      <c r="A50" s="41">
        <v>48</v>
      </c>
      <c r="B50" s="15" t="s">
        <v>235</v>
      </c>
      <c r="C50" s="42">
        <v>4</v>
      </c>
      <c r="D50" s="35">
        <v>34.47</v>
      </c>
      <c r="E50" s="35">
        <f t="shared" si="0"/>
        <v>137.88</v>
      </c>
    </row>
    <row r="51" spans="1:5">
      <c r="A51" s="42">
        <v>49</v>
      </c>
      <c r="B51" s="16" t="s">
        <v>236</v>
      </c>
      <c r="C51" s="41">
        <v>4</v>
      </c>
      <c r="D51" s="35">
        <v>123.19</v>
      </c>
      <c r="E51" s="35">
        <f t="shared" si="0"/>
        <v>492.76</v>
      </c>
    </row>
    <row r="52" spans="1:5">
      <c r="A52" s="41">
        <v>50</v>
      </c>
      <c r="B52" s="15" t="s">
        <v>237</v>
      </c>
      <c r="C52" s="42">
        <v>1</v>
      </c>
      <c r="D52" s="35">
        <v>101.11</v>
      </c>
      <c r="E52" s="35">
        <f t="shared" si="0"/>
        <v>101.11</v>
      </c>
    </row>
    <row r="53" spans="1:5">
      <c r="A53" s="41">
        <v>51</v>
      </c>
      <c r="B53" s="16" t="s">
        <v>238</v>
      </c>
      <c r="C53" s="41">
        <v>1</v>
      </c>
      <c r="D53" s="35">
        <v>95.47</v>
      </c>
      <c r="E53" s="35">
        <f t="shared" si="0"/>
        <v>95.47</v>
      </c>
    </row>
    <row r="54" spans="1:5">
      <c r="A54" s="41">
        <v>52</v>
      </c>
      <c r="B54" s="16" t="s">
        <v>239</v>
      </c>
      <c r="C54" s="41">
        <v>1</v>
      </c>
      <c r="D54" s="35">
        <v>95.47</v>
      </c>
      <c r="E54" s="35">
        <f t="shared" si="0"/>
        <v>95.47</v>
      </c>
    </row>
    <row r="55" spans="1:5">
      <c r="A55" s="42">
        <v>53</v>
      </c>
      <c r="B55" s="16" t="s">
        <v>240</v>
      </c>
      <c r="C55" s="41">
        <v>1</v>
      </c>
      <c r="D55" s="35">
        <v>35.76</v>
      </c>
      <c r="E55" s="35">
        <f t="shared" si="0"/>
        <v>35.76</v>
      </c>
    </row>
    <row r="56" spans="1:5">
      <c r="A56" s="41">
        <v>54</v>
      </c>
      <c r="B56" s="16" t="s">
        <v>241</v>
      </c>
      <c r="C56" s="41">
        <v>1</v>
      </c>
      <c r="D56" s="35">
        <v>104.2</v>
      </c>
      <c r="E56" s="35">
        <f t="shared" si="0"/>
        <v>104.2</v>
      </c>
    </row>
    <row r="57" spans="1:5">
      <c r="A57" s="41">
        <v>55</v>
      </c>
      <c r="B57" s="16" t="s">
        <v>242</v>
      </c>
      <c r="C57" s="41">
        <v>1</v>
      </c>
      <c r="D57" s="35">
        <v>1091.76</v>
      </c>
      <c r="E57" s="35">
        <f t="shared" si="0"/>
        <v>1091.76</v>
      </c>
    </row>
    <row r="58" spans="1:5">
      <c r="A58" s="41">
        <v>56</v>
      </c>
      <c r="B58" s="16" t="s">
        <v>243</v>
      </c>
      <c r="C58" s="41">
        <v>1</v>
      </c>
      <c r="D58" s="35">
        <v>1091.76</v>
      </c>
      <c r="E58" s="35">
        <f t="shared" si="0"/>
        <v>1091.76</v>
      </c>
    </row>
    <row r="59" spans="1:5">
      <c r="A59" s="42">
        <v>57</v>
      </c>
      <c r="B59" s="16" t="s">
        <v>244</v>
      </c>
      <c r="C59" s="41">
        <v>1</v>
      </c>
      <c r="D59" s="35">
        <v>102.82</v>
      </c>
      <c r="E59" s="35">
        <f t="shared" si="0"/>
        <v>102.82</v>
      </c>
    </row>
    <row r="60" spans="1:5">
      <c r="A60" s="41">
        <v>58</v>
      </c>
      <c r="B60" s="16" t="s">
        <v>245</v>
      </c>
      <c r="C60" s="41">
        <v>1</v>
      </c>
      <c r="D60" s="35">
        <v>147.59</v>
      </c>
      <c r="E60" s="35">
        <f t="shared" si="0"/>
        <v>147.59</v>
      </c>
    </row>
    <row r="61" spans="1:5">
      <c r="A61" s="41">
        <v>59</v>
      </c>
      <c r="B61" s="16" t="s">
        <v>246</v>
      </c>
      <c r="C61" s="41">
        <v>1</v>
      </c>
      <c r="D61" s="35">
        <v>30.55</v>
      </c>
      <c r="E61" s="35">
        <f t="shared" si="0"/>
        <v>30.55</v>
      </c>
    </row>
    <row r="62" spans="1:5">
      <c r="A62" s="41">
        <v>60</v>
      </c>
      <c r="B62" s="16" t="s">
        <v>247</v>
      </c>
      <c r="C62" s="41">
        <v>1</v>
      </c>
      <c r="D62" s="35">
        <v>94.39</v>
      </c>
      <c r="E62" s="35">
        <f t="shared" si="0"/>
        <v>94.39</v>
      </c>
    </row>
    <row r="63" spans="1:5">
      <c r="A63" s="42">
        <v>61</v>
      </c>
      <c r="B63" s="16" t="s">
        <v>248</v>
      </c>
      <c r="C63" s="41">
        <v>1</v>
      </c>
      <c r="D63" s="35">
        <v>1484.04</v>
      </c>
      <c r="E63" s="35">
        <f t="shared" si="0"/>
        <v>1484.04</v>
      </c>
    </row>
    <row r="64" spans="1:5">
      <c r="A64" s="41">
        <v>62</v>
      </c>
      <c r="B64" s="16" t="s">
        <v>249</v>
      </c>
      <c r="C64" s="41">
        <v>1</v>
      </c>
      <c r="D64" s="35">
        <v>402.63</v>
      </c>
      <c r="E64" s="35">
        <f t="shared" si="0"/>
        <v>402.63</v>
      </c>
    </row>
    <row r="65" spans="1:5">
      <c r="A65" s="41">
        <v>63</v>
      </c>
      <c r="B65" s="16" t="s">
        <v>250</v>
      </c>
      <c r="C65" s="41">
        <v>1</v>
      </c>
      <c r="D65" s="35">
        <v>30.23</v>
      </c>
      <c r="E65" s="35">
        <f t="shared" si="0"/>
        <v>30.23</v>
      </c>
    </row>
    <row r="66" spans="1:5">
      <c r="A66" s="41">
        <v>64</v>
      </c>
      <c r="B66" s="15" t="s">
        <v>251</v>
      </c>
      <c r="C66" s="42">
        <v>1</v>
      </c>
      <c r="D66" s="35">
        <v>22.65</v>
      </c>
      <c r="E66" s="35">
        <f t="shared" si="0"/>
        <v>22.65</v>
      </c>
    </row>
    <row r="67" spans="1:5">
      <c r="A67" s="42">
        <v>65</v>
      </c>
      <c r="B67" s="15" t="s">
        <v>252</v>
      </c>
      <c r="C67" s="42">
        <v>1</v>
      </c>
      <c r="D67" s="35">
        <v>135.72</v>
      </c>
      <c r="E67" s="35">
        <f t="shared" si="0"/>
        <v>135.72</v>
      </c>
    </row>
    <row r="68" spans="1:5">
      <c r="A68" s="41">
        <v>66</v>
      </c>
      <c r="B68" s="15" t="s">
        <v>253</v>
      </c>
      <c r="C68" s="42">
        <v>14</v>
      </c>
      <c r="D68" s="35">
        <v>40.75</v>
      </c>
      <c r="E68" s="35">
        <f t="shared" ref="E68:E92" si="1">C68*D68</f>
        <v>570.5</v>
      </c>
    </row>
    <row r="69" spans="1:5">
      <c r="A69" s="41">
        <v>67</v>
      </c>
      <c r="B69" s="15" t="s">
        <v>254</v>
      </c>
      <c r="C69" s="42">
        <v>1</v>
      </c>
      <c r="D69" s="35">
        <v>23.39</v>
      </c>
      <c r="E69" s="35">
        <f t="shared" si="1"/>
        <v>23.39</v>
      </c>
    </row>
    <row r="70" spans="1:5">
      <c r="A70" s="41">
        <v>68</v>
      </c>
      <c r="B70" s="15" t="s">
        <v>255</v>
      </c>
      <c r="C70" s="42">
        <v>1</v>
      </c>
      <c r="D70" s="35">
        <v>46.41</v>
      </c>
      <c r="E70" s="35">
        <f t="shared" si="1"/>
        <v>46.41</v>
      </c>
    </row>
    <row r="71" spans="1:5">
      <c r="A71" s="42">
        <v>69</v>
      </c>
      <c r="B71" s="15" t="s">
        <v>256</v>
      </c>
      <c r="C71" s="42">
        <v>2</v>
      </c>
      <c r="D71" s="35">
        <v>6.12</v>
      </c>
      <c r="E71" s="35">
        <f t="shared" si="1"/>
        <v>12.24</v>
      </c>
    </row>
    <row r="72" spans="1:5">
      <c r="A72" s="41">
        <v>70</v>
      </c>
      <c r="B72" s="15" t="s">
        <v>257</v>
      </c>
      <c r="C72" s="42">
        <v>1</v>
      </c>
      <c r="D72" s="35">
        <v>14.03</v>
      </c>
      <c r="E72" s="35">
        <f t="shared" si="1"/>
        <v>14.03</v>
      </c>
    </row>
    <row r="73" spans="1:5">
      <c r="A73" s="41">
        <v>71</v>
      </c>
      <c r="B73" s="16" t="s">
        <v>258</v>
      </c>
      <c r="C73" s="41">
        <v>4</v>
      </c>
      <c r="D73" s="35">
        <v>25.55</v>
      </c>
      <c r="E73" s="35">
        <f t="shared" si="1"/>
        <v>102.2</v>
      </c>
    </row>
    <row r="74" spans="1:5">
      <c r="A74" s="41">
        <v>72</v>
      </c>
      <c r="B74" s="16" t="s">
        <v>259</v>
      </c>
      <c r="C74" s="41">
        <v>1</v>
      </c>
      <c r="D74" s="35">
        <v>1857.59</v>
      </c>
      <c r="E74" s="35">
        <f t="shared" si="1"/>
        <v>1857.59</v>
      </c>
    </row>
    <row r="75" spans="1:5">
      <c r="A75" s="42">
        <v>73</v>
      </c>
      <c r="B75" s="16" t="s">
        <v>260</v>
      </c>
      <c r="C75" s="41">
        <v>1</v>
      </c>
      <c r="D75" s="35">
        <v>1857.59</v>
      </c>
      <c r="E75" s="35">
        <f t="shared" si="1"/>
        <v>1857.59</v>
      </c>
    </row>
    <row r="76" spans="1:5">
      <c r="A76" s="41">
        <v>74</v>
      </c>
      <c r="B76" s="16" t="s">
        <v>261</v>
      </c>
      <c r="C76" s="41">
        <v>1</v>
      </c>
      <c r="D76" s="35">
        <v>174.93</v>
      </c>
      <c r="E76" s="35">
        <f t="shared" si="1"/>
        <v>174.93</v>
      </c>
    </row>
    <row r="77" spans="1:5" ht="25.5">
      <c r="A77" s="41">
        <v>75</v>
      </c>
      <c r="B77" s="16" t="s">
        <v>262</v>
      </c>
      <c r="C77" s="41">
        <v>1</v>
      </c>
      <c r="D77" s="35">
        <v>264.45</v>
      </c>
      <c r="E77" s="35">
        <f t="shared" si="1"/>
        <v>264.45</v>
      </c>
    </row>
    <row r="78" spans="1:5">
      <c r="A78" s="41">
        <v>76</v>
      </c>
      <c r="B78" s="16" t="s">
        <v>263</v>
      </c>
      <c r="C78" s="41">
        <v>1</v>
      </c>
      <c r="D78" s="35">
        <v>676.3</v>
      </c>
      <c r="E78" s="35">
        <f t="shared" si="1"/>
        <v>676.3</v>
      </c>
    </row>
    <row r="79" spans="1:5">
      <c r="A79" s="42">
        <v>77</v>
      </c>
      <c r="B79" s="16" t="s">
        <v>264</v>
      </c>
      <c r="C79" s="41">
        <v>1</v>
      </c>
      <c r="D79" s="35">
        <v>14.15</v>
      </c>
      <c r="E79" s="35">
        <f t="shared" si="1"/>
        <v>14.15</v>
      </c>
    </row>
    <row r="80" spans="1:5">
      <c r="A80" s="41">
        <v>78</v>
      </c>
      <c r="B80" s="15" t="s">
        <v>265</v>
      </c>
      <c r="C80" s="42">
        <v>3</v>
      </c>
      <c r="D80" s="35">
        <v>6.09</v>
      </c>
      <c r="E80" s="35">
        <f t="shared" si="1"/>
        <v>18.27</v>
      </c>
    </row>
    <row r="81" spans="1:8">
      <c r="A81" s="41">
        <v>79</v>
      </c>
      <c r="B81" s="15" t="s">
        <v>266</v>
      </c>
      <c r="C81" s="42">
        <v>1</v>
      </c>
      <c r="D81" s="35">
        <v>13.41</v>
      </c>
      <c r="E81" s="35">
        <f t="shared" si="1"/>
        <v>13.41</v>
      </c>
    </row>
    <row r="82" spans="1:8">
      <c r="A82" s="41">
        <v>80</v>
      </c>
      <c r="B82" s="16" t="s">
        <v>267</v>
      </c>
      <c r="C82" s="41">
        <v>1</v>
      </c>
      <c r="D82" s="35">
        <v>4387.6400000000003</v>
      </c>
      <c r="E82" s="35">
        <f t="shared" si="1"/>
        <v>4387.6400000000003</v>
      </c>
    </row>
    <row r="83" spans="1:8">
      <c r="A83" s="42">
        <v>81</v>
      </c>
      <c r="B83" s="16" t="s">
        <v>268</v>
      </c>
      <c r="C83" s="41">
        <v>1</v>
      </c>
      <c r="D83" s="35">
        <v>7256.44</v>
      </c>
      <c r="E83" s="35">
        <f t="shared" si="1"/>
        <v>7256.44</v>
      </c>
    </row>
    <row r="84" spans="1:8">
      <c r="A84" s="41">
        <v>82</v>
      </c>
      <c r="B84" s="16" t="s">
        <v>269</v>
      </c>
      <c r="C84" s="41">
        <v>10</v>
      </c>
      <c r="D84" s="35">
        <v>27.48</v>
      </c>
      <c r="E84" s="35">
        <f t="shared" si="1"/>
        <v>274.8</v>
      </c>
    </row>
    <row r="85" spans="1:8">
      <c r="A85" s="41">
        <v>83</v>
      </c>
      <c r="B85" s="16" t="s">
        <v>270</v>
      </c>
      <c r="C85" s="41">
        <v>1</v>
      </c>
      <c r="D85" s="35">
        <v>225.82</v>
      </c>
      <c r="E85" s="35">
        <f t="shared" si="1"/>
        <v>225.82</v>
      </c>
    </row>
    <row r="86" spans="1:8">
      <c r="A86" s="41">
        <v>84</v>
      </c>
      <c r="B86" s="15" t="s">
        <v>271</v>
      </c>
      <c r="C86" s="42">
        <v>1</v>
      </c>
      <c r="D86" s="35">
        <v>27.48</v>
      </c>
      <c r="E86" s="35">
        <f t="shared" si="1"/>
        <v>27.48</v>
      </c>
    </row>
    <row r="87" spans="1:8">
      <c r="A87" s="42">
        <v>85</v>
      </c>
      <c r="B87" s="15" t="s">
        <v>272</v>
      </c>
      <c r="C87" s="42">
        <v>3</v>
      </c>
      <c r="D87" s="35">
        <v>5.96</v>
      </c>
      <c r="E87" s="35">
        <f t="shared" si="1"/>
        <v>17.88</v>
      </c>
    </row>
    <row r="88" spans="1:8">
      <c r="A88" s="41">
        <v>86</v>
      </c>
      <c r="B88" s="15" t="s">
        <v>273</v>
      </c>
      <c r="C88" s="42">
        <v>1</v>
      </c>
      <c r="D88" s="35">
        <v>276.11</v>
      </c>
      <c r="E88" s="35">
        <f t="shared" si="1"/>
        <v>276.11</v>
      </c>
    </row>
    <row r="89" spans="1:8">
      <c r="A89" s="41">
        <v>87</v>
      </c>
      <c r="B89" s="16" t="s">
        <v>274</v>
      </c>
      <c r="C89" s="41">
        <v>1</v>
      </c>
      <c r="D89" s="35">
        <v>419.4</v>
      </c>
      <c r="E89" s="35">
        <f t="shared" si="1"/>
        <v>419.4</v>
      </c>
    </row>
    <row r="90" spans="1:8">
      <c r="A90" s="41">
        <v>88</v>
      </c>
      <c r="B90" s="16" t="s">
        <v>275</v>
      </c>
      <c r="C90" s="41">
        <v>1</v>
      </c>
      <c r="D90" s="35">
        <v>37.51</v>
      </c>
      <c r="E90" s="35">
        <f t="shared" si="1"/>
        <v>37.51</v>
      </c>
    </row>
    <row r="91" spans="1:8">
      <c r="A91" s="42">
        <v>89</v>
      </c>
      <c r="B91" s="16" t="s">
        <v>276</v>
      </c>
      <c r="C91" s="41">
        <v>1</v>
      </c>
      <c r="D91" s="35">
        <v>65.56</v>
      </c>
      <c r="E91" s="35">
        <f t="shared" si="1"/>
        <v>65.56</v>
      </c>
    </row>
    <row r="92" spans="1:8">
      <c r="A92" s="41">
        <v>90</v>
      </c>
      <c r="B92" s="16" t="s">
        <v>277</v>
      </c>
      <c r="C92" s="41">
        <v>14</v>
      </c>
      <c r="D92" s="35">
        <v>7.17</v>
      </c>
      <c r="E92" s="35">
        <f t="shared" si="1"/>
        <v>100.38</v>
      </c>
    </row>
    <row r="93" spans="1:8">
      <c r="A93" s="332" t="s">
        <v>278</v>
      </c>
      <c r="B93" s="333"/>
      <c r="C93" s="333"/>
      <c r="D93" s="334"/>
      <c r="E93" s="51">
        <f>SUM(E3:E92)</f>
        <v>65731.64</v>
      </c>
      <c r="F93" s="10"/>
      <c r="G93" s="10"/>
      <c r="H93" s="10"/>
    </row>
    <row r="94" spans="1:8">
      <c r="A94" s="43"/>
      <c r="B94" s="17"/>
      <c r="C94" s="43"/>
      <c r="D94" s="43"/>
      <c r="E94" s="43"/>
    </row>
    <row r="95" spans="1:8">
      <c r="A95" s="45" t="s">
        <v>279</v>
      </c>
      <c r="B95" s="12"/>
      <c r="C95" s="13"/>
      <c r="D95" s="13"/>
      <c r="E95" s="82">
        <f>E93/12/25</f>
        <v>219.11</v>
      </c>
    </row>
    <row r="96" spans="1:8">
      <c r="A96" s="14" t="s">
        <v>280</v>
      </c>
      <c r="B96" s="47"/>
      <c r="C96" s="48"/>
      <c r="D96" s="1">
        <v>24</v>
      </c>
    </row>
    <row r="97" spans="1:4">
      <c r="A97" s="14" t="s">
        <v>281</v>
      </c>
      <c r="B97" s="14"/>
      <c r="C97" s="48"/>
      <c r="D97" s="1">
        <v>12</v>
      </c>
    </row>
    <row r="98" spans="1:4">
      <c r="B98" s="17"/>
    </row>
    <row r="99" spans="1:4">
      <c r="B99" s="17"/>
    </row>
    <row r="100" spans="1:4">
      <c r="A100" s="1" t="s">
        <v>351</v>
      </c>
    </row>
  </sheetData>
  <mergeCells count="1">
    <mergeCell ref="A93:D93"/>
  </mergeCells>
  <printOptions horizontalCentered="1"/>
  <pageMargins left="0.39370078740157483" right="0.39370078740157483" top="1.1811023622047245" bottom="1.1811023622047245" header="0.31496062992125984" footer="0.31496062992125984"/>
  <pageSetup paperSize="9" scale="96" fitToHeight="3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H47"/>
  <sheetViews>
    <sheetView showGridLines="0" topLeftCell="A29" zoomScaleNormal="100" workbookViewId="0">
      <selection activeCell="C47" sqref="C47"/>
    </sheetView>
  </sheetViews>
  <sheetFormatPr defaultColWidth="8.85546875" defaultRowHeight="12.75"/>
  <cols>
    <col min="1" max="1" width="7" style="1" customWidth="1"/>
    <col min="2" max="2" width="52.42578125" style="1" customWidth="1"/>
    <col min="3" max="3" width="9.140625" style="1" bestFit="1" customWidth="1"/>
    <col min="4" max="4" width="8" style="1" bestFit="1" customWidth="1"/>
    <col min="5" max="5" width="10.5703125" style="1" bestFit="1" customWidth="1"/>
    <col min="6" max="6" width="13.28515625" style="1" bestFit="1" customWidth="1"/>
    <col min="7" max="16384" width="8.85546875" style="1"/>
  </cols>
  <sheetData>
    <row r="2" spans="1:6">
      <c r="A2" s="335" t="s">
        <v>282</v>
      </c>
      <c r="B2" s="336"/>
      <c r="C2" s="336"/>
      <c r="D2" s="336"/>
      <c r="E2" s="336"/>
      <c r="F2" s="337"/>
    </row>
    <row r="3" spans="1:6" ht="25.5">
      <c r="A3" s="44" t="s">
        <v>23</v>
      </c>
      <c r="B3" s="44" t="s">
        <v>283</v>
      </c>
      <c r="C3" s="44" t="s">
        <v>284</v>
      </c>
      <c r="D3" s="44" t="s">
        <v>353</v>
      </c>
      <c r="E3" s="44" t="s">
        <v>285</v>
      </c>
      <c r="F3" s="44" t="s">
        <v>352</v>
      </c>
    </row>
    <row r="4" spans="1:6">
      <c r="A4" s="42">
        <v>1</v>
      </c>
      <c r="B4" s="15" t="s">
        <v>288</v>
      </c>
      <c r="C4" s="42" t="s">
        <v>286</v>
      </c>
      <c r="D4" s="31" t="s">
        <v>287</v>
      </c>
      <c r="E4" s="32">
        <v>26</v>
      </c>
      <c r="F4" s="35">
        <f t="shared" ref="F4:F42" si="0">D4*E4</f>
        <v>78</v>
      </c>
    </row>
    <row r="5" spans="1:6">
      <c r="A5" s="42">
        <v>2</v>
      </c>
      <c r="B5" s="15" t="s">
        <v>289</v>
      </c>
      <c r="C5" s="42" t="s">
        <v>286</v>
      </c>
      <c r="D5" s="31" t="s">
        <v>287</v>
      </c>
      <c r="E5" s="32">
        <v>26</v>
      </c>
      <c r="F5" s="35">
        <f t="shared" si="0"/>
        <v>78</v>
      </c>
    </row>
    <row r="6" spans="1:6">
      <c r="A6" s="42">
        <v>3</v>
      </c>
      <c r="B6" s="15" t="s">
        <v>292</v>
      </c>
      <c r="C6" s="42" t="s">
        <v>293</v>
      </c>
      <c r="D6" s="31" t="s">
        <v>287</v>
      </c>
      <c r="E6" s="32">
        <v>39</v>
      </c>
      <c r="F6" s="35">
        <f t="shared" si="0"/>
        <v>117</v>
      </c>
    </row>
    <row r="7" spans="1:6" ht="25.5">
      <c r="A7" s="42">
        <v>4</v>
      </c>
      <c r="B7" s="15" t="s">
        <v>294</v>
      </c>
      <c r="C7" s="42" t="s">
        <v>293</v>
      </c>
      <c r="D7" s="31" t="s">
        <v>287</v>
      </c>
      <c r="E7" s="32">
        <v>45.5</v>
      </c>
      <c r="F7" s="35">
        <f t="shared" si="0"/>
        <v>136.5</v>
      </c>
    </row>
    <row r="8" spans="1:6" ht="51">
      <c r="A8" s="42">
        <v>5</v>
      </c>
      <c r="B8" s="15" t="s">
        <v>295</v>
      </c>
      <c r="C8" s="42" t="s">
        <v>293</v>
      </c>
      <c r="D8" s="31" t="s">
        <v>287</v>
      </c>
      <c r="E8" s="32">
        <v>299</v>
      </c>
      <c r="F8" s="35">
        <f t="shared" si="0"/>
        <v>897</v>
      </c>
    </row>
    <row r="9" spans="1:6" ht="63.75">
      <c r="A9" s="42">
        <v>6</v>
      </c>
      <c r="B9" s="15" t="s">
        <v>296</v>
      </c>
      <c r="C9" s="42" t="s">
        <v>293</v>
      </c>
      <c r="D9" s="31" t="s">
        <v>287</v>
      </c>
      <c r="E9" s="32">
        <v>220.97</v>
      </c>
      <c r="F9" s="35">
        <f t="shared" si="0"/>
        <v>662.91</v>
      </c>
    </row>
    <row r="10" spans="1:6" ht="25.5">
      <c r="A10" s="42">
        <v>7</v>
      </c>
      <c r="B10" s="15" t="s">
        <v>297</v>
      </c>
      <c r="C10" s="42" t="s">
        <v>293</v>
      </c>
      <c r="D10" s="31" t="s">
        <v>298</v>
      </c>
      <c r="E10" s="32">
        <v>59.27</v>
      </c>
      <c r="F10" s="35">
        <f t="shared" si="0"/>
        <v>237.08</v>
      </c>
    </row>
    <row r="11" spans="1:6">
      <c r="A11" s="42">
        <v>8</v>
      </c>
      <c r="B11" s="15" t="s">
        <v>299</v>
      </c>
      <c r="C11" s="42" t="s">
        <v>286</v>
      </c>
      <c r="D11" s="31" t="s">
        <v>287</v>
      </c>
      <c r="E11" s="32">
        <v>72.3</v>
      </c>
      <c r="F11" s="35">
        <f t="shared" si="0"/>
        <v>216.9</v>
      </c>
    </row>
    <row r="12" spans="1:6">
      <c r="A12" s="42">
        <v>9</v>
      </c>
      <c r="B12" s="15" t="s">
        <v>300</v>
      </c>
      <c r="C12" s="42" t="s">
        <v>286</v>
      </c>
      <c r="D12" s="31" t="s">
        <v>291</v>
      </c>
      <c r="E12" s="32">
        <v>10.4</v>
      </c>
      <c r="F12" s="35">
        <f t="shared" si="0"/>
        <v>62.4</v>
      </c>
    </row>
    <row r="13" spans="1:6">
      <c r="A13" s="42">
        <v>10</v>
      </c>
      <c r="B13" s="15" t="s">
        <v>301</v>
      </c>
      <c r="C13" s="42" t="s">
        <v>286</v>
      </c>
      <c r="D13" s="31" t="s">
        <v>302</v>
      </c>
      <c r="E13" s="32">
        <v>13</v>
      </c>
      <c r="F13" s="35">
        <f t="shared" si="0"/>
        <v>390</v>
      </c>
    </row>
    <row r="14" spans="1:6">
      <c r="A14" s="42">
        <v>11</v>
      </c>
      <c r="B14" s="15" t="s">
        <v>303</v>
      </c>
      <c r="C14" s="42" t="s">
        <v>286</v>
      </c>
      <c r="D14" s="31" t="s">
        <v>291</v>
      </c>
      <c r="E14" s="32">
        <v>110.5</v>
      </c>
      <c r="F14" s="35">
        <f t="shared" si="0"/>
        <v>663</v>
      </c>
    </row>
    <row r="15" spans="1:6">
      <c r="A15" s="42">
        <v>12</v>
      </c>
      <c r="B15" s="15" t="s">
        <v>304</v>
      </c>
      <c r="C15" s="42" t="s">
        <v>286</v>
      </c>
      <c r="D15" s="31" t="s">
        <v>305</v>
      </c>
      <c r="E15" s="32">
        <v>13</v>
      </c>
      <c r="F15" s="35">
        <f t="shared" si="0"/>
        <v>130</v>
      </c>
    </row>
    <row r="16" spans="1:6">
      <c r="A16" s="42">
        <v>13</v>
      </c>
      <c r="B16" s="15" t="s">
        <v>306</v>
      </c>
      <c r="C16" s="42" t="s">
        <v>286</v>
      </c>
      <c r="D16" s="31" t="s">
        <v>287</v>
      </c>
      <c r="E16" s="32">
        <v>32.5</v>
      </c>
      <c r="F16" s="35">
        <f t="shared" si="0"/>
        <v>97.5</v>
      </c>
    </row>
    <row r="17" spans="1:6">
      <c r="A17" s="42">
        <v>14</v>
      </c>
      <c r="B17" s="15" t="s">
        <v>307</v>
      </c>
      <c r="C17" s="42" t="s">
        <v>293</v>
      </c>
      <c r="D17" s="31" t="s">
        <v>287</v>
      </c>
      <c r="E17" s="32">
        <v>32.5</v>
      </c>
      <c r="F17" s="35">
        <f t="shared" si="0"/>
        <v>97.5</v>
      </c>
    </row>
    <row r="18" spans="1:6">
      <c r="A18" s="42">
        <v>15</v>
      </c>
      <c r="B18" s="15" t="s">
        <v>308</v>
      </c>
      <c r="C18" s="42" t="s">
        <v>286</v>
      </c>
      <c r="D18" s="31" t="s">
        <v>287</v>
      </c>
      <c r="E18" s="32">
        <v>6.5</v>
      </c>
      <c r="F18" s="35">
        <f t="shared" si="0"/>
        <v>19.5</v>
      </c>
    </row>
    <row r="19" spans="1:6">
      <c r="A19" s="42">
        <v>16</v>
      </c>
      <c r="B19" s="15" t="s">
        <v>309</v>
      </c>
      <c r="C19" s="42" t="s">
        <v>293</v>
      </c>
      <c r="D19" s="31" t="s">
        <v>287</v>
      </c>
      <c r="E19" s="32">
        <v>5.85</v>
      </c>
      <c r="F19" s="35">
        <f t="shared" si="0"/>
        <v>17.55</v>
      </c>
    </row>
    <row r="20" spans="1:6">
      <c r="A20" s="42">
        <v>17</v>
      </c>
      <c r="B20" s="15" t="s">
        <v>310</v>
      </c>
      <c r="C20" s="42" t="s">
        <v>293</v>
      </c>
      <c r="D20" s="31" t="s">
        <v>311</v>
      </c>
      <c r="E20" s="32">
        <v>5.2</v>
      </c>
      <c r="F20" s="35">
        <f t="shared" si="0"/>
        <v>312</v>
      </c>
    </row>
    <row r="21" spans="1:6" ht="38.25">
      <c r="A21" s="42">
        <v>18</v>
      </c>
      <c r="B21" s="15" t="s">
        <v>312</v>
      </c>
      <c r="C21" s="42" t="s">
        <v>293</v>
      </c>
      <c r="D21" s="31" t="s">
        <v>313</v>
      </c>
      <c r="E21" s="32">
        <v>110.5</v>
      </c>
      <c r="F21" s="35">
        <f t="shared" si="0"/>
        <v>1657.5</v>
      </c>
    </row>
    <row r="22" spans="1:6">
      <c r="A22" s="42">
        <v>19</v>
      </c>
      <c r="B22" s="15" t="s">
        <v>314</v>
      </c>
      <c r="C22" s="42" t="s">
        <v>293</v>
      </c>
      <c r="D22" s="31" t="s">
        <v>315</v>
      </c>
      <c r="E22" s="32">
        <v>15.6</v>
      </c>
      <c r="F22" s="35">
        <f t="shared" si="0"/>
        <v>78</v>
      </c>
    </row>
    <row r="23" spans="1:6">
      <c r="A23" s="42">
        <v>20</v>
      </c>
      <c r="B23" s="15" t="s">
        <v>316</v>
      </c>
      <c r="C23" s="42" t="s">
        <v>293</v>
      </c>
      <c r="D23" s="31" t="s">
        <v>315</v>
      </c>
      <c r="E23" s="32">
        <v>0.65</v>
      </c>
      <c r="F23" s="35">
        <f t="shared" si="0"/>
        <v>3.25</v>
      </c>
    </row>
    <row r="24" spans="1:6">
      <c r="A24" s="42">
        <v>21</v>
      </c>
      <c r="B24" s="15" t="s">
        <v>317</v>
      </c>
      <c r="C24" s="42" t="s">
        <v>293</v>
      </c>
      <c r="D24" s="31" t="s">
        <v>318</v>
      </c>
      <c r="E24" s="32">
        <v>0.65</v>
      </c>
      <c r="F24" s="35">
        <f t="shared" si="0"/>
        <v>65</v>
      </c>
    </row>
    <row r="25" spans="1:6" ht="25.5">
      <c r="A25" s="42">
        <v>22</v>
      </c>
      <c r="B25" s="15" t="s">
        <v>319</v>
      </c>
      <c r="C25" s="42" t="s">
        <v>293</v>
      </c>
      <c r="D25" s="31" t="s">
        <v>302</v>
      </c>
      <c r="E25" s="32">
        <v>10.4</v>
      </c>
      <c r="F25" s="35">
        <f t="shared" si="0"/>
        <v>312</v>
      </c>
    </row>
    <row r="26" spans="1:6" ht="25.5">
      <c r="A26" s="42">
        <v>23</v>
      </c>
      <c r="B26" s="15" t="s">
        <v>320</v>
      </c>
      <c r="C26" s="42" t="s">
        <v>293</v>
      </c>
      <c r="D26" s="31" t="s">
        <v>302</v>
      </c>
      <c r="E26" s="32">
        <v>10.4</v>
      </c>
      <c r="F26" s="35">
        <f t="shared" si="0"/>
        <v>312</v>
      </c>
    </row>
    <row r="27" spans="1:6">
      <c r="A27" s="42">
        <v>24</v>
      </c>
      <c r="B27" s="15" t="s">
        <v>321</v>
      </c>
      <c r="C27" s="42" t="s">
        <v>293</v>
      </c>
      <c r="D27" s="31" t="s">
        <v>302</v>
      </c>
      <c r="E27" s="32">
        <v>19.5</v>
      </c>
      <c r="F27" s="35">
        <f t="shared" si="0"/>
        <v>585</v>
      </c>
    </row>
    <row r="28" spans="1:6" ht="25.5">
      <c r="A28" s="42">
        <v>25</v>
      </c>
      <c r="B28" s="15" t="s">
        <v>322</v>
      </c>
      <c r="C28" s="42" t="s">
        <v>286</v>
      </c>
      <c r="D28" s="31" t="s">
        <v>298</v>
      </c>
      <c r="E28" s="32">
        <v>299.89999999999998</v>
      </c>
      <c r="F28" s="35">
        <f t="shared" si="0"/>
        <v>1199.5999999999999</v>
      </c>
    </row>
    <row r="29" spans="1:6">
      <c r="A29" s="42">
        <v>26</v>
      </c>
      <c r="B29" s="15" t="s">
        <v>323</v>
      </c>
      <c r="C29" s="42" t="s">
        <v>293</v>
      </c>
      <c r="D29" s="31" t="s">
        <v>298</v>
      </c>
      <c r="E29" s="32">
        <v>861.38</v>
      </c>
      <c r="F29" s="35">
        <f t="shared" si="0"/>
        <v>3445.52</v>
      </c>
    </row>
    <row r="30" spans="1:6" ht="25.5">
      <c r="A30" s="42">
        <v>27</v>
      </c>
      <c r="B30" s="15" t="s">
        <v>324</v>
      </c>
      <c r="C30" s="42" t="s">
        <v>286</v>
      </c>
      <c r="D30" s="31" t="s">
        <v>298</v>
      </c>
      <c r="E30" s="32">
        <v>84.5</v>
      </c>
      <c r="F30" s="35">
        <f t="shared" si="0"/>
        <v>338</v>
      </c>
    </row>
    <row r="31" spans="1:6">
      <c r="A31" s="42">
        <v>28</v>
      </c>
      <c r="B31" s="15" t="s">
        <v>325</v>
      </c>
      <c r="C31" s="42" t="s">
        <v>286</v>
      </c>
      <c r="D31" s="31" t="s">
        <v>287</v>
      </c>
      <c r="E31" s="32">
        <v>58.5</v>
      </c>
      <c r="F31" s="35">
        <f t="shared" si="0"/>
        <v>175.5</v>
      </c>
    </row>
    <row r="32" spans="1:6" ht="25.5">
      <c r="A32" s="42">
        <v>29</v>
      </c>
      <c r="B32" s="15" t="s">
        <v>326</v>
      </c>
      <c r="C32" s="42" t="s">
        <v>290</v>
      </c>
      <c r="D32" s="31" t="s">
        <v>287</v>
      </c>
      <c r="E32" s="32">
        <v>10.4</v>
      </c>
      <c r="F32" s="35">
        <f t="shared" si="0"/>
        <v>31.2</v>
      </c>
    </row>
    <row r="33" spans="1:8">
      <c r="A33" s="42">
        <v>30</v>
      </c>
      <c r="B33" s="15" t="s">
        <v>327</v>
      </c>
      <c r="C33" s="42" t="s">
        <v>286</v>
      </c>
      <c r="D33" s="31" t="s">
        <v>287</v>
      </c>
      <c r="E33" s="32">
        <v>1.95</v>
      </c>
      <c r="F33" s="35">
        <f t="shared" si="0"/>
        <v>5.85</v>
      </c>
    </row>
    <row r="34" spans="1:8">
      <c r="A34" s="42">
        <v>31</v>
      </c>
      <c r="B34" s="15" t="s">
        <v>328</v>
      </c>
      <c r="C34" s="42" t="s">
        <v>293</v>
      </c>
      <c r="D34" s="31" t="s">
        <v>311</v>
      </c>
      <c r="E34" s="32">
        <v>12.35</v>
      </c>
      <c r="F34" s="35">
        <f t="shared" si="0"/>
        <v>741</v>
      </c>
    </row>
    <row r="35" spans="1:8">
      <c r="A35" s="42">
        <v>32</v>
      </c>
      <c r="B35" s="15" t="s">
        <v>329</v>
      </c>
      <c r="C35" s="42" t="s">
        <v>286</v>
      </c>
      <c r="D35" s="31" t="s">
        <v>305</v>
      </c>
      <c r="E35" s="32">
        <v>3.25</v>
      </c>
      <c r="F35" s="35">
        <f t="shared" si="0"/>
        <v>32.5</v>
      </c>
    </row>
    <row r="36" spans="1:8">
      <c r="A36" s="42">
        <v>33</v>
      </c>
      <c r="B36" s="15" t="s">
        <v>330</v>
      </c>
      <c r="C36" s="42" t="s">
        <v>286</v>
      </c>
      <c r="D36" s="31" t="s">
        <v>331</v>
      </c>
      <c r="E36" s="32">
        <v>11.05</v>
      </c>
      <c r="F36" s="35">
        <f t="shared" si="0"/>
        <v>221</v>
      </c>
    </row>
    <row r="37" spans="1:8">
      <c r="A37" s="42">
        <v>34</v>
      </c>
      <c r="B37" s="15" t="s">
        <v>332</v>
      </c>
      <c r="C37" s="42" t="s">
        <v>286</v>
      </c>
      <c r="D37" s="31" t="s">
        <v>311</v>
      </c>
      <c r="E37" s="32">
        <v>0.59</v>
      </c>
      <c r="F37" s="35">
        <f t="shared" si="0"/>
        <v>35.4</v>
      </c>
    </row>
    <row r="38" spans="1:8" ht="25.5">
      <c r="A38" s="42">
        <v>35</v>
      </c>
      <c r="B38" s="15" t="s">
        <v>333</v>
      </c>
      <c r="C38" s="42" t="s">
        <v>286</v>
      </c>
      <c r="D38" s="31" t="s">
        <v>311</v>
      </c>
      <c r="E38" s="32">
        <v>9.75</v>
      </c>
      <c r="F38" s="35">
        <f t="shared" si="0"/>
        <v>585</v>
      </c>
    </row>
    <row r="39" spans="1:8" ht="25.5">
      <c r="A39" s="42">
        <v>36</v>
      </c>
      <c r="B39" s="15" t="s">
        <v>334</v>
      </c>
      <c r="C39" s="42" t="s">
        <v>286</v>
      </c>
      <c r="D39" s="31" t="s">
        <v>305</v>
      </c>
      <c r="E39" s="32">
        <v>3.06</v>
      </c>
      <c r="F39" s="35">
        <f t="shared" si="0"/>
        <v>30.6</v>
      </c>
    </row>
    <row r="40" spans="1:8" ht="27" customHeight="1">
      <c r="A40" s="42">
        <v>37</v>
      </c>
      <c r="B40" s="15" t="s">
        <v>335</v>
      </c>
      <c r="C40" s="42" t="s">
        <v>286</v>
      </c>
      <c r="D40" s="31" t="s">
        <v>305</v>
      </c>
      <c r="E40" s="32">
        <v>16.25</v>
      </c>
      <c r="F40" s="35">
        <f t="shared" si="0"/>
        <v>162.5</v>
      </c>
    </row>
    <row r="41" spans="1:8" ht="25.5">
      <c r="A41" s="42">
        <v>38</v>
      </c>
      <c r="B41" s="15" t="s">
        <v>336</v>
      </c>
      <c r="C41" s="42" t="s">
        <v>286</v>
      </c>
      <c r="D41" s="31" t="s">
        <v>287</v>
      </c>
      <c r="E41" s="32">
        <v>320</v>
      </c>
      <c r="F41" s="35">
        <f t="shared" si="0"/>
        <v>960</v>
      </c>
    </row>
    <row r="42" spans="1:8">
      <c r="A42" s="42">
        <v>39</v>
      </c>
      <c r="B42" s="15" t="s">
        <v>337</v>
      </c>
      <c r="C42" s="42" t="s">
        <v>286</v>
      </c>
      <c r="D42" s="31" t="s">
        <v>287</v>
      </c>
      <c r="E42" s="32">
        <v>399.9</v>
      </c>
      <c r="F42" s="35">
        <f t="shared" si="0"/>
        <v>1199.7</v>
      </c>
    </row>
    <row r="43" spans="1:8">
      <c r="A43" s="235" t="s">
        <v>278</v>
      </c>
      <c r="B43" s="338"/>
      <c r="C43" s="338"/>
      <c r="D43" s="338"/>
      <c r="E43" s="236"/>
      <c r="F43" s="11">
        <f>SUM(F4:F42)</f>
        <v>16388.96</v>
      </c>
    </row>
    <row r="45" spans="1:8">
      <c r="A45" s="45" t="s">
        <v>279</v>
      </c>
      <c r="B45" s="12"/>
      <c r="C45" s="13"/>
      <c r="D45" s="13"/>
      <c r="E45" s="46">
        <f>F43/12/25</f>
        <v>54.63</v>
      </c>
      <c r="F45" s="10"/>
    </row>
    <row r="46" spans="1:8">
      <c r="A46" s="14" t="s">
        <v>280</v>
      </c>
      <c r="B46" s="47"/>
      <c r="C46" s="48">
        <v>24</v>
      </c>
    </row>
    <row r="47" spans="1:8">
      <c r="A47" s="14" t="s">
        <v>281</v>
      </c>
      <c r="B47" s="14"/>
      <c r="C47" s="48">
        <v>12</v>
      </c>
      <c r="G47" s="10"/>
      <c r="H47" s="10"/>
    </row>
  </sheetData>
  <mergeCells count="2">
    <mergeCell ref="A2:F2"/>
    <mergeCell ref="A43:E43"/>
  </mergeCells>
  <printOptions horizontalCentered="1"/>
  <pageMargins left="0.39370078740157483" right="0.39370078740157483" top="1.1811023622047245" bottom="1.1811023622047245" header="0.31496062992125984" footer="0.31496062992125984"/>
  <pageSetup paperSize="9" scale="96" fitToHeight="3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CFE9-33D6-455F-8D11-90F56AB7BBF6}">
  <dimension ref="A1:G1087"/>
  <sheetViews>
    <sheetView topLeftCell="A1064" workbookViewId="0">
      <selection activeCell="F1085" sqref="F1085"/>
    </sheetView>
  </sheetViews>
  <sheetFormatPr defaultRowHeight="12.75"/>
  <cols>
    <col min="1" max="1" width="7.42578125" customWidth="1"/>
    <col min="2" max="2" width="25.7109375" customWidth="1"/>
    <col min="3" max="3" width="75.140625" customWidth="1"/>
    <col min="4" max="4" width="8.140625" customWidth="1"/>
    <col min="5" max="5" width="8" customWidth="1"/>
    <col min="6" max="6" width="15.85546875" customWidth="1"/>
    <col min="7" max="7" width="18.85546875" customWidth="1"/>
  </cols>
  <sheetData>
    <row r="1" spans="1:7" ht="22.5">
      <c r="A1" s="174" t="s">
        <v>453</v>
      </c>
      <c r="B1" s="174" t="s">
        <v>454</v>
      </c>
      <c r="C1" s="175" t="s">
        <v>455</v>
      </c>
      <c r="D1" s="174" t="s">
        <v>25</v>
      </c>
      <c r="E1" s="174" t="s">
        <v>456</v>
      </c>
      <c r="F1" s="174" t="s">
        <v>457</v>
      </c>
      <c r="G1" s="174" t="s">
        <v>458</v>
      </c>
    </row>
    <row r="2" spans="1:7">
      <c r="A2" s="174">
        <v>1</v>
      </c>
      <c r="B2" s="174" t="s">
        <v>459</v>
      </c>
      <c r="C2" s="175" t="s">
        <v>460</v>
      </c>
      <c r="D2" s="174" t="s">
        <v>286</v>
      </c>
      <c r="E2" s="174">
        <v>1</v>
      </c>
      <c r="F2" s="176">
        <v>579.96</v>
      </c>
      <c r="G2" s="176">
        <v>579.96</v>
      </c>
    </row>
    <row r="3" spans="1:7">
      <c r="A3" s="174">
        <v>2</v>
      </c>
      <c r="B3" s="174" t="s">
        <v>461</v>
      </c>
      <c r="C3" s="175" t="s">
        <v>462</v>
      </c>
      <c r="D3" s="174" t="s">
        <v>463</v>
      </c>
      <c r="E3" s="174">
        <v>80</v>
      </c>
      <c r="F3" s="176">
        <v>21.83</v>
      </c>
      <c r="G3" s="176">
        <v>1746.4</v>
      </c>
    </row>
    <row r="4" spans="1:7">
      <c r="A4" s="174">
        <v>3</v>
      </c>
      <c r="B4" s="174" t="s">
        <v>464</v>
      </c>
      <c r="C4" s="175" t="s">
        <v>465</v>
      </c>
      <c r="D4" s="174" t="s">
        <v>286</v>
      </c>
      <c r="E4" s="174">
        <v>50</v>
      </c>
      <c r="F4" s="176">
        <v>10.050000000000001</v>
      </c>
      <c r="G4" s="176">
        <v>502.5</v>
      </c>
    </row>
    <row r="5" spans="1:7">
      <c r="A5" s="174"/>
      <c r="B5" s="174" t="s">
        <v>466</v>
      </c>
      <c r="C5" s="175" t="s">
        <v>467</v>
      </c>
      <c r="D5" s="174" t="s">
        <v>468</v>
      </c>
      <c r="E5" s="174">
        <v>5</v>
      </c>
      <c r="F5" s="176">
        <v>39.520000000000003</v>
      </c>
      <c r="G5" s="176">
        <v>197.6</v>
      </c>
    </row>
    <row r="6" spans="1:7">
      <c r="A6" s="174"/>
      <c r="B6" s="174" t="s">
        <v>469</v>
      </c>
      <c r="C6" s="175" t="s">
        <v>470</v>
      </c>
      <c r="D6" s="174" t="s">
        <v>58</v>
      </c>
      <c r="E6" s="174">
        <v>36</v>
      </c>
      <c r="F6" s="176">
        <v>81.39</v>
      </c>
      <c r="G6" s="176">
        <v>2930.04</v>
      </c>
    </row>
    <row r="7" spans="1:7">
      <c r="A7" s="174"/>
      <c r="B7" s="174" t="s">
        <v>471</v>
      </c>
      <c r="C7" s="175" t="s">
        <v>472</v>
      </c>
      <c r="D7" s="174" t="s">
        <v>468</v>
      </c>
      <c r="E7" s="174">
        <v>5</v>
      </c>
      <c r="F7" s="176">
        <v>26.9</v>
      </c>
      <c r="G7" s="176">
        <v>134.5</v>
      </c>
    </row>
    <row r="8" spans="1:7">
      <c r="A8" s="174"/>
      <c r="B8" s="174" t="s">
        <v>473</v>
      </c>
      <c r="C8" s="175" t="s">
        <v>474</v>
      </c>
      <c r="D8" s="174" t="s">
        <v>475</v>
      </c>
      <c r="E8" s="174">
        <v>25</v>
      </c>
      <c r="F8" s="176">
        <v>3.89</v>
      </c>
      <c r="G8" s="176">
        <v>97.25</v>
      </c>
    </row>
    <row r="9" spans="1:7">
      <c r="A9" s="174"/>
      <c r="B9" s="174" t="s">
        <v>476</v>
      </c>
      <c r="C9" s="175" t="s">
        <v>477</v>
      </c>
      <c r="D9" s="174" t="s">
        <v>468</v>
      </c>
      <c r="E9" s="174">
        <v>30</v>
      </c>
      <c r="F9" s="176">
        <v>3.9</v>
      </c>
      <c r="G9" s="176">
        <v>117.9</v>
      </c>
    </row>
    <row r="10" spans="1:7">
      <c r="A10" s="174">
        <v>4</v>
      </c>
      <c r="B10" s="174" t="s">
        <v>478</v>
      </c>
      <c r="C10" s="175" t="s">
        <v>479</v>
      </c>
      <c r="D10" s="174" t="s">
        <v>468</v>
      </c>
      <c r="E10" s="174">
        <v>60</v>
      </c>
      <c r="F10" s="176">
        <v>12.11</v>
      </c>
      <c r="G10" s="176">
        <v>726.6</v>
      </c>
    </row>
    <row r="11" spans="1:7">
      <c r="A11" s="174"/>
      <c r="B11" s="174" t="s">
        <v>480</v>
      </c>
      <c r="C11" s="175"/>
      <c r="D11" s="174"/>
      <c r="E11" s="174"/>
      <c r="F11" s="176"/>
      <c r="G11" s="176"/>
    </row>
    <row r="12" spans="1:7">
      <c r="A12" s="174"/>
      <c r="B12" s="174" t="s">
        <v>481</v>
      </c>
      <c r="C12" s="175" t="s">
        <v>482</v>
      </c>
      <c r="D12" s="174" t="s">
        <v>468</v>
      </c>
      <c r="E12" s="174">
        <v>1</v>
      </c>
      <c r="F12" s="176">
        <v>70.78</v>
      </c>
      <c r="G12" s="176">
        <v>70.78</v>
      </c>
    </row>
    <row r="13" spans="1:7">
      <c r="A13" s="174"/>
      <c r="B13" s="174" t="s">
        <v>480</v>
      </c>
      <c r="C13" s="175"/>
      <c r="D13" s="174"/>
      <c r="E13" s="174"/>
      <c r="F13" s="176"/>
      <c r="G13" s="176"/>
    </row>
    <row r="14" spans="1:7">
      <c r="A14" s="174"/>
      <c r="B14" s="174" t="s">
        <v>483</v>
      </c>
      <c r="C14" s="175" t="s">
        <v>484</v>
      </c>
      <c r="D14" s="174" t="s">
        <v>468</v>
      </c>
      <c r="E14" s="174">
        <v>50</v>
      </c>
      <c r="F14" s="176">
        <v>62</v>
      </c>
      <c r="G14" s="176">
        <v>3100</v>
      </c>
    </row>
    <row r="15" spans="1:7">
      <c r="A15" s="174"/>
      <c r="B15" s="174" t="s">
        <v>485</v>
      </c>
      <c r="C15" s="175"/>
      <c r="D15" s="174"/>
      <c r="E15" s="174"/>
      <c r="F15" s="176"/>
      <c r="G15" s="176"/>
    </row>
    <row r="16" spans="1:7" ht="22.5">
      <c r="A16" s="174">
        <v>5</v>
      </c>
      <c r="B16" s="174" t="s">
        <v>486</v>
      </c>
      <c r="C16" s="175" t="s">
        <v>487</v>
      </c>
      <c r="D16" s="174" t="s">
        <v>468</v>
      </c>
      <c r="E16" s="174">
        <v>1</v>
      </c>
      <c r="F16" s="176">
        <v>4496.07</v>
      </c>
      <c r="G16" s="176">
        <v>4496.07</v>
      </c>
    </row>
    <row r="17" spans="1:7">
      <c r="A17" s="174"/>
      <c r="B17" s="174" t="s">
        <v>485</v>
      </c>
      <c r="C17" s="175"/>
      <c r="D17" s="174"/>
      <c r="E17" s="174"/>
      <c r="F17" s="176"/>
      <c r="G17" s="176"/>
    </row>
    <row r="18" spans="1:7">
      <c r="A18" s="174">
        <v>6</v>
      </c>
      <c r="B18" s="174" t="s">
        <v>488</v>
      </c>
      <c r="C18" s="175" t="s">
        <v>489</v>
      </c>
      <c r="D18" s="174" t="s">
        <v>58</v>
      </c>
      <c r="E18" s="174">
        <v>54</v>
      </c>
      <c r="F18" s="176">
        <v>45.88</v>
      </c>
      <c r="G18" s="176">
        <v>2477.52</v>
      </c>
    </row>
    <row r="19" spans="1:7">
      <c r="A19" s="174"/>
      <c r="B19" s="174" t="s">
        <v>490</v>
      </c>
      <c r="C19" s="175"/>
      <c r="D19" s="174"/>
      <c r="E19" s="174"/>
      <c r="F19" s="176"/>
      <c r="G19" s="176"/>
    </row>
    <row r="20" spans="1:7">
      <c r="A20" s="174">
        <v>7</v>
      </c>
      <c r="B20" s="174" t="s">
        <v>459</v>
      </c>
      <c r="C20" s="175" t="s">
        <v>491</v>
      </c>
      <c r="D20" s="174" t="s">
        <v>468</v>
      </c>
      <c r="E20" s="174">
        <v>1</v>
      </c>
      <c r="F20" s="176">
        <v>2278</v>
      </c>
      <c r="G20" s="176">
        <v>2278</v>
      </c>
    </row>
    <row r="21" spans="1:7">
      <c r="A21" s="174">
        <v>8</v>
      </c>
      <c r="B21" s="174" t="s">
        <v>492</v>
      </c>
      <c r="C21" s="175" t="s">
        <v>493</v>
      </c>
      <c r="D21" s="174" t="s">
        <v>468</v>
      </c>
      <c r="E21" s="174">
        <v>50</v>
      </c>
      <c r="F21" s="176">
        <v>19.149999999999999</v>
      </c>
      <c r="G21" s="176">
        <v>957.5</v>
      </c>
    </row>
    <row r="22" spans="1:7">
      <c r="A22" s="174"/>
      <c r="B22" s="174" t="s">
        <v>480</v>
      </c>
      <c r="C22" s="175"/>
      <c r="D22" s="174"/>
      <c r="E22" s="174"/>
      <c r="F22" s="176"/>
      <c r="G22" s="176"/>
    </row>
    <row r="23" spans="1:7">
      <c r="A23" s="174"/>
      <c r="B23" s="174" t="s">
        <v>494</v>
      </c>
      <c r="C23" s="175" t="s">
        <v>495</v>
      </c>
      <c r="D23" s="174" t="s">
        <v>468</v>
      </c>
      <c r="E23" s="174">
        <v>80</v>
      </c>
      <c r="F23" s="176">
        <v>6.67</v>
      </c>
      <c r="G23" s="176">
        <v>533.6</v>
      </c>
    </row>
    <row r="24" spans="1:7">
      <c r="A24" s="174"/>
      <c r="B24" s="174" t="s">
        <v>480</v>
      </c>
      <c r="C24" s="175"/>
      <c r="D24" s="174"/>
      <c r="E24" s="174"/>
      <c r="F24" s="176"/>
      <c r="G24" s="176"/>
    </row>
    <row r="25" spans="1:7">
      <c r="A25" s="174">
        <v>9</v>
      </c>
      <c r="B25" s="174" t="s">
        <v>496</v>
      </c>
      <c r="C25" s="175" t="s">
        <v>497</v>
      </c>
      <c r="D25" s="174" t="s">
        <v>468</v>
      </c>
      <c r="E25" s="174">
        <v>10</v>
      </c>
      <c r="F25" s="176">
        <v>67.61</v>
      </c>
      <c r="G25" s="176">
        <v>676.1</v>
      </c>
    </row>
    <row r="26" spans="1:7">
      <c r="A26" s="174"/>
      <c r="B26" s="174" t="s">
        <v>490</v>
      </c>
      <c r="C26" s="175"/>
      <c r="D26" s="174"/>
      <c r="E26" s="174"/>
      <c r="F26" s="176"/>
      <c r="G26" s="176"/>
    </row>
    <row r="27" spans="1:7">
      <c r="A27" s="174">
        <v>10</v>
      </c>
      <c r="B27" s="174" t="s">
        <v>498</v>
      </c>
      <c r="C27" s="175" t="s">
        <v>499</v>
      </c>
      <c r="D27" s="174" t="s">
        <v>468</v>
      </c>
      <c r="E27" s="174">
        <v>1</v>
      </c>
      <c r="F27" s="176">
        <v>402.55</v>
      </c>
      <c r="G27" s="176">
        <v>402.55</v>
      </c>
    </row>
    <row r="28" spans="1:7">
      <c r="A28" s="174"/>
      <c r="B28" s="174" t="s">
        <v>490</v>
      </c>
      <c r="C28" s="175"/>
      <c r="D28" s="174"/>
      <c r="E28" s="174"/>
      <c r="F28" s="176"/>
      <c r="G28" s="176"/>
    </row>
    <row r="29" spans="1:7">
      <c r="A29" s="174">
        <v>11</v>
      </c>
      <c r="B29" s="174" t="s">
        <v>500</v>
      </c>
      <c r="C29" s="175" t="s">
        <v>501</v>
      </c>
      <c r="D29" s="174" t="s">
        <v>468</v>
      </c>
      <c r="E29" s="174">
        <v>2</v>
      </c>
      <c r="F29" s="176">
        <v>308.58</v>
      </c>
      <c r="G29" s="176">
        <v>617.16</v>
      </c>
    </row>
    <row r="30" spans="1:7">
      <c r="A30" s="174"/>
      <c r="B30" s="174" t="s">
        <v>490</v>
      </c>
      <c r="C30" s="175"/>
      <c r="D30" s="174"/>
      <c r="E30" s="174"/>
      <c r="F30" s="176"/>
      <c r="G30" s="176"/>
    </row>
    <row r="31" spans="1:7">
      <c r="A31" s="174">
        <v>14</v>
      </c>
      <c r="B31" s="174" t="s">
        <v>459</v>
      </c>
      <c r="C31" s="175" t="s">
        <v>502</v>
      </c>
      <c r="D31" s="174" t="s">
        <v>468</v>
      </c>
      <c r="E31" s="174">
        <v>1</v>
      </c>
      <c r="F31" s="176">
        <v>550</v>
      </c>
      <c r="G31" s="176">
        <v>550</v>
      </c>
    </row>
    <row r="32" spans="1:7">
      <c r="A32" s="174">
        <v>15</v>
      </c>
      <c r="B32" s="174" t="s">
        <v>503</v>
      </c>
      <c r="C32" s="177" t="s">
        <v>504</v>
      </c>
      <c r="D32" s="174" t="s">
        <v>475</v>
      </c>
      <c r="E32" s="174">
        <v>30</v>
      </c>
      <c r="F32" s="176">
        <v>41.81</v>
      </c>
      <c r="G32" s="176">
        <v>1254.3</v>
      </c>
    </row>
    <row r="33" spans="1:7">
      <c r="A33" s="174"/>
      <c r="B33" s="174" t="s">
        <v>480</v>
      </c>
      <c r="C33" s="177"/>
      <c r="D33" s="174"/>
      <c r="E33" s="174"/>
      <c r="F33" s="176"/>
      <c r="G33" s="176"/>
    </row>
    <row r="34" spans="1:7">
      <c r="A34" s="174">
        <v>16</v>
      </c>
      <c r="B34" s="174" t="s">
        <v>505</v>
      </c>
      <c r="C34" s="177" t="s">
        <v>462</v>
      </c>
      <c r="D34" s="174" t="s">
        <v>463</v>
      </c>
      <c r="E34" s="174">
        <v>90</v>
      </c>
      <c r="F34" s="176">
        <v>21.83</v>
      </c>
      <c r="G34" s="176">
        <v>1964.7</v>
      </c>
    </row>
    <row r="35" spans="1:7">
      <c r="A35" s="174"/>
      <c r="B35" s="174" t="s">
        <v>480</v>
      </c>
      <c r="C35" s="177"/>
      <c r="D35" s="174"/>
      <c r="E35" s="174"/>
      <c r="F35" s="176"/>
      <c r="G35" s="176"/>
    </row>
    <row r="36" spans="1:7" ht="21">
      <c r="A36" s="174">
        <v>18</v>
      </c>
      <c r="B36" s="174" t="s">
        <v>506</v>
      </c>
      <c r="C36" s="177" t="s">
        <v>507</v>
      </c>
      <c r="D36" s="174" t="s">
        <v>468</v>
      </c>
      <c r="E36" s="174">
        <v>4</v>
      </c>
      <c r="F36" s="176">
        <v>1141.69</v>
      </c>
      <c r="G36" s="176">
        <v>4566.76</v>
      </c>
    </row>
    <row r="37" spans="1:7">
      <c r="A37" s="174"/>
      <c r="B37" s="174" t="s">
        <v>490</v>
      </c>
      <c r="C37" s="177"/>
      <c r="D37" s="174"/>
      <c r="E37" s="174"/>
      <c r="F37" s="176"/>
      <c r="G37" s="176"/>
    </row>
    <row r="38" spans="1:7">
      <c r="A38" s="174"/>
      <c r="B38" s="174" t="s">
        <v>508</v>
      </c>
      <c r="C38" s="178" t="s">
        <v>509</v>
      </c>
      <c r="D38" s="174" t="s">
        <v>468</v>
      </c>
      <c r="E38" s="174">
        <v>10</v>
      </c>
      <c r="F38" s="176">
        <v>23.13</v>
      </c>
      <c r="G38" s="176">
        <v>231.3</v>
      </c>
    </row>
    <row r="39" spans="1:7">
      <c r="A39" s="174"/>
      <c r="B39" s="174" t="s">
        <v>480</v>
      </c>
      <c r="C39" s="178"/>
      <c r="D39" s="174"/>
      <c r="E39" s="174"/>
      <c r="F39" s="176"/>
      <c r="G39" s="176"/>
    </row>
    <row r="40" spans="1:7" ht="21">
      <c r="A40" s="174"/>
      <c r="B40" s="174" t="s">
        <v>510</v>
      </c>
      <c r="C40" s="177" t="s">
        <v>511</v>
      </c>
      <c r="D40" s="174" t="s">
        <v>468</v>
      </c>
      <c r="E40" s="174">
        <v>1</v>
      </c>
      <c r="F40" s="176">
        <v>5319.28</v>
      </c>
      <c r="G40" s="176">
        <v>5319.28</v>
      </c>
    </row>
    <row r="41" spans="1:7">
      <c r="A41" s="174"/>
      <c r="B41" s="174" t="s">
        <v>480</v>
      </c>
      <c r="C41" s="177"/>
      <c r="D41" s="174"/>
      <c r="E41" s="174"/>
      <c r="F41" s="176"/>
      <c r="G41" s="176"/>
    </row>
    <row r="42" spans="1:7">
      <c r="A42" s="174">
        <v>19</v>
      </c>
      <c r="B42" s="174" t="s">
        <v>512</v>
      </c>
      <c r="C42" s="177" t="s">
        <v>513</v>
      </c>
      <c r="D42" s="174" t="s">
        <v>39</v>
      </c>
      <c r="E42" s="174">
        <v>300</v>
      </c>
      <c r="F42" s="176">
        <v>0.95</v>
      </c>
      <c r="G42" s="176">
        <v>285</v>
      </c>
    </row>
    <row r="43" spans="1:7">
      <c r="A43" s="174"/>
      <c r="B43" s="174" t="s">
        <v>490</v>
      </c>
      <c r="C43" s="177"/>
      <c r="D43" s="174"/>
      <c r="E43" s="174"/>
      <c r="F43" s="176"/>
      <c r="G43" s="176"/>
    </row>
    <row r="44" spans="1:7" ht="21">
      <c r="A44" s="174"/>
      <c r="B44" s="174" t="s">
        <v>514</v>
      </c>
      <c r="C44" s="177" t="s">
        <v>515</v>
      </c>
      <c r="D44" s="174" t="s">
        <v>39</v>
      </c>
      <c r="E44" s="174">
        <v>7</v>
      </c>
      <c r="F44" s="176">
        <v>289.89</v>
      </c>
      <c r="G44" s="176">
        <v>2029.23</v>
      </c>
    </row>
    <row r="45" spans="1:7">
      <c r="A45" s="174"/>
      <c r="B45" s="174" t="s">
        <v>485</v>
      </c>
      <c r="C45" s="177"/>
      <c r="D45" s="174"/>
      <c r="E45" s="174"/>
      <c r="F45" s="176"/>
      <c r="G45" s="176"/>
    </row>
    <row r="46" spans="1:7">
      <c r="A46" s="174"/>
      <c r="B46" s="174" t="s">
        <v>516</v>
      </c>
      <c r="C46" s="179" t="s">
        <v>517</v>
      </c>
      <c r="D46" s="174" t="s">
        <v>39</v>
      </c>
      <c r="E46" s="174">
        <v>20</v>
      </c>
      <c r="F46" s="176">
        <v>199.9</v>
      </c>
      <c r="G46" s="176">
        <v>3998</v>
      </c>
    </row>
    <row r="47" spans="1:7">
      <c r="A47" s="174"/>
      <c r="B47" s="174" t="s">
        <v>485</v>
      </c>
      <c r="C47" s="179"/>
      <c r="D47" s="174"/>
      <c r="E47" s="174"/>
      <c r="F47" s="176"/>
      <c r="G47" s="176"/>
    </row>
    <row r="48" spans="1:7">
      <c r="A48" s="174"/>
      <c r="B48" s="174" t="s">
        <v>518</v>
      </c>
      <c r="C48" s="179" t="s">
        <v>519</v>
      </c>
      <c r="D48" s="174" t="s">
        <v>520</v>
      </c>
      <c r="E48" s="174">
        <v>100</v>
      </c>
      <c r="F48" s="176">
        <v>4.1500000000000004</v>
      </c>
      <c r="G48" s="176">
        <v>415</v>
      </c>
    </row>
    <row r="49" spans="1:7">
      <c r="A49" s="174"/>
      <c r="B49" s="174" t="s">
        <v>490</v>
      </c>
      <c r="C49" s="179"/>
      <c r="D49" s="174"/>
      <c r="E49" s="174"/>
      <c r="F49" s="176"/>
      <c r="G49" s="176"/>
    </row>
    <row r="50" spans="1:7">
      <c r="A50" s="174"/>
      <c r="B50" s="174" t="s">
        <v>521</v>
      </c>
      <c r="C50" s="179" t="s">
        <v>522</v>
      </c>
      <c r="D50" s="174" t="s">
        <v>39</v>
      </c>
      <c r="E50" s="174">
        <v>30</v>
      </c>
      <c r="F50" s="176">
        <v>3.1</v>
      </c>
      <c r="G50" s="176">
        <v>93</v>
      </c>
    </row>
    <row r="51" spans="1:7">
      <c r="A51" s="174"/>
      <c r="B51" s="174" t="s">
        <v>485</v>
      </c>
      <c r="C51" s="179"/>
      <c r="D51" s="174"/>
      <c r="E51" s="174"/>
      <c r="F51" s="176"/>
      <c r="G51" s="176"/>
    </row>
    <row r="52" spans="1:7">
      <c r="A52" s="174"/>
      <c r="B52" s="174" t="s">
        <v>523</v>
      </c>
      <c r="C52" s="179" t="s">
        <v>524</v>
      </c>
      <c r="D52" s="174" t="s">
        <v>39</v>
      </c>
      <c r="E52" s="174">
        <v>30</v>
      </c>
      <c r="F52" s="176">
        <v>2.6</v>
      </c>
      <c r="G52" s="176">
        <v>78</v>
      </c>
    </row>
    <row r="53" spans="1:7">
      <c r="A53" s="174"/>
      <c r="B53" s="174" t="s">
        <v>525</v>
      </c>
      <c r="C53" s="179"/>
      <c r="D53" s="174"/>
      <c r="E53" s="174"/>
      <c r="F53" s="176"/>
      <c r="G53" s="176"/>
    </row>
    <row r="54" spans="1:7">
      <c r="A54" s="174"/>
      <c r="B54" s="174" t="s">
        <v>526</v>
      </c>
      <c r="C54" s="178" t="s">
        <v>527</v>
      </c>
      <c r="D54" s="174" t="s">
        <v>468</v>
      </c>
      <c r="E54" s="174">
        <v>40</v>
      </c>
      <c r="F54" s="176">
        <v>24</v>
      </c>
      <c r="G54" s="176">
        <v>960</v>
      </c>
    </row>
    <row r="55" spans="1:7">
      <c r="A55" s="174"/>
      <c r="B55" s="174" t="s">
        <v>485</v>
      </c>
      <c r="C55" s="178"/>
      <c r="D55" s="174"/>
      <c r="E55" s="174"/>
      <c r="F55" s="176"/>
      <c r="G55" s="176"/>
    </row>
    <row r="56" spans="1:7">
      <c r="A56" s="174"/>
      <c r="B56" s="174" t="s">
        <v>528</v>
      </c>
      <c r="C56" s="177" t="s">
        <v>529</v>
      </c>
      <c r="D56" s="174" t="s">
        <v>39</v>
      </c>
      <c r="E56" s="174">
        <v>60</v>
      </c>
      <c r="F56" s="176">
        <v>14.9</v>
      </c>
      <c r="G56" s="176">
        <v>894</v>
      </c>
    </row>
    <row r="57" spans="1:7">
      <c r="A57" s="174"/>
      <c r="B57" s="174" t="s">
        <v>485</v>
      </c>
      <c r="C57" s="177"/>
      <c r="D57" s="174"/>
      <c r="E57" s="174"/>
      <c r="F57" s="176"/>
      <c r="G57" s="176"/>
    </row>
    <row r="58" spans="1:7">
      <c r="A58" s="174">
        <v>20</v>
      </c>
      <c r="B58" s="174" t="s">
        <v>459</v>
      </c>
      <c r="C58" s="177" t="s">
        <v>530</v>
      </c>
      <c r="D58" s="174" t="s">
        <v>468</v>
      </c>
      <c r="E58" s="174">
        <v>3</v>
      </c>
      <c r="F58" s="176">
        <v>8666</v>
      </c>
      <c r="G58" s="176">
        <v>25998</v>
      </c>
    </row>
    <row r="59" spans="1:7">
      <c r="A59" s="174">
        <v>21</v>
      </c>
      <c r="B59" s="174" t="s">
        <v>531</v>
      </c>
      <c r="C59" s="177" t="s">
        <v>532</v>
      </c>
      <c r="D59" s="174" t="s">
        <v>468</v>
      </c>
      <c r="E59" s="174">
        <v>30</v>
      </c>
      <c r="F59" s="176">
        <v>39.92</v>
      </c>
      <c r="G59" s="176">
        <v>1197.5999999999999</v>
      </c>
    </row>
    <row r="60" spans="1:7">
      <c r="A60" s="174"/>
      <c r="B60" s="174" t="s">
        <v>490</v>
      </c>
      <c r="C60" s="177"/>
      <c r="D60" s="174"/>
      <c r="E60" s="174"/>
      <c r="F60" s="176"/>
      <c r="G60" s="176"/>
    </row>
    <row r="61" spans="1:7">
      <c r="A61" s="174"/>
      <c r="B61" s="174" t="s">
        <v>533</v>
      </c>
      <c r="C61" s="177" t="s">
        <v>534</v>
      </c>
      <c r="D61" s="174" t="s">
        <v>58</v>
      </c>
      <c r="E61" s="174">
        <v>3</v>
      </c>
      <c r="F61" s="176">
        <v>89.67</v>
      </c>
      <c r="G61" s="176">
        <v>269.01</v>
      </c>
    </row>
    <row r="62" spans="1:7">
      <c r="A62" s="174"/>
      <c r="B62" s="174" t="s">
        <v>490</v>
      </c>
      <c r="C62" s="177"/>
      <c r="D62" s="174"/>
      <c r="E62" s="174"/>
      <c r="F62" s="176"/>
      <c r="G62" s="176"/>
    </row>
    <row r="63" spans="1:7">
      <c r="A63" s="174"/>
      <c r="B63" s="174" t="s">
        <v>483</v>
      </c>
      <c r="C63" s="177" t="s">
        <v>535</v>
      </c>
      <c r="D63" s="174" t="s">
        <v>468</v>
      </c>
      <c r="E63" s="174">
        <v>30</v>
      </c>
      <c r="F63" s="176">
        <v>62</v>
      </c>
      <c r="G63" s="176">
        <v>1860</v>
      </c>
    </row>
    <row r="64" spans="1:7">
      <c r="A64" s="174"/>
      <c r="B64" s="174" t="s">
        <v>490</v>
      </c>
      <c r="C64" s="177"/>
      <c r="D64" s="174"/>
      <c r="E64" s="174"/>
      <c r="F64" s="176"/>
      <c r="G64" s="176"/>
    </row>
    <row r="65" spans="1:7">
      <c r="A65" s="174"/>
      <c r="B65" s="174" t="s">
        <v>536</v>
      </c>
      <c r="C65" s="177" t="s">
        <v>537</v>
      </c>
      <c r="D65" s="174" t="s">
        <v>468</v>
      </c>
      <c r="E65" s="174">
        <v>60</v>
      </c>
      <c r="F65" s="176">
        <v>5.4</v>
      </c>
      <c r="G65" s="176">
        <v>324</v>
      </c>
    </row>
    <row r="66" spans="1:7">
      <c r="A66" s="174"/>
      <c r="B66" s="174" t="s">
        <v>490</v>
      </c>
      <c r="C66" s="177"/>
      <c r="D66" s="174"/>
      <c r="E66" s="174"/>
      <c r="F66" s="176"/>
      <c r="G66" s="176"/>
    </row>
    <row r="67" spans="1:7">
      <c r="A67" s="174"/>
      <c r="B67" s="174" t="s">
        <v>518</v>
      </c>
      <c r="C67" s="180" t="s">
        <v>519</v>
      </c>
      <c r="D67" s="174" t="s">
        <v>468</v>
      </c>
      <c r="E67" s="174">
        <v>100</v>
      </c>
      <c r="F67" s="176">
        <v>4.1500000000000004</v>
      </c>
      <c r="G67" s="176">
        <v>415</v>
      </c>
    </row>
    <row r="68" spans="1:7">
      <c r="A68" s="174"/>
      <c r="B68" s="174" t="s">
        <v>490</v>
      </c>
      <c r="C68" s="180"/>
      <c r="D68" s="174"/>
      <c r="E68" s="174"/>
      <c r="F68" s="176"/>
      <c r="G68" s="176"/>
    </row>
    <row r="69" spans="1:7">
      <c r="A69" s="174">
        <v>22</v>
      </c>
      <c r="B69" s="174" t="s">
        <v>538</v>
      </c>
      <c r="C69" s="177" t="s">
        <v>539</v>
      </c>
      <c r="D69" s="174" t="s">
        <v>468</v>
      </c>
      <c r="E69" s="174">
        <v>40</v>
      </c>
      <c r="F69" s="176">
        <v>15.2</v>
      </c>
      <c r="G69" s="176">
        <v>608</v>
      </c>
    </row>
    <row r="70" spans="1:7">
      <c r="A70" s="174"/>
      <c r="B70" s="174" t="s">
        <v>490</v>
      </c>
      <c r="C70" s="177"/>
      <c r="D70" s="174"/>
      <c r="E70" s="174"/>
      <c r="F70" s="176"/>
      <c r="G70" s="176"/>
    </row>
    <row r="71" spans="1:7">
      <c r="A71" s="174"/>
      <c r="B71" s="174" t="s">
        <v>540</v>
      </c>
      <c r="C71" s="177" t="s">
        <v>541</v>
      </c>
      <c r="D71" s="174" t="s">
        <v>542</v>
      </c>
      <c r="E71" s="174">
        <v>150</v>
      </c>
      <c r="F71" s="176">
        <v>8.5</v>
      </c>
      <c r="G71" s="176">
        <v>1275</v>
      </c>
    </row>
    <row r="72" spans="1:7">
      <c r="A72" s="174"/>
      <c r="B72" s="174" t="s">
        <v>490</v>
      </c>
      <c r="C72" s="177"/>
      <c r="D72" s="174"/>
      <c r="E72" s="174"/>
      <c r="F72" s="176"/>
      <c r="G72" s="176"/>
    </row>
    <row r="73" spans="1:7">
      <c r="A73" s="174"/>
      <c r="B73" s="174" t="s">
        <v>543</v>
      </c>
      <c r="C73" s="177" t="s">
        <v>544</v>
      </c>
      <c r="D73" s="174" t="s">
        <v>468</v>
      </c>
      <c r="E73" s="174">
        <v>800</v>
      </c>
      <c r="F73" s="176">
        <v>0.99</v>
      </c>
      <c r="G73" s="176">
        <v>792</v>
      </c>
    </row>
    <row r="74" spans="1:7">
      <c r="A74" s="174"/>
      <c r="B74" s="174" t="s">
        <v>490</v>
      </c>
      <c r="C74" s="177"/>
      <c r="D74" s="174"/>
      <c r="E74" s="174"/>
      <c r="F74" s="176"/>
      <c r="G74" s="176"/>
    </row>
    <row r="75" spans="1:7">
      <c r="A75" s="174"/>
      <c r="B75" s="174" t="s">
        <v>545</v>
      </c>
      <c r="C75" s="177" t="s">
        <v>546</v>
      </c>
      <c r="D75" s="174" t="s">
        <v>468</v>
      </c>
      <c r="E75" s="174">
        <v>80</v>
      </c>
      <c r="F75" s="176">
        <v>2.86</v>
      </c>
      <c r="G75" s="176">
        <v>228.8</v>
      </c>
    </row>
    <row r="76" spans="1:7">
      <c r="A76" s="174"/>
      <c r="B76" s="174" t="s">
        <v>490</v>
      </c>
      <c r="C76" s="177"/>
      <c r="D76" s="174"/>
      <c r="E76" s="174"/>
      <c r="F76" s="176"/>
      <c r="G76" s="176"/>
    </row>
    <row r="77" spans="1:7">
      <c r="A77" s="174"/>
      <c r="B77" s="174" t="s">
        <v>547</v>
      </c>
      <c r="C77" s="180" t="s">
        <v>548</v>
      </c>
      <c r="D77" s="174" t="s">
        <v>468</v>
      </c>
      <c r="E77" s="174">
        <v>25</v>
      </c>
      <c r="F77" s="176">
        <v>29</v>
      </c>
      <c r="G77" s="176">
        <v>725</v>
      </c>
    </row>
    <row r="78" spans="1:7">
      <c r="A78" s="174"/>
      <c r="B78" s="174" t="s">
        <v>490</v>
      </c>
      <c r="C78" s="180"/>
      <c r="D78" s="174"/>
      <c r="E78" s="174"/>
      <c r="F78" s="176"/>
      <c r="G78" s="176"/>
    </row>
    <row r="79" spans="1:7">
      <c r="A79" s="174"/>
      <c r="B79" s="174" t="s">
        <v>549</v>
      </c>
      <c r="C79" s="177" t="s">
        <v>522</v>
      </c>
      <c r="D79" s="174" t="s">
        <v>468</v>
      </c>
      <c r="E79" s="174">
        <v>50</v>
      </c>
      <c r="F79" s="176">
        <v>3.1</v>
      </c>
      <c r="G79" s="176">
        <v>155</v>
      </c>
    </row>
    <row r="80" spans="1:7">
      <c r="A80" s="174"/>
      <c r="B80" s="174" t="s">
        <v>490</v>
      </c>
      <c r="C80" s="177"/>
      <c r="D80" s="174"/>
      <c r="E80" s="174"/>
      <c r="F80" s="176"/>
      <c r="G80" s="176"/>
    </row>
    <row r="81" spans="1:7">
      <c r="A81" s="174"/>
      <c r="B81" s="174" t="s">
        <v>550</v>
      </c>
      <c r="C81" s="177" t="s">
        <v>551</v>
      </c>
      <c r="D81" s="174" t="s">
        <v>468</v>
      </c>
      <c r="E81" s="174">
        <v>40</v>
      </c>
      <c r="F81" s="176">
        <v>8.56</v>
      </c>
      <c r="G81" s="176">
        <v>342.4</v>
      </c>
    </row>
    <row r="82" spans="1:7">
      <c r="A82" s="174"/>
      <c r="B82" s="174" t="s">
        <v>490</v>
      </c>
      <c r="C82" s="177"/>
      <c r="D82" s="174"/>
      <c r="E82" s="174"/>
      <c r="F82" s="176"/>
      <c r="G82" s="176"/>
    </row>
    <row r="83" spans="1:7" ht="21">
      <c r="A83" s="174"/>
      <c r="B83" s="174" t="s">
        <v>552</v>
      </c>
      <c r="C83" s="177" t="s">
        <v>553</v>
      </c>
      <c r="D83" s="174" t="s">
        <v>468</v>
      </c>
      <c r="E83" s="174">
        <v>40</v>
      </c>
      <c r="F83" s="176">
        <v>1.88</v>
      </c>
      <c r="G83" s="176">
        <v>75.2</v>
      </c>
    </row>
    <row r="84" spans="1:7">
      <c r="A84" s="174"/>
      <c r="B84" s="174" t="s">
        <v>490</v>
      </c>
      <c r="C84" s="177"/>
      <c r="D84" s="174"/>
      <c r="E84" s="174"/>
      <c r="F84" s="176"/>
      <c r="G84" s="176"/>
    </row>
    <row r="85" spans="1:7">
      <c r="A85" s="174"/>
      <c r="B85" s="174" t="s">
        <v>554</v>
      </c>
      <c r="C85" s="177" t="s">
        <v>555</v>
      </c>
      <c r="D85" s="174" t="s">
        <v>468</v>
      </c>
      <c r="E85" s="174">
        <v>20</v>
      </c>
      <c r="F85" s="176">
        <v>56.9</v>
      </c>
      <c r="G85" s="176">
        <v>1138</v>
      </c>
    </row>
    <row r="86" spans="1:7">
      <c r="A86" s="174"/>
      <c r="B86" s="174" t="s">
        <v>490</v>
      </c>
      <c r="C86" s="177"/>
      <c r="D86" s="174"/>
      <c r="E86" s="174"/>
      <c r="F86" s="176"/>
      <c r="G86" s="176"/>
    </row>
    <row r="87" spans="1:7">
      <c r="A87" s="174"/>
      <c r="B87" s="174" t="s">
        <v>556</v>
      </c>
      <c r="C87" s="177" t="s">
        <v>557</v>
      </c>
      <c r="D87" s="174" t="s">
        <v>468</v>
      </c>
      <c r="E87" s="174">
        <v>20</v>
      </c>
      <c r="F87" s="176">
        <v>9.76</v>
      </c>
      <c r="G87" s="176">
        <v>195.2</v>
      </c>
    </row>
    <row r="88" spans="1:7">
      <c r="A88" s="174"/>
      <c r="B88" s="174" t="s">
        <v>490</v>
      </c>
      <c r="C88" s="177"/>
      <c r="D88" s="174"/>
      <c r="E88" s="174"/>
      <c r="F88" s="176"/>
      <c r="G88" s="176"/>
    </row>
    <row r="89" spans="1:7">
      <c r="A89" s="174">
        <v>12</v>
      </c>
      <c r="B89" s="174" t="s">
        <v>459</v>
      </c>
      <c r="C89" s="177" t="s">
        <v>558</v>
      </c>
      <c r="D89" s="174" t="s">
        <v>468</v>
      </c>
      <c r="E89" s="174">
        <v>2</v>
      </c>
      <c r="F89" s="176">
        <v>713.51</v>
      </c>
      <c r="G89" s="176">
        <v>1427.02</v>
      </c>
    </row>
    <row r="90" spans="1:7">
      <c r="A90" s="174">
        <v>25</v>
      </c>
      <c r="B90" s="174" t="s">
        <v>559</v>
      </c>
      <c r="C90" s="177" t="s">
        <v>560</v>
      </c>
      <c r="D90" s="174" t="s">
        <v>468</v>
      </c>
      <c r="E90" s="174">
        <v>3</v>
      </c>
      <c r="F90" s="176">
        <v>218.43</v>
      </c>
      <c r="G90" s="176">
        <v>655.29</v>
      </c>
    </row>
    <row r="91" spans="1:7">
      <c r="A91" s="174"/>
      <c r="B91" s="174" t="s">
        <v>490</v>
      </c>
      <c r="C91" s="177"/>
      <c r="D91" s="174"/>
      <c r="E91" s="174"/>
      <c r="F91" s="176"/>
      <c r="G91" s="176"/>
    </row>
    <row r="92" spans="1:7">
      <c r="A92" s="174">
        <v>26</v>
      </c>
      <c r="B92" s="174" t="s">
        <v>459</v>
      </c>
      <c r="C92" s="177" t="s">
        <v>561</v>
      </c>
      <c r="D92" s="174" t="s">
        <v>468</v>
      </c>
      <c r="E92" s="174">
        <v>12</v>
      </c>
      <c r="F92" s="176">
        <v>41.63</v>
      </c>
      <c r="G92" s="176">
        <v>499.56</v>
      </c>
    </row>
    <row r="93" spans="1:7">
      <c r="A93" s="174">
        <v>27</v>
      </c>
      <c r="B93" s="174" t="s">
        <v>562</v>
      </c>
      <c r="C93" s="177" t="s">
        <v>563</v>
      </c>
      <c r="D93" s="174" t="s">
        <v>468</v>
      </c>
      <c r="E93" s="174">
        <v>10</v>
      </c>
      <c r="F93" s="176">
        <v>55.16</v>
      </c>
      <c r="G93" s="176">
        <v>551.6</v>
      </c>
    </row>
    <row r="94" spans="1:7">
      <c r="A94" s="174"/>
      <c r="B94" s="174" t="s">
        <v>564</v>
      </c>
      <c r="C94" s="177"/>
      <c r="D94" s="174"/>
      <c r="E94" s="174"/>
      <c r="F94" s="176"/>
      <c r="G94" s="176"/>
    </row>
    <row r="95" spans="1:7">
      <c r="A95" s="174"/>
      <c r="B95" s="174" t="s">
        <v>565</v>
      </c>
      <c r="C95" s="177" t="s">
        <v>566</v>
      </c>
      <c r="D95" s="174" t="s">
        <v>468</v>
      </c>
      <c r="E95" s="174">
        <v>10</v>
      </c>
      <c r="F95" s="176">
        <v>67.44</v>
      </c>
      <c r="G95" s="176">
        <v>674.4</v>
      </c>
    </row>
    <row r="96" spans="1:7">
      <c r="A96" s="174"/>
      <c r="B96" s="174" t="s">
        <v>564</v>
      </c>
      <c r="C96" s="177"/>
      <c r="D96" s="174"/>
      <c r="E96" s="174"/>
      <c r="F96" s="176"/>
      <c r="G96" s="176"/>
    </row>
    <row r="97" spans="1:7">
      <c r="A97" s="174"/>
      <c r="B97" s="174" t="s">
        <v>567</v>
      </c>
      <c r="C97" s="177" t="s">
        <v>568</v>
      </c>
      <c r="D97" s="174" t="s">
        <v>468</v>
      </c>
      <c r="E97" s="174">
        <v>10</v>
      </c>
      <c r="F97" s="176">
        <v>5.82</v>
      </c>
      <c r="G97" s="176">
        <v>58.2</v>
      </c>
    </row>
    <row r="98" spans="1:7">
      <c r="A98" s="174"/>
      <c r="B98" s="174" t="s">
        <v>564</v>
      </c>
      <c r="C98" s="177"/>
      <c r="D98" s="174"/>
      <c r="E98" s="174"/>
      <c r="F98" s="176"/>
      <c r="G98" s="176"/>
    </row>
    <row r="99" spans="1:7">
      <c r="A99" s="174"/>
      <c r="B99" s="174" t="s">
        <v>569</v>
      </c>
      <c r="C99" s="177" t="s">
        <v>570</v>
      </c>
      <c r="D99" s="174" t="s">
        <v>468</v>
      </c>
      <c r="E99" s="174">
        <v>10</v>
      </c>
      <c r="F99" s="176">
        <v>12.91</v>
      </c>
      <c r="G99" s="176">
        <v>129.1</v>
      </c>
    </row>
    <row r="100" spans="1:7">
      <c r="A100" s="174"/>
      <c r="B100" s="174" t="s">
        <v>564</v>
      </c>
      <c r="C100" s="177"/>
      <c r="D100" s="174"/>
      <c r="E100" s="174"/>
      <c r="F100" s="176"/>
      <c r="G100" s="176"/>
    </row>
    <row r="101" spans="1:7">
      <c r="A101" s="174">
        <v>29</v>
      </c>
      <c r="B101" s="174" t="s">
        <v>459</v>
      </c>
      <c r="C101" s="177" t="s">
        <v>571</v>
      </c>
      <c r="D101" s="174" t="s">
        <v>468</v>
      </c>
      <c r="E101" s="174">
        <v>1</v>
      </c>
      <c r="F101" s="176">
        <v>2666.92</v>
      </c>
      <c r="G101" s="176">
        <v>2666.92</v>
      </c>
    </row>
    <row r="102" spans="1:7">
      <c r="A102" s="174">
        <v>30</v>
      </c>
      <c r="B102" s="174" t="s">
        <v>572</v>
      </c>
      <c r="C102" s="177" t="s">
        <v>573</v>
      </c>
      <c r="D102" s="174" t="s">
        <v>468</v>
      </c>
      <c r="E102" s="174">
        <v>10</v>
      </c>
      <c r="F102" s="176">
        <v>90.32</v>
      </c>
      <c r="G102" s="176">
        <v>903.2</v>
      </c>
    </row>
    <row r="103" spans="1:7">
      <c r="A103" s="174"/>
      <c r="B103" s="174" t="s">
        <v>574</v>
      </c>
      <c r="C103" s="177"/>
      <c r="D103" s="174"/>
      <c r="E103" s="174"/>
      <c r="F103" s="176"/>
      <c r="G103" s="176"/>
    </row>
    <row r="104" spans="1:7">
      <c r="A104" s="174">
        <v>31</v>
      </c>
      <c r="B104" s="174" t="s">
        <v>575</v>
      </c>
      <c r="C104" s="177" t="s">
        <v>576</v>
      </c>
      <c r="D104" s="174" t="s">
        <v>468</v>
      </c>
      <c r="E104" s="174">
        <v>5</v>
      </c>
      <c r="F104" s="176">
        <v>98.03</v>
      </c>
      <c r="G104" s="176">
        <v>490.15</v>
      </c>
    </row>
    <row r="105" spans="1:7">
      <c r="A105" s="174"/>
      <c r="B105" s="174" t="s">
        <v>574</v>
      </c>
      <c r="C105" s="177"/>
      <c r="D105" s="174"/>
      <c r="E105" s="174"/>
      <c r="F105" s="176"/>
      <c r="G105" s="176"/>
    </row>
    <row r="106" spans="1:7">
      <c r="A106" s="174">
        <v>32</v>
      </c>
      <c r="B106" s="174" t="s">
        <v>494</v>
      </c>
      <c r="C106" s="177" t="s">
        <v>495</v>
      </c>
      <c r="D106" s="174" t="s">
        <v>468</v>
      </c>
      <c r="E106" s="174">
        <v>40</v>
      </c>
      <c r="F106" s="176">
        <v>6.67</v>
      </c>
      <c r="G106" s="176">
        <v>266.8</v>
      </c>
    </row>
    <row r="107" spans="1:7">
      <c r="A107" s="174"/>
      <c r="B107" s="174" t="s">
        <v>564</v>
      </c>
      <c r="C107" s="177"/>
      <c r="D107" s="174"/>
      <c r="E107" s="174"/>
      <c r="F107" s="176"/>
      <c r="G107" s="176"/>
    </row>
    <row r="108" spans="1:7">
      <c r="A108" s="174"/>
      <c r="B108" s="174" t="s">
        <v>577</v>
      </c>
      <c r="C108" s="177" t="s">
        <v>578</v>
      </c>
      <c r="D108" s="174" t="s">
        <v>475</v>
      </c>
      <c r="E108" s="174">
        <v>2</v>
      </c>
      <c r="F108" s="176">
        <v>83.3</v>
      </c>
      <c r="G108" s="176">
        <v>166.6</v>
      </c>
    </row>
    <row r="109" spans="1:7">
      <c r="A109" s="174"/>
      <c r="B109" s="174" t="s">
        <v>490</v>
      </c>
      <c r="C109" s="177"/>
      <c r="D109" s="174"/>
      <c r="E109" s="174"/>
      <c r="F109" s="176"/>
      <c r="G109" s="176"/>
    </row>
    <row r="110" spans="1:7">
      <c r="A110" s="174">
        <v>33</v>
      </c>
      <c r="B110" s="174" t="s">
        <v>579</v>
      </c>
      <c r="C110" s="177" t="s">
        <v>580</v>
      </c>
      <c r="D110" s="174" t="s">
        <v>468</v>
      </c>
      <c r="E110" s="174">
        <v>6</v>
      </c>
      <c r="F110" s="176">
        <v>130.69</v>
      </c>
      <c r="G110" s="176">
        <v>784.14</v>
      </c>
    </row>
    <row r="111" spans="1:7">
      <c r="A111" s="174">
        <v>35</v>
      </c>
      <c r="B111" s="174" t="s">
        <v>581</v>
      </c>
      <c r="C111" s="177" t="s">
        <v>582</v>
      </c>
      <c r="D111" s="174" t="s">
        <v>542</v>
      </c>
      <c r="E111" s="174">
        <v>60</v>
      </c>
      <c r="F111" s="176">
        <v>12.71</v>
      </c>
      <c r="G111" s="176">
        <v>762.6</v>
      </c>
    </row>
    <row r="112" spans="1:7">
      <c r="A112" s="174"/>
      <c r="B112" s="174" t="s">
        <v>490</v>
      </c>
      <c r="C112" s="177"/>
      <c r="D112" s="174"/>
      <c r="E112" s="174"/>
      <c r="F112" s="176"/>
      <c r="G112" s="176"/>
    </row>
    <row r="113" spans="1:7">
      <c r="A113" s="174"/>
      <c r="B113" s="174" t="s">
        <v>583</v>
      </c>
      <c r="C113" s="177" t="s">
        <v>584</v>
      </c>
      <c r="D113" s="174" t="s">
        <v>542</v>
      </c>
      <c r="E113" s="174">
        <v>65</v>
      </c>
      <c r="F113" s="176">
        <v>13.94</v>
      </c>
      <c r="G113" s="176">
        <v>906.1</v>
      </c>
    </row>
    <row r="114" spans="1:7">
      <c r="A114" s="174"/>
      <c r="B114" s="174" t="s">
        <v>490</v>
      </c>
      <c r="C114" s="177"/>
      <c r="D114" s="174"/>
      <c r="E114" s="174"/>
      <c r="F114" s="176"/>
      <c r="G114" s="176"/>
    </row>
    <row r="115" spans="1:7" ht="21">
      <c r="A115" s="174">
        <v>36</v>
      </c>
      <c r="B115" s="174" t="s">
        <v>585</v>
      </c>
      <c r="C115" s="177" t="s">
        <v>586</v>
      </c>
      <c r="D115" s="174" t="s">
        <v>468</v>
      </c>
      <c r="E115" s="174">
        <v>200</v>
      </c>
      <c r="F115" s="176">
        <v>0.16</v>
      </c>
      <c r="G115" s="176">
        <v>32</v>
      </c>
    </row>
    <row r="116" spans="1:7">
      <c r="A116" s="174"/>
      <c r="B116" s="174" t="s">
        <v>490</v>
      </c>
      <c r="C116" s="177"/>
      <c r="D116" s="174"/>
      <c r="E116" s="174"/>
      <c r="F116" s="176"/>
      <c r="G116" s="176"/>
    </row>
    <row r="117" spans="1:7">
      <c r="A117" s="174"/>
      <c r="B117" s="174" t="s">
        <v>587</v>
      </c>
      <c r="C117" s="177" t="s">
        <v>588</v>
      </c>
      <c r="D117" s="174" t="s">
        <v>468</v>
      </c>
      <c r="E117" s="174">
        <v>4</v>
      </c>
      <c r="F117" s="176">
        <v>213.77</v>
      </c>
      <c r="G117" s="176">
        <v>855.08</v>
      </c>
    </row>
    <row r="118" spans="1:7">
      <c r="A118" s="174"/>
      <c r="B118" s="174" t="s">
        <v>490</v>
      </c>
      <c r="C118" s="177"/>
      <c r="D118" s="174"/>
      <c r="E118" s="174"/>
      <c r="F118" s="176"/>
      <c r="G118" s="176"/>
    </row>
    <row r="119" spans="1:7">
      <c r="A119" s="174">
        <v>34</v>
      </c>
      <c r="B119" s="181" t="s">
        <v>589</v>
      </c>
      <c r="C119" s="177" t="s">
        <v>590</v>
      </c>
      <c r="D119" s="174" t="s">
        <v>58</v>
      </c>
      <c r="E119" s="174">
        <v>36</v>
      </c>
      <c r="F119" s="176">
        <v>31.4</v>
      </c>
      <c r="G119" s="176">
        <v>1130.4000000000001</v>
      </c>
    </row>
    <row r="120" spans="1:7">
      <c r="A120" s="174"/>
      <c r="B120" s="181" t="s">
        <v>591</v>
      </c>
      <c r="C120" s="177" t="s">
        <v>592</v>
      </c>
      <c r="D120" s="174" t="s">
        <v>468</v>
      </c>
      <c r="E120" s="174">
        <v>8</v>
      </c>
      <c r="F120" s="176">
        <v>26.9</v>
      </c>
      <c r="G120" s="176">
        <v>215.2</v>
      </c>
    </row>
    <row r="121" spans="1:7">
      <c r="A121" s="174"/>
      <c r="B121" s="181" t="s">
        <v>593</v>
      </c>
      <c r="C121" s="177" t="s">
        <v>594</v>
      </c>
      <c r="D121" s="174" t="s">
        <v>468</v>
      </c>
      <c r="E121" s="174">
        <v>7</v>
      </c>
      <c r="F121" s="176">
        <v>41.36</v>
      </c>
      <c r="G121" s="176">
        <v>289.52</v>
      </c>
    </row>
    <row r="122" spans="1:7">
      <c r="A122" s="174"/>
      <c r="B122" s="181" t="s">
        <v>595</v>
      </c>
      <c r="C122" s="177" t="s">
        <v>596</v>
      </c>
      <c r="D122" s="174" t="s">
        <v>468</v>
      </c>
      <c r="E122" s="174">
        <v>7</v>
      </c>
      <c r="F122" s="176">
        <v>34.5</v>
      </c>
      <c r="G122" s="176">
        <v>241.5</v>
      </c>
    </row>
    <row r="123" spans="1:7">
      <c r="A123" s="174"/>
      <c r="B123" s="181" t="s">
        <v>597</v>
      </c>
      <c r="C123" s="177" t="s">
        <v>598</v>
      </c>
      <c r="D123" s="174" t="s">
        <v>468</v>
      </c>
      <c r="E123" s="174">
        <v>6</v>
      </c>
      <c r="F123" s="176">
        <v>23.95</v>
      </c>
      <c r="G123" s="176">
        <v>143.69999999999999</v>
      </c>
    </row>
    <row r="124" spans="1:7">
      <c r="A124" s="174"/>
      <c r="B124" s="181" t="s">
        <v>564</v>
      </c>
      <c r="C124" s="177"/>
      <c r="D124" s="174"/>
      <c r="E124" s="174"/>
      <c r="F124" s="176"/>
      <c r="G124" s="176"/>
    </row>
    <row r="125" spans="1:7">
      <c r="A125" s="174"/>
      <c r="B125" s="181" t="s">
        <v>599</v>
      </c>
      <c r="C125" s="177" t="s">
        <v>600</v>
      </c>
      <c r="D125" s="174" t="s">
        <v>58</v>
      </c>
      <c r="E125" s="174">
        <v>7.2</v>
      </c>
      <c r="F125" s="176">
        <v>43.04</v>
      </c>
      <c r="G125" s="176">
        <v>309.89</v>
      </c>
    </row>
    <row r="126" spans="1:7">
      <c r="A126" s="174">
        <v>37</v>
      </c>
      <c r="B126" s="181" t="s">
        <v>601</v>
      </c>
      <c r="C126" s="177" t="s">
        <v>602</v>
      </c>
      <c r="D126" s="174" t="s">
        <v>58</v>
      </c>
      <c r="E126" s="174">
        <v>32</v>
      </c>
      <c r="F126" s="176">
        <v>48.58</v>
      </c>
      <c r="G126" s="176">
        <v>1554.56</v>
      </c>
    </row>
    <row r="127" spans="1:7">
      <c r="A127" s="174"/>
      <c r="B127" s="181" t="s">
        <v>597</v>
      </c>
      <c r="C127" s="177" t="s">
        <v>598</v>
      </c>
      <c r="D127" s="174" t="s">
        <v>468</v>
      </c>
      <c r="E127" s="174">
        <v>6</v>
      </c>
      <c r="F127" s="176">
        <v>23.95</v>
      </c>
      <c r="G127" s="176">
        <v>143.69999999999999</v>
      </c>
    </row>
    <row r="128" spans="1:7">
      <c r="A128" s="174"/>
      <c r="B128" s="181" t="s">
        <v>564</v>
      </c>
      <c r="C128" s="177"/>
      <c r="D128" s="174"/>
      <c r="E128" s="174"/>
      <c r="F128" s="176"/>
      <c r="G128" s="176"/>
    </row>
    <row r="129" spans="1:7">
      <c r="A129" s="174">
        <v>38</v>
      </c>
      <c r="B129" s="182" t="s">
        <v>459</v>
      </c>
      <c r="C129" s="177" t="s">
        <v>603</v>
      </c>
      <c r="D129" s="174" t="s">
        <v>468</v>
      </c>
      <c r="E129" s="174">
        <v>2</v>
      </c>
      <c r="F129" s="176">
        <v>227.17</v>
      </c>
      <c r="G129" s="176">
        <v>454.34</v>
      </c>
    </row>
    <row r="130" spans="1:7">
      <c r="A130" s="174"/>
      <c r="B130" s="181" t="s">
        <v>604</v>
      </c>
      <c r="C130" s="177" t="s">
        <v>605</v>
      </c>
      <c r="D130" s="174" t="s">
        <v>468</v>
      </c>
      <c r="E130" s="174">
        <v>2</v>
      </c>
      <c r="F130" s="176">
        <v>104.4</v>
      </c>
      <c r="G130" s="176">
        <v>208.8</v>
      </c>
    </row>
    <row r="131" spans="1:7">
      <c r="A131" s="174"/>
      <c r="B131" s="181" t="s">
        <v>606</v>
      </c>
      <c r="C131" s="177" t="s">
        <v>560</v>
      </c>
      <c r="D131" s="174" t="s">
        <v>468</v>
      </c>
      <c r="E131" s="174">
        <v>2</v>
      </c>
      <c r="F131" s="176">
        <v>218.43</v>
      </c>
      <c r="G131" s="176">
        <v>436.86</v>
      </c>
    </row>
    <row r="132" spans="1:7">
      <c r="A132" s="174"/>
      <c r="B132" s="181" t="s">
        <v>607</v>
      </c>
      <c r="C132" s="177" t="s">
        <v>608</v>
      </c>
      <c r="D132" s="174" t="s">
        <v>468</v>
      </c>
      <c r="E132" s="174">
        <v>2</v>
      </c>
      <c r="F132" s="176">
        <v>300.73</v>
      </c>
      <c r="G132" s="176">
        <v>601.46</v>
      </c>
    </row>
    <row r="133" spans="1:7">
      <c r="A133" s="174"/>
      <c r="B133" s="182" t="s">
        <v>459</v>
      </c>
      <c r="C133" s="177" t="s">
        <v>609</v>
      </c>
      <c r="D133" s="174" t="s">
        <v>468</v>
      </c>
      <c r="E133" s="174">
        <v>2</v>
      </c>
      <c r="F133" s="176">
        <v>300.99</v>
      </c>
      <c r="G133" s="176">
        <v>601.98</v>
      </c>
    </row>
    <row r="134" spans="1:7">
      <c r="A134" s="174"/>
      <c r="B134" s="182" t="s">
        <v>610</v>
      </c>
      <c r="C134" s="177" t="s">
        <v>611</v>
      </c>
      <c r="D134" s="174" t="s">
        <v>542</v>
      </c>
      <c r="E134" s="174">
        <v>200</v>
      </c>
      <c r="F134" s="176">
        <v>6.2</v>
      </c>
      <c r="G134" s="176">
        <v>1240</v>
      </c>
    </row>
    <row r="135" spans="1:7">
      <c r="A135" s="174"/>
      <c r="B135" s="182" t="s">
        <v>490</v>
      </c>
      <c r="C135" s="177"/>
      <c r="D135" s="174"/>
      <c r="E135" s="174"/>
      <c r="F135" s="176"/>
      <c r="G135" s="176"/>
    </row>
    <row r="136" spans="1:7" ht="21">
      <c r="A136" s="174">
        <v>39</v>
      </c>
      <c r="B136" s="181" t="s">
        <v>612</v>
      </c>
      <c r="C136" s="177" t="s">
        <v>613</v>
      </c>
      <c r="D136" s="174" t="s">
        <v>614</v>
      </c>
      <c r="E136" s="174">
        <v>30</v>
      </c>
      <c r="F136" s="174" t="s">
        <v>615</v>
      </c>
      <c r="G136" s="176">
        <v>588</v>
      </c>
    </row>
    <row r="137" spans="1:7">
      <c r="A137" s="174"/>
      <c r="B137" s="181" t="s">
        <v>564</v>
      </c>
      <c r="C137" s="177"/>
      <c r="D137" s="174"/>
      <c r="E137" s="174"/>
      <c r="F137" s="174"/>
      <c r="G137" s="176"/>
    </row>
    <row r="138" spans="1:7">
      <c r="A138" s="174"/>
      <c r="B138" s="181" t="s">
        <v>616</v>
      </c>
      <c r="C138" s="177" t="s">
        <v>617</v>
      </c>
      <c r="D138" s="174" t="s">
        <v>468</v>
      </c>
      <c r="E138" s="174">
        <v>8</v>
      </c>
      <c r="F138" s="176">
        <v>12.6</v>
      </c>
      <c r="G138" s="176">
        <v>100.8</v>
      </c>
    </row>
    <row r="139" spans="1:7">
      <c r="A139" s="174"/>
      <c r="B139" s="181" t="s">
        <v>490</v>
      </c>
      <c r="C139" s="177"/>
      <c r="D139" s="174"/>
      <c r="E139" s="174"/>
      <c r="F139" s="176"/>
      <c r="G139" s="176"/>
    </row>
    <row r="140" spans="1:7">
      <c r="A140" s="174"/>
      <c r="B140" s="181" t="s">
        <v>549</v>
      </c>
      <c r="C140" s="177" t="s">
        <v>522</v>
      </c>
      <c r="D140" s="174" t="s">
        <v>468</v>
      </c>
      <c r="E140" s="174">
        <v>30</v>
      </c>
      <c r="F140" s="176">
        <v>3.1</v>
      </c>
      <c r="G140" s="176">
        <v>93</v>
      </c>
    </row>
    <row r="141" spans="1:7">
      <c r="A141" s="174"/>
      <c r="B141" s="181" t="s">
        <v>490</v>
      </c>
      <c r="C141" s="177"/>
      <c r="D141" s="174"/>
      <c r="E141" s="174"/>
      <c r="F141" s="176"/>
      <c r="G141" s="176"/>
    </row>
    <row r="142" spans="1:7" ht="31.5">
      <c r="A142" s="174">
        <v>40</v>
      </c>
      <c r="B142" s="181" t="s">
        <v>612</v>
      </c>
      <c r="C142" s="177" t="s">
        <v>618</v>
      </c>
      <c r="D142" s="174" t="s">
        <v>614</v>
      </c>
      <c r="E142" s="174">
        <v>15</v>
      </c>
      <c r="F142" s="176">
        <v>20.190000000000001</v>
      </c>
      <c r="G142" s="176">
        <v>302.85000000000002</v>
      </c>
    </row>
    <row r="143" spans="1:7">
      <c r="A143" s="174"/>
      <c r="B143" s="181" t="s">
        <v>619</v>
      </c>
      <c r="C143" s="177"/>
      <c r="D143" s="174"/>
      <c r="E143" s="174"/>
      <c r="F143" s="176"/>
      <c r="G143" s="176"/>
    </row>
    <row r="144" spans="1:7">
      <c r="A144" s="174"/>
      <c r="B144" s="181" t="s">
        <v>620</v>
      </c>
      <c r="C144" s="177" t="s">
        <v>621</v>
      </c>
      <c r="D144" s="174" t="s">
        <v>468</v>
      </c>
      <c r="E144" s="174">
        <v>5</v>
      </c>
      <c r="F144" s="176">
        <v>13.12</v>
      </c>
      <c r="G144" s="176">
        <v>65.599999999999994</v>
      </c>
    </row>
    <row r="145" spans="1:7">
      <c r="A145" s="174"/>
      <c r="B145" s="181" t="s">
        <v>619</v>
      </c>
      <c r="C145" s="177"/>
      <c r="D145" s="174"/>
      <c r="E145" s="174"/>
      <c r="F145" s="176"/>
      <c r="G145" s="176"/>
    </row>
    <row r="146" spans="1:7">
      <c r="A146" s="174"/>
      <c r="B146" s="181" t="s">
        <v>540</v>
      </c>
      <c r="C146" s="177" t="s">
        <v>541</v>
      </c>
      <c r="D146" s="174" t="s">
        <v>614</v>
      </c>
      <c r="E146" s="174">
        <v>200</v>
      </c>
      <c r="F146" s="176">
        <v>8.5</v>
      </c>
      <c r="G146" s="176">
        <v>1700</v>
      </c>
    </row>
    <row r="147" spans="1:7">
      <c r="A147" s="174"/>
      <c r="B147" s="181" t="s">
        <v>490</v>
      </c>
      <c r="C147" s="177"/>
      <c r="D147" s="174"/>
      <c r="E147" s="174"/>
      <c r="F147" s="176"/>
      <c r="G147" s="176"/>
    </row>
    <row r="148" spans="1:7">
      <c r="A148" s="174"/>
      <c r="B148" s="181" t="s">
        <v>478</v>
      </c>
      <c r="C148" s="177" t="s">
        <v>622</v>
      </c>
      <c r="D148" s="174" t="s">
        <v>468</v>
      </c>
      <c r="E148" s="174">
        <v>10</v>
      </c>
      <c r="F148" s="176">
        <v>11.5</v>
      </c>
      <c r="G148" s="176">
        <v>115</v>
      </c>
    </row>
    <row r="149" spans="1:7">
      <c r="A149" s="174"/>
      <c r="B149" s="181" t="s">
        <v>619</v>
      </c>
      <c r="C149" s="177"/>
      <c r="D149" s="174"/>
      <c r="E149" s="174"/>
      <c r="F149" s="176"/>
      <c r="G149" s="176"/>
    </row>
    <row r="150" spans="1:7" ht="21">
      <c r="A150" s="174"/>
      <c r="B150" s="181" t="s">
        <v>623</v>
      </c>
      <c r="C150" s="177" t="s">
        <v>624</v>
      </c>
      <c r="D150" s="174" t="s">
        <v>468</v>
      </c>
      <c r="E150" s="174">
        <v>10</v>
      </c>
      <c r="F150" s="176">
        <v>8.4499999999999993</v>
      </c>
      <c r="G150" s="176">
        <v>84.5</v>
      </c>
    </row>
    <row r="151" spans="1:7">
      <c r="A151" s="174"/>
      <c r="B151" s="181" t="s">
        <v>619</v>
      </c>
      <c r="C151" s="177"/>
      <c r="D151" s="174"/>
      <c r="E151" s="174"/>
      <c r="F151" s="176"/>
      <c r="G151" s="176"/>
    </row>
    <row r="152" spans="1:7">
      <c r="A152" s="174">
        <v>44</v>
      </c>
      <c r="B152" s="181" t="s">
        <v>540</v>
      </c>
      <c r="C152" s="177" t="s">
        <v>541</v>
      </c>
      <c r="D152" s="174" t="s">
        <v>542</v>
      </c>
      <c r="E152" s="174">
        <v>400</v>
      </c>
      <c r="F152" s="176">
        <v>8.5</v>
      </c>
      <c r="G152" s="176">
        <v>3400</v>
      </c>
    </row>
    <row r="153" spans="1:7">
      <c r="A153" s="174"/>
      <c r="B153" s="181" t="s">
        <v>490</v>
      </c>
      <c r="C153" s="177"/>
      <c r="D153" s="174"/>
      <c r="E153" s="174"/>
      <c r="F153" s="176"/>
      <c r="G153" s="176"/>
    </row>
    <row r="154" spans="1:7">
      <c r="A154" s="174">
        <v>45</v>
      </c>
      <c r="B154" s="181" t="s">
        <v>577</v>
      </c>
      <c r="C154" s="177" t="s">
        <v>578</v>
      </c>
      <c r="D154" s="174" t="s">
        <v>475</v>
      </c>
      <c r="E154" s="174">
        <v>4</v>
      </c>
      <c r="F154" s="176">
        <v>83.3</v>
      </c>
      <c r="G154" s="176">
        <v>333.2</v>
      </c>
    </row>
    <row r="155" spans="1:7">
      <c r="A155" s="174"/>
      <c r="B155" s="181" t="s">
        <v>490</v>
      </c>
      <c r="C155" s="177"/>
      <c r="D155" s="174"/>
      <c r="E155" s="174"/>
      <c r="F155" s="176"/>
      <c r="G155" s="176"/>
    </row>
    <row r="156" spans="1:7">
      <c r="A156" s="174">
        <v>46</v>
      </c>
      <c r="B156" s="181" t="s">
        <v>625</v>
      </c>
      <c r="C156" s="177" t="s">
        <v>626</v>
      </c>
      <c r="D156" s="174" t="s">
        <v>468</v>
      </c>
      <c r="E156" s="174">
        <v>10</v>
      </c>
      <c r="F156" s="176">
        <v>3.4</v>
      </c>
      <c r="G156" s="176">
        <v>34</v>
      </c>
    </row>
    <row r="157" spans="1:7">
      <c r="A157" s="174"/>
      <c r="B157" s="181" t="s">
        <v>490</v>
      </c>
      <c r="C157" s="177"/>
      <c r="D157" s="174"/>
      <c r="E157" s="174"/>
      <c r="F157" s="176"/>
      <c r="G157" s="176"/>
    </row>
    <row r="158" spans="1:7">
      <c r="A158" s="174"/>
      <c r="B158" s="181" t="s">
        <v>627</v>
      </c>
      <c r="C158" s="177" t="s">
        <v>628</v>
      </c>
      <c r="D158" s="174" t="s">
        <v>468</v>
      </c>
      <c r="E158" s="174">
        <v>15</v>
      </c>
      <c r="F158" s="176">
        <v>4.66</v>
      </c>
      <c r="G158" s="176">
        <v>69.900000000000006</v>
      </c>
    </row>
    <row r="159" spans="1:7">
      <c r="A159" s="174"/>
      <c r="B159" s="181" t="s">
        <v>490</v>
      </c>
      <c r="C159" s="177"/>
      <c r="D159" s="174"/>
      <c r="E159" s="174"/>
      <c r="F159" s="176"/>
      <c r="G159" s="176"/>
    </row>
    <row r="160" spans="1:7">
      <c r="A160" s="174"/>
      <c r="B160" s="181" t="s">
        <v>629</v>
      </c>
      <c r="C160" s="177" t="s">
        <v>630</v>
      </c>
      <c r="D160" s="174" t="s">
        <v>468</v>
      </c>
      <c r="E160" s="174">
        <v>2</v>
      </c>
      <c r="F160" s="176">
        <v>71.53</v>
      </c>
      <c r="G160" s="176">
        <v>143.06</v>
      </c>
    </row>
    <row r="161" spans="1:7">
      <c r="A161" s="174"/>
      <c r="B161" s="181" t="s">
        <v>490</v>
      </c>
      <c r="C161" s="177"/>
      <c r="D161" s="174"/>
      <c r="E161" s="174"/>
      <c r="F161" s="176"/>
      <c r="G161" s="176"/>
    </row>
    <row r="162" spans="1:7">
      <c r="A162" s="174"/>
      <c r="B162" s="181" t="s">
        <v>631</v>
      </c>
      <c r="C162" s="177" t="s">
        <v>632</v>
      </c>
      <c r="D162" s="174" t="s">
        <v>468</v>
      </c>
      <c r="E162" s="174">
        <v>4</v>
      </c>
      <c r="F162" s="176">
        <v>17.55</v>
      </c>
      <c r="G162" s="176">
        <v>70.2</v>
      </c>
    </row>
    <row r="163" spans="1:7">
      <c r="A163" s="174"/>
      <c r="B163" s="181" t="s">
        <v>490</v>
      </c>
      <c r="C163" s="177"/>
      <c r="D163" s="174"/>
      <c r="E163" s="174"/>
      <c r="F163" s="176"/>
      <c r="G163" s="176"/>
    </row>
    <row r="164" spans="1:7">
      <c r="A164" s="174"/>
      <c r="B164" s="181" t="s">
        <v>494</v>
      </c>
      <c r="C164" s="177" t="s">
        <v>495</v>
      </c>
      <c r="D164" s="174" t="s">
        <v>468</v>
      </c>
      <c r="E164" s="174">
        <v>30</v>
      </c>
      <c r="F164" s="176">
        <v>6.28</v>
      </c>
      <c r="G164" s="176">
        <v>188.4</v>
      </c>
    </row>
    <row r="165" spans="1:7">
      <c r="A165" s="174"/>
      <c r="B165" s="181" t="s">
        <v>619</v>
      </c>
      <c r="C165" s="177"/>
      <c r="D165" s="174"/>
      <c r="E165" s="174"/>
      <c r="F165" s="176"/>
      <c r="G165" s="176"/>
    </row>
    <row r="166" spans="1:7">
      <c r="A166" s="174">
        <v>47</v>
      </c>
      <c r="B166" s="182" t="s">
        <v>633</v>
      </c>
      <c r="C166" s="177" t="s">
        <v>634</v>
      </c>
      <c r="D166" s="174" t="s">
        <v>635</v>
      </c>
      <c r="E166" s="174">
        <v>2</v>
      </c>
      <c r="F166" s="176">
        <v>550</v>
      </c>
      <c r="G166" s="176">
        <v>1100</v>
      </c>
    </row>
    <row r="167" spans="1:7">
      <c r="A167" s="174"/>
      <c r="B167" s="182" t="s">
        <v>490</v>
      </c>
      <c r="C167" s="177"/>
      <c r="D167" s="174"/>
      <c r="E167" s="174"/>
      <c r="F167" s="176"/>
      <c r="G167" s="176"/>
    </row>
    <row r="168" spans="1:7">
      <c r="A168" s="174">
        <v>48</v>
      </c>
      <c r="B168" s="181" t="s">
        <v>636</v>
      </c>
      <c r="C168" s="177" t="s">
        <v>637</v>
      </c>
      <c r="D168" s="174" t="s">
        <v>468</v>
      </c>
      <c r="E168" s="174">
        <v>2</v>
      </c>
      <c r="F168" s="176">
        <v>185</v>
      </c>
      <c r="G168" s="176">
        <v>370</v>
      </c>
    </row>
    <row r="169" spans="1:7">
      <c r="A169" s="174"/>
      <c r="B169" s="181" t="s">
        <v>490</v>
      </c>
      <c r="C169" s="177"/>
      <c r="D169" s="174"/>
      <c r="E169" s="174"/>
      <c r="F169" s="176"/>
      <c r="G169" s="176"/>
    </row>
    <row r="170" spans="1:7">
      <c r="A170" s="174">
        <v>50</v>
      </c>
      <c r="B170" s="181" t="s">
        <v>638</v>
      </c>
      <c r="C170" s="177" t="s">
        <v>639</v>
      </c>
      <c r="D170" s="174" t="s">
        <v>463</v>
      </c>
      <c r="E170" s="174">
        <v>22</v>
      </c>
      <c r="F170" s="176">
        <v>21.83</v>
      </c>
      <c r="G170" s="176">
        <v>480.26</v>
      </c>
    </row>
    <row r="171" spans="1:7">
      <c r="A171" s="174"/>
      <c r="B171" s="181" t="s">
        <v>619</v>
      </c>
      <c r="C171" s="177"/>
      <c r="D171" s="174"/>
      <c r="E171" s="174"/>
      <c r="F171" s="176"/>
      <c r="G171" s="176"/>
    </row>
    <row r="172" spans="1:7">
      <c r="A172" s="174"/>
      <c r="B172" s="181" t="s">
        <v>505</v>
      </c>
      <c r="C172" s="177" t="s">
        <v>462</v>
      </c>
      <c r="D172" s="174" t="s">
        <v>463</v>
      </c>
      <c r="E172" s="174">
        <v>22</v>
      </c>
      <c r="F172" s="176">
        <v>21.83</v>
      </c>
      <c r="G172" s="176">
        <v>480.26</v>
      </c>
    </row>
    <row r="173" spans="1:7">
      <c r="A173" s="174"/>
      <c r="B173" s="181" t="s">
        <v>619</v>
      </c>
      <c r="C173" s="177"/>
      <c r="D173" s="174"/>
      <c r="E173" s="174"/>
      <c r="F173" s="176"/>
      <c r="G173" s="176"/>
    </row>
    <row r="174" spans="1:7">
      <c r="A174" s="174">
        <v>51</v>
      </c>
      <c r="B174" s="181" t="s">
        <v>640</v>
      </c>
      <c r="C174" s="177" t="s">
        <v>641</v>
      </c>
      <c r="D174" s="174" t="s">
        <v>468</v>
      </c>
      <c r="E174" s="174">
        <v>100</v>
      </c>
      <c r="F174" s="176">
        <v>0.6</v>
      </c>
      <c r="G174" s="176">
        <v>60</v>
      </c>
    </row>
    <row r="175" spans="1:7">
      <c r="A175" s="174"/>
      <c r="B175" s="181" t="s">
        <v>490</v>
      </c>
      <c r="C175" s="177"/>
      <c r="D175" s="174"/>
      <c r="E175" s="174"/>
      <c r="F175" s="176"/>
      <c r="G175" s="176"/>
    </row>
    <row r="176" spans="1:7">
      <c r="A176" s="174"/>
      <c r="B176" s="181" t="s">
        <v>642</v>
      </c>
      <c r="C176" s="177" t="s">
        <v>643</v>
      </c>
      <c r="D176" s="174" t="s">
        <v>468</v>
      </c>
      <c r="E176" s="174">
        <v>10</v>
      </c>
      <c r="F176" s="176">
        <v>322.87</v>
      </c>
      <c r="G176" s="176">
        <v>3228.7</v>
      </c>
    </row>
    <row r="177" spans="1:7">
      <c r="A177" s="174"/>
      <c r="B177" s="181" t="s">
        <v>619</v>
      </c>
      <c r="C177" s="177"/>
      <c r="D177" s="174"/>
      <c r="E177" s="174"/>
      <c r="F177" s="176"/>
      <c r="G177" s="176"/>
    </row>
    <row r="178" spans="1:7">
      <c r="A178" s="174">
        <v>53</v>
      </c>
      <c r="B178" s="181" t="s">
        <v>644</v>
      </c>
      <c r="C178" s="177" t="s">
        <v>645</v>
      </c>
      <c r="D178" s="174" t="s">
        <v>468</v>
      </c>
      <c r="E178" s="174">
        <v>15</v>
      </c>
      <c r="F178" s="176">
        <v>57.43</v>
      </c>
      <c r="G178" s="176">
        <v>861.45</v>
      </c>
    </row>
    <row r="179" spans="1:7">
      <c r="A179" s="174"/>
      <c r="B179" s="181" t="s">
        <v>619</v>
      </c>
      <c r="C179" s="177"/>
      <c r="D179" s="174"/>
      <c r="E179" s="174"/>
      <c r="F179" s="176"/>
      <c r="G179" s="176"/>
    </row>
    <row r="180" spans="1:7" ht="21">
      <c r="A180" s="174"/>
      <c r="B180" s="181" t="s">
        <v>646</v>
      </c>
      <c r="C180" s="177" t="s">
        <v>647</v>
      </c>
      <c r="D180" s="174" t="s">
        <v>468</v>
      </c>
      <c r="E180" s="174">
        <v>7</v>
      </c>
      <c r="F180" s="176">
        <v>267.5</v>
      </c>
      <c r="G180" s="176">
        <v>1872.5</v>
      </c>
    </row>
    <row r="181" spans="1:7">
      <c r="A181" s="174"/>
      <c r="B181" s="181" t="s">
        <v>619</v>
      </c>
      <c r="C181" s="177"/>
      <c r="D181" s="174"/>
      <c r="E181" s="174"/>
      <c r="F181" s="176"/>
      <c r="G181" s="176"/>
    </row>
    <row r="182" spans="1:7">
      <c r="A182" s="174"/>
      <c r="B182" s="181" t="s">
        <v>648</v>
      </c>
      <c r="C182" s="177" t="s">
        <v>649</v>
      </c>
      <c r="D182" s="174" t="s">
        <v>468</v>
      </c>
      <c r="E182" s="174">
        <v>9</v>
      </c>
      <c r="F182" s="176">
        <v>179.27</v>
      </c>
      <c r="G182" s="176">
        <v>1613.43</v>
      </c>
    </row>
    <row r="183" spans="1:7">
      <c r="A183" s="174"/>
      <c r="B183" s="181" t="s">
        <v>490</v>
      </c>
      <c r="C183" s="177"/>
      <c r="D183" s="174"/>
      <c r="E183" s="174"/>
      <c r="F183" s="176"/>
      <c r="G183" s="176"/>
    </row>
    <row r="184" spans="1:7">
      <c r="A184" s="174"/>
      <c r="B184" s="181" t="s">
        <v>650</v>
      </c>
      <c r="C184" s="177" t="s">
        <v>651</v>
      </c>
      <c r="D184" s="174" t="s">
        <v>468</v>
      </c>
      <c r="E184" s="174">
        <v>16</v>
      </c>
      <c r="F184" s="176">
        <v>61</v>
      </c>
      <c r="G184" s="176">
        <v>976</v>
      </c>
    </row>
    <row r="185" spans="1:7">
      <c r="A185" s="174"/>
      <c r="B185" s="181" t="s">
        <v>490</v>
      </c>
      <c r="C185" s="177"/>
      <c r="D185" s="174"/>
      <c r="E185" s="174"/>
      <c r="F185" s="176"/>
      <c r="G185" s="176"/>
    </row>
    <row r="186" spans="1:7">
      <c r="A186" s="174">
        <v>54</v>
      </c>
      <c r="B186" s="181" t="s">
        <v>494</v>
      </c>
      <c r="C186" s="177" t="s">
        <v>495</v>
      </c>
      <c r="D186" s="174" t="s">
        <v>468</v>
      </c>
      <c r="E186" s="174">
        <v>60</v>
      </c>
      <c r="F186" s="176">
        <v>6.28</v>
      </c>
      <c r="G186" s="176">
        <v>376.8</v>
      </c>
    </row>
    <row r="187" spans="1:7">
      <c r="A187" s="174"/>
      <c r="B187" s="181" t="s">
        <v>619</v>
      </c>
      <c r="C187" s="177"/>
      <c r="D187" s="174"/>
      <c r="E187" s="174"/>
      <c r="F187" s="176"/>
      <c r="G187" s="176"/>
    </row>
    <row r="188" spans="1:7">
      <c r="A188" s="174">
        <v>55</v>
      </c>
      <c r="B188" s="181" t="s">
        <v>652</v>
      </c>
      <c r="C188" s="177" t="s">
        <v>653</v>
      </c>
      <c r="D188" s="174" t="s">
        <v>468</v>
      </c>
      <c r="E188" s="174">
        <v>15</v>
      </c>
      <c r="F188" s="176">
        <v>98.89</v>
      </c>
      <c r="G188" s="176">
        <v>1483.35</v>
      </c>
    </row>
    <row r="189" spans="1:7">
      <c r="A189" s="174"/>
      <c r="B189" s="181" t="s">
        <v>490</v>
      </c>
      <c r="C189" s="177"/>
      <c r="D189" s="174"/>
      <c r="E189" s="174"/>
      <c r="F189" s="176"/>
      <c r="G189" s="176"/>
    </row>
    <row r="190" spans="1:7">
      <c r="A190" s="174">
        <v>56</v>
      </c>
      <c r="B190" s="181" t="s">
        <v>654</v>
      </c>
      <c r="C190" s="177" t="s">
        <v>655</v>
      </c>
      <c r="D190" s="174" t="s">
        <v>475</v>
      </c>
      <c r="E190" s="174">
        <v>1</v>
      </c>
      <c r="F190" s="176">
        <v>63.5</v>
      </c>
      <c r="G190" s="176">
        <v>63.5</v>
      </c>
    </row>
    <row r="191" spans="1:7">
      <c r="A191" s="174"/>
      <c r="B191" s="181" t="s">
        <v>490</v>
      </c>
      <c r="C191" s="177"/>
      <c r="D191" s="174"/>
      <c r="E191" s="174"/>
      <c r="F191" s="176"/>
      <c r="G191" s="176"/>
    </row>
    <row r="192" spans="1:7">
      <c r="A192" s="174"/>
      <c r="B192" s="181" t="s">
        <v>540</v>
      </c>
      <c r="C192" s="177" t="s">
        <v>541</v>
      </c>
      <c r="D192" s="174" t="s">
        <v>542</v>
      </c>
      <c r="E192" s="174">
        <v>200</v>
      </c>
      <c r="F192" s="176">
        <v>8.5</v>
      </c>
      <c r="G192" s="176">
        <v>1700</v>
      </c>
    </row>
    <row r="193" spans="1:7">
      <c r="A193" s="174"/>
      <c r="B193" s="181" t="s">
        <v>490</v>
      </c>
      <c r="C193" s="177"/>
      <c r="D193" s="174"/>
      <c r="E193" s="174"/>
      <c r="F193" s="176"/>
      <c r="G193" s="176"/>
    </row>
    <row r="194" spans="1:7">
      <c r="A194" s="174">
        <v>57</v>
      </c>
      <c r="B194" s="182" t="s">
        <v>459</v>
      </c>
      <c r="C194" s="178" t="s">
        <v>656</v>
      </c>
      <c r="D194" s="174" t="s">
        <v>468</v>
      </c>
      <c r="E194" s="174">
        <v>2</v>
      </c>
      <c r="F194" s="176">
        <v>2500</v>
      </c>
      <c r="G194" s="176">
        <v>5000</v>
      </c>
    </row>
    <row r="195" spans="1:7">
      <c r="A195" s="174">
        <v>58</v>
      </c>
      <c r="B195" s="181" t="s">
        <v>652</v>
      </c>
      <c r="C195" s="177" t="s">
        <v>653</v>
      </c>
      <c r="D195" s="174" t="s">
        <v>468</v>
      </c>
      <c r="E195" s="174">
        <v>10</v>
      </c>
      <c r="F195" s="176">
        <v>98.89</v>
      </c>
      <c r="G195" s="176">
        <v>988.9</v>
      </c>
    </row>
    <row r="196" spans="1:7">
      <c r="A196" s="174"/>
      <c r="B196" s="181" t="s">
        <v>490</v>
      </c>
      <c r="C196" s="177"/>
      <c r="D196" s="174"/>
      <c r="E196" s="174"/>
      <c r="F196" s="176"/>
      <c r="G196" s="176"/>
    </row>
    <row r="197" spans="1:7">
      <c r="A197" s="174">
        <v>59</v>
      </c>
      <c r="B197" s="182" t="s">
        <v>657</v>
      </c>
      <c r="C197" s="177" t="s">
        <v>658</v>
      </c>
      <c r="D197" s="174" t="s">
        <v>468</v>
      </c>
      <c r="E197" s="174">
        <v>2</v>
      </c>
      <c r="F197" s="176">
        <v>278.89999999999998</v>
      </c>
      <c r="G197" s="176">
        <v>557.79999999999995</v>
      </c>
    </row>
    <row r="198" spans="1:7">
      <c r="A198" s="174"/>
      <c r="B198" s="182" t="s">
        <v>619</v>
      </c>
      <c r="C198" s="177"/>
      <c r="D198" s="174"/>
      <c r="E198" s="174"/>
      <c r="F198" s="176"/>
      <c r="G198" s="176"/>
    </row>
    <row r="199" spans="1:7">
      <c r="A199" s="174"/>
      <c r="B199" s="182" t="s">
        <v>659</v>
      </c>
      <c r="C199" s="177" t="s">
        <v>660</v>
      </c>
      <c r="D199" s="174" t="s">
        <v>468</v>
      </c>
      <c r="E199" s="174">
        <v>3</v>
      </c>
      <c r="F199" s="176">
        <v>328</v>
      </c>
      <c r="G199" s="176">
        <v>984</v>
      </c>
    </row>
    <row r="200" spans="1:7">
      <c r="A200" s="174"/>
      <c r="B200" s="182" t="s">
        <v>619</v>
      </c>
      <c r="C200" s="177"/>
      <c r="D200" s="174"/>
      <c r="E200" s="174"/>
      <c r="F200" s="176"/>
      <c r="G200" s="176"/>
    </row>
    <row r="201" spans="1:7" ht="21">
      <c r="A201" s="174">
        <v>60</v>
      </c>
      <c r="B201" s="182" t="s">
        <v>661</v>
      </c>
      <c r="C201" s="177" t="s">
        <v>662</v>
      </c>
      <c r="D201" s="174" t="s">
        <v>468</v>
      </c>
      <c r="E201" s="174">
        <v>10</v>
      </c>
      <c r="F201" s="176">
        <v>230.43</v>
      </c>
      <c r="G201" s="176">
        <v>2304.3000000000002</v>
      </c>
    </row>
    <row r="202" spans="1:7">
      <c r="A202" s="174"/>
      <c r="B202" s="182" t="s">
        <v>619</v>
      </c>
      <c r="C202" s="177"/>
      <c r="D202" s="174"/>
      <c r="E202" s="174"/>
      <c r="F202" s="176"/>
      <c r="G202" s="176"/>
    </row>
    <row r="203" spans="1:7">
      <c r="A203" s="174">
        <v>61</v>
      </c>
      <c r="B203" s="182" t="s">
        <v>663</v>
      </c>
      <c r="C203" s="177" t="s">
        <v>664</v>
      </c>
      <c r="D203" s="174" t="s">
        <v>468</v>
      </c>
      <c r="E203" s="174">
        <v>1</v>
      </c>
      <c r="F203" s="176">
        <v>1746.22</v>
      </c>
      <c r="G203" s="176">
        <v>1746.22</v>
      </c>
    </row>
    <row r="204" spans="1:7">
      <c r="A204" s="174"/>
      <c r="B204" s="182" t="s">
        <v>490</v>
      </c>
      <c r="C204" s="177"/>
      <c r="D204" s="174"/>
      <c r="E204" s="174"/>
      <c r="F204" s="176"/>
      <c r="G204" s="176"/>
    </row>
    <row r="205" spans="1:7" ht="21">
      <c r="A205" s="174"/>
      <c r="B205" s="182" t="s">
        <v>665</v>
      </c>
      <c r="C205" s="177" t="s">
        <v>666</v>
      </c>
      <c r="D205" s="174" t="s">
        <v>542</v>
      </c>
      <c r="E205" s="174">
        <v>2</v>
      </c>
      <c r="F205" s="176">
        <v>341.4</v>
      </c>
      <c r="G205" s="176">
        <v>682.8</v>
      </c>
    </row>
    <row r="206" spans="1:7">
      <c r="A206" s="174"/>
      <c r="B206" s="182" t="s">
        <v>619</v>
      </c>
      <c r="C206" s="177"/>
      <c r="D206" s="174"/>
      <c r="E206" s="174"/>
      <c r="F206" s="176"/>
      <c r="G206" s="176"/>
    </row>
    <row r="207" spans="1:7">
      <c r="A207" s="174">
        <v>62</v>
      </c>
      <c r="B207" s="181" t="s">
        <v>667</v>
      </c>
      <c r="C207" s="177" t="s">
        <v>668</v>
      </c>
      <c r="D207" s="174" t="s">
        <v>463</v>
      </c>
      <c r="E207" s="174">
        <v>6</v>
      </c>
      <c r="F207" s="176">
        <v>21.83</v>
      </c>
      <c r="G207" s="176">
        <v>130.97999999999999</v>
      </c>
    </row>
    <row r="208" spans="1:7">
      <c r="A208" s="174"/>
      <c r="B208" s="181" t="s">
        <v>619</v>
      </c>
      <c r="C208" s="177"/>
      <c r="D208" s="174"/>
      <c r="E208" s="174"/>
      <c r="F208" s="176"/>
      <c r="G208" s="176"/>
    </row>
    <row r="209" spans="1:7">
      <c r="A209" s="174">
        <v>63</v>
      </c>
      <c r="B209" s="182" t="s">
        <v>669</v>
      </c>
      <c r="C209" s="177" t="s">
        <v>670</v>
      </c>
      <c r="D209" s="174" t="s">
        <v>468</v>
      </c>
      <c r="E209" s="174">
        <v>30</v>
      </c>
      <c r="F209" s="176">
        <v>21.36</v>
      </c>
      <c r="G209" s="176">
        <v>640.79999999999995</v>
      </c>
    </row>
    <row r="210" spans="1:7">
      <c r="A210" s="174"/>
      <c r="B210" s="182" t="s">
        <v>619</v>
      </c>
      <c r="C210" s="177"/>
      <c r="D210" s="174"/>
      <c r="E210" s="174"/>
      <c r="F210" s="176"/>
      <c r="G210" s="176"/>
    </row>
    <row r="211" spans="1:7">
      <c r="A211" s="174"/>
      <c r="B211" s="182" t="s">
        <v>550</v>
      </c>
      <c r="C211" s="177" t="s">
        <v>551</v>
      </c>
      <c r="D211" s="174" t="s">
        <v>468</v>
      </c>
      <c r="E211" s="174">
        <v>35</v>
      </c>
      <c r="F211" s="176">
        <v>9.2200000000000006</v>
      </c>
      <c r="G211" s="176">
        <v>322.7</v>
      </c>
    </row>
    <row r="212" spans="1:7">
      <c r="A212" s="174"/>
      <c r="B212" s="182" t="s">
        <v>619</v>
      </c>
      <c r="C212" s="177"/>
      <c r="D212" s="174"/>
      <c r="E212" s="174"/>
      <c r="F212" s="176"/>
      <c r="G212" s="176"/>
    </row>
    <row r="213" spans="1:7" ht="21">
      <c r="A213" s="174"/>
      <c r="B213" s="182" t="s">
        <v>552</v>
      </c>
      <c r="C213" s="177" t="s">
        <v>553</v>
      </c>
      <c r="D213" s="174" t="s">
        <v>468</v>
      </c>
      <c r="E213" s="174">
        <v>35</v>
      </c>
      <c r="F213" s="176">
        <v>2.0299999999999998</v>
      </c>
      <c r="G213" s="176">
        <v>71.05</v>
      </c>
    </row>
    <row r="214" spans="1:7">
      <c r="A214" s="174"/>
      <c r="B214" s="182" t="s">
        <v>619</v>
      </c>
      <c r="C214" s="177"/>
      <c r="D214" s="174"/>
      <c r="E214" s="174"/>
      <c r="F214" s="176"/>
      <c r="G214" s="176"/>
    </row>
    <row r="215" spans="1:7">
      <c r="A215" s="174"/>
      <c r="B215" s="182" t="s">
        <v>671</v>
      </c>
      <c r="C215" s="177" t="s">
        <v>672</v>
      </c>
      <c r="D215" s="174" t="s">
        <v>468</v>
      </c>
      <c r="E215" s="174">
        <v>2000</v>
      </c>
      <c r="F215" s="176">
        <v>0.06</v>
      </c>
      <c r="G215" s="176">
        <v>120</v>
      </c>
    </row>
    <row r="216" spans="1:7">
      <c r="A216" s="174"/>
      <c r="B216" s="182" t="s">
        <v>490</v>
      </c>
      <c r="C216" s="177"/>
      <c r="D216" s="174"/>
      <c r="E216" s="174"/>
      <c r="F216" s="176"/>
      <c r="G216" s="176"/>
    </row>
    <row r="217" spans="1:7">
      <c r="A217" s="174">
        <v>64</v>
      </c>
      <c r="B217" s="182" t="s">
        <v>673</v>
      </c>
      <c r="C217" s="177" t="s">
        <v>674</v>
      </c>
      <c r="D217" s="174" t="s">
        <v>468</v>
      </c>
      <c r="E217" s="174">
        <v>32</v>
      </c>
      <c r="F217" s="176">
        <v>29.5</v>
      </c>
      <c r="G217" s="176">
        <v>944</v>
      </c>
    </row>
    <row r="218" spans="1:7">
      <c r="A218" s="174"/>
      <c r="B218" s="182" t="s">
        <v>619</v>
      </c>
      <c r="C218" s="177"/>
      <c r="D218" s="174"/>
      <c r="E218" s="174"/>
      <c r="F218" s="176"/>
      <c r="G218" s="176"/>
    </row>
    <row r="219" spans="1:7">
      <c r="A219" s="174">
        <v>65</v>
      </c>
      <c r="B219" s="181" t="s">
        <v>505</v>
      </c>
      <c r="C219" s="177" t="s">
        <v>462</v>
      </c>
      <c r="D219" s="174" t="s">
        <v>463</v>
      </c>
      <c r="E219" s="174">
        <v>80</v>
      </c>
      <c r="F219" s="176">
        <v>21.83</v>
      </c>
      <c r="G219" s="176">
        <v>1746.4</v>
      </c>
    </row>
    <row r="220" spans="1:7">
      <c r="A220" s="174"/>
      <c r="B220" s="181" t="s">
        <v>619</v>
      </c>
      <c r="C220" s="177"/>
      <c r="D220" s="174"/>
      <c r="E220" s="174"/>
      <c r="F220" s="176"/>
      <c r="G220" s="176"/>
    </row>
    <row r="221" spans="1:7">
      <c r="A221" s="174">
        <v>66</v>
      </c>
      <c r="B221" s="181" t="s">
        <v>667</v>
      </c>
      <c r="C221" s="177" t="s">
        <v>668</v>
      </c>
      <c r="D221" s="174" t="s">
        <v>463</v>
      </c>
      <c r="E221" s="174">
        <v>42</v>
      </c>
      <c r="F221" s="176">
        <v>21.83</v>
      </c>
      <c r="G221" s="176">
        <v>916.86</v>
      </c>
    </row>
    <row r="222" spans="1:7">
      <c r="A222" s="174"/>
      <c r="B222" s="181" t="s">
        <v>619</v>
      </c>
      <c r="C222" s="177"/>
      <c r="D222" s="174"/>
      <c r="E222" s="174"/>
      <c r="F222" s="176"/>
      <c r="G222" s="176"/>
    </row>
    <row r="223" spans="1:7">
      <c r="A223" s="174">
        <v>67</v>
      </c>
      <c r="B223" s="181" t="s">
        <v>675</v>
      </c>
      <c r="C223" s="177" t="s">
        <v>676</v>
      </c>
      <c r="D223" s="174" t="s">
        <v>468</v>
      </c>
      <c r="E223" s="174">
        <v>5</v>
      </c>
      <c r="F223" s="176">
        <v>29.67</v>
      </c>
      <c r="G223" s="176">
        <v>148.35</v>
      </c>
    </row>
    <row r="224" spans="1:7">
      <c r="A224" s="174"/>
      <c r="B224" s="181" t="s">
        <v>619</v>
      </c>
      <c r="C224" s="177"/>
      <c r="D224" s="174"/>
      <c r="E224" s="174"/>
      <c r="F224" s="176"/>
      <c r="G224" s="176"/>
    </row>
    <row r="225" spans="1:7">
      <c r="A225" s="174"/>
      <c r="B225" s="181" t="s">
        <v>677</v>
      </c>
      <c r="C225" s="177" t="s">
        <v>678</v>
      </c>
      <c r="D225" s="174" t="s">
        <v>468</v>
      </c>
      <c r="E225" s="174">
        <v>3</v>
      </c>
      <c r="F225" s="176">
        <v>56.36</v>
      </c>
      <c r="G225" s="176">
        <v>169.08</v>
      </c>
    </row>
    <row r="226" spans="1:7">
      <c r="A226" s="174"/>
      <c r="B226" s="181" t="s">
        <v>619</v>
      </c>
      <c r="C226" s="177"/>
      <c r="D226" s="174"/>
      <c r="E226" s="174"/>
      <c r="F226" s="176"/>
      <c r="G226" s="176"/>
    </row>
    <row r="227" spans="1:7">
      <c r="A227" s="174"/>
      <c r="B227" s="181" t="s">
        <v>679</v>
      </c>
      <c r="C227" s="177" t="s">
        <v>680</v>
      </c>
      <c r="D227" s="174" t="s">
        <v>468</v>
      </c>
      <c r="E227" s="174">
        <v>1</v>
      </c>
      <c r="F227" s="176">
        <v>456.46</v>
      </c>
      <c r="G227" s="176">
        <v>456.46</v>
      </c>
    </row>
    <row r="228" spans="1:7">
      <c r="A228" s="174"/>
      <c r="B228" s="181" t="s">
        <v>564</v>
      </c>
      <c r="C228" s="177"/>
      <c r="D228" s="174"/>
      <c r="E228" s="174"/>
      <c r="F228" s="176"/>
      <c r="G228" s="176"/>
    </row>
    <row r="229" spans="1:7">
      <c r="A229" s="174">
        <v>68</v>
      </c>
      <c r="B229" s="181" t="s">
        <v>681</v>
      </c>
      <c r="C229" s="177" t="s">
        <v>682</v>
      </c>
      <c r="D229" s="174" t="s">
        <v>468</v>
      </c>
      <c r="E229" s="174">
        <v>200</v>
      </c>
      <c r="F229" s="176">
        <v>0.12</v>
      </c>
      <c r="G229" s="176">
        <v>24</v>
      </c>
    </row>
    <row r="230" spans="1:7">
      <c r="A230" s="174"/>
      <c r="B230" s="181" t="s">
        <v>564</v>
      </c>
      <c r="C230" s="177"/>
      <c r="D230" s="174"/>
      <c r="E230" s="174"/>
      <c r="F230" s="176"/>
      <c r="G230" s="176"/>
    </row>
    <row r="231" spans="1:7">
      <c r="A231" s="174"/>
      <c r="B231" s="181" t="s">
        <v>683</v>
      </c>
      <c r="C231" s="177" t="s">
        <v>684</v>
      </c>
      <c r="D231" s="174" t="s">
        <v>468</v>
      </c>
      <c r="E231" s="174">
        <v>200</v>
      </c>
      <c r="F231" s="176">
        <v>0.2</v>
      </c>
      <c r="G231" s="176">
        <v>40</v>
      </c>
    </row>
    <row r="232" spans="1:7">
      <c r="A232" s="174"/>
      <c r="B232" s="181" t="s">
        <v>564</v>
      </c>
      <c r="C232" s="177"/>
      <c r="D232" s="174"/>
      <c r="E232" s="174"/>
      <c r="F232" s="176"/>
      <c r="G232" s="176"/>
    </row>
    <row r="233" spans="1:7">
      <c r="A233" s="174"/>
      <c r="B233" s="181" t="s">
        <v>685</v>
      </c>
      <c r="C233" s="177" t="s">
        <v>686</v>
      </c>
      <c r="D233" s="174" t="s">
        <v>687</v>
      </c>
      <c r="E233" s="174">
        <v>20</v>
      </c>
      <c r="F233" s="176">
        <v>5</v>
      </c>
      <c r="G233" s="176">
        <v>100</v>
      </c>
    </row>
    <row r="234" spans="1:7">
      <c r="A234" s="174"/>
      <c r="B234" s="181" t="s">
        <v>564</v>
      </c>
      <c r="C234" s="177"/>
      <c r="D234" s="174"/>
      <c r="E234" s="174"/>
      <c r="F234" s="176"/>
      <c r="G234" s="176"/>
    </row>
    <row r="235" spans="1:7">
      <c r="A235" s="174"/>
      <c r="B235" s="181" t="s">
        <v>688</v>
      </c>
      <c r="C235" s="177" t="s">
        <v>689</v>
      </c>
      <c r="D235" s="174" t="s">
        <v>468</v>
      </c>
      <c r="E235" s="174">
        <v>20</v>
      </c>
      <c r="F235" s="176">
        <v>6.85</v>
      </c>
      <c r="G235" s="176">
        <v>137</v>
      </c>
    </row>
    <row r="236" spans="1:7">
      <c r="A236" s="174"/>
      <c r="B236" s="181" t="s">
        <v>564</v>
      </c>
      <c r="C236" s="177"/>
      <c r="D236" s="174"/>
      <c r="E236" s="174"/>
      <c r="F236" s="176"/>
      <c r="G236" s="176"/>
    </row>
    <row r="237" spans="1:7">
      <c r="A237" s="174"/>
      <c r="B237" s="181" t="s">
        <v>690</v>
      </c>
      <c r="C237" s="177" t="s">
        <v>691</v>
      </c>
      <c r="D237" s="174" t="s">
        <v>468</v>
      </c>
      <c r="E237" s="174">
        <v>35</v>
      </c>
      <c r="F237" s="176">
        <v>30.97</v>
      </c>
      <c r="G237" s="176">
        <v>1083.95</v>
      </c>
    </row>
    <row r="238" spans="1:7">
      <c r="A238" s="174"/>
      <c r="B238" s="181" t="s">
        <v>619</v>
      </c>
      <c r="C238" s="177"/>
      <c r="D238" s="174"/>
      <c r="E238" s="174"/>
      <c r="F238" s="176"/>
      <c r="G238" s="176"/>
    </row>
    <row r="239" spans="1:7">
      <c r="A239" s="174">
        <v>69</v>
      </c>
      <c r="B239" s="181" t="s">
        <v>692</v>
      </c>
      <c r="C239" s="177" t="s">
        <v>608</v>
      </c>
      <c r="D239" s="174" t="s">
        <v>468</v>
      </c>
      <c r="E239" s="174">
        <v>2</v>
      </c>
      <c r="F239" s="176">
        <v>301.57</v>
      </c>
      <c r="G239" s="176">
        <v>603.14</v>
      </c>
    </row>
    <row r="240" spans="1:7">
      <c r="A240" s="174"/>
      <c r="B240" s="181" t="s">
        <v>564</v>
      </c>
      <c r="C240" s="177"/>
      <c r="D240" s="174"/>
      <c r="E240" s="174"/>
      <c r="F240" s="176"/>
      <c r="G240" s="176"/>
    </row>
    <row r="241" spans="1:7">
      <c r="A241" s="174"/>
      <c r="B241" s="181" t="s">
        <v>693</v>
      </c>
      <c r="C241" s="177" t="s">
        <v>694</v>
      </c>
      <c r="D241" s="174" t="s">
        <v>468</v>
      </c>
      <c r="E241" s="174">
        <v>2</v>
      </c>
      <c r="F241" s="176">
        <v>192.48</v>
      </c>
      <c r="G241" s="176">
        <v>384.96</v>
      </c>
    </row>
    <row r="242" spans="1:7">
      <c r="A242" s="174"/>
      <c r="B242" s="181" t="s">
        <v>564</v>
      </c>
      <c r="C242" s="177"/>
      <c r="D242" s="174"/>
      <c r="E242" s="174"/>
      <c r="F242" s="176"/>
      <c r="G242" s="176"/>
    </row>
    <row r="243" spans="1:7">
      <c r="A243" s="174"/>
      <c r="B243" s="181" t="s">
        <v>695</v>
      </c>
      <c r="C243" s="177" t="s">
        <v>696</v>
      </c>
      <c r="D243" s="174" t="s">
        <v>468</v>
      </c>
      <c r="E243" s="174">
        <v>2</v>
      </c>
      <c r="F243" s="176">
        <v>363.8</v>
      </c>
      <c r="G243" s="176">
        <v>727.6</v>
      </c>
    </row>
    <row r="244" spans="1:7">
      <c r="A244" s="174"/>
      <c r="B244" s="181" t="s">
        <v>564</v>
      </c>
      <c r="C244" s="177"/>
      <c r="D244" s="174"/>
      <c r="E244" s="174"/>
      <c r="F244" s="176"/>
      <c r="G244" s="176"/>
    </row>
    <row r="245" spans="1:7">
      <c r="A245" s="174">
        <v>70</v>
      </c>
      <c r="B245" s="181" t="s">
        <v>697</v>
      </c>
      <c r="C245" s="177" t="s">
        <v>698</v>
      </c>
      <c r="D245" s="174" t="s">
        <v>542</v>
      </c>
      <c r="E245" s="174">
        <v>50</v>
      </c>
      <c r="F245" s="176">
        <v>10.69</v>
      </c>
      <c r="G245" s="176">
        <v>534.5</v>
      </c>
    </row>
    <row r="246" spans="1:7">
      <c r="A246" s="174"/>
      <c r="B246" s="181" t="s">
        <v>564</v>
      </c>
      <c r="C246" s="177"/>
      <c r="D246" s="174"/>
      <c r="E246" s="174"/>
      <c r="F246" s="176"/>
      <c r="G246" s="176"/>
    </row>
    <row r="247" spans="1:7">
      <c r="A247" s="174"/>
      <c r="B247" s="181" t="s">
        <v>699</v>
      </c>
      <c r="C247" s="177" t="s">
        <v>700</v>
      </c>
      <c r="D247" s="174" t="s">
        <v>468</v>
      </c>
      <c r="E247" s="174">
        <v>10</v>
      </c>
      <c r="F247" s="176">
        <v>9.01</v>
      </c>
      <c r="G247" s="176">
        <v>90.1</v>
      </c>
    </row>
    <row r="248" spans="1:7">
      <c r="A248" s="174"/>
      <c r="B248" s="181" t="s">
        <v>619</v>
      </c>
      <c r="C248" s="177"/>
      <c r="D248" s="174"/>
      <c r="E248" s="174"/>
      <c r="F248" s="176"/>
      <c r="G248" s="176"/>
    </row>
    <row r="249" spans="1:7" ht="21">
      <c r="A249" s="174"/>
      <c r="B249" s="181" t="s">
        <v>701</v>
      </c>
      <c r="C249" s="177" t="s">
        <v>702</v>
      </c>
      <c r="D249" s="174" t="s">
        <v>475</v>
      </c>
      <c r="E249" s="174">
        <v>1</v>
      </c>
      <c r="F249" s="176">
        <v>48.34</v>
      </c>
      <c r="G249" s="176">
        <v>48.34</v>
      </c>
    </row>
    <row r="250" spans="1:7">
      <c r="A250" s="174"/>
      <c r="B250" s="181" t="s">
        <v>619</v>
      </c>
      <c r="C250" s="177"/>
      <c r="D250" s="174"/>
      <c r="E250" s="174"/>
      <c r="F250" s="176"/>
      <c r="G250" s="176"/>
    </row>
    <row r="251" spans="1:7">
      <c r="A251" s="174">
        <v>71</v>
      </c>
      <c r="B251" s="181" t="s">
        <v>703</v>
      </c>
      <c r="C251" s="177" t="s">
        <v>704</v>
      </c>
      <c r="D251" s="174" t="s">
        <v>468</v>
      </c>
      <c r="E251" s="174">
        <v>20</v>
      </c>
      <c r="F251" s="176">
        <v>104.9</v>
      </c>
      <c r="G251" s="176">
        <v>2098</v>
      </c>
    </row>
    <row r="252" spans="1:7">
      <c r="A252" s="174"/>
      <c r="B252" s="181" t="s">
        <v>564</v>
      </c>
      <c r="C252" s="177"/>
      <c r="D252" s="174"/>
      <c r="E252" s="174"/>
      <c r="F252" s="176"/>
      <c r="G252" s="176"/>
    </row>
    <row r="253" spans="1:7">
      <c r="A253" s="174">
        <v>72</v>
      </c>
      <c r="B253" s="181" t="s">
        <v>705</v>
      </c>
      <c r="C253" s="177" t="s">
        <v>706</v>
      </c>
      <c r="D253" s="174" t="s">
        <v>468</v>
      </c>
      <c r="E253" s="174">
        <v>3</v>
      </c>
      <c r="F253" s="176">
        <v>93.8</v>
      </c>
      <c r="G253" s="176">
        <v>281.39999999999998</v>
      </c>
    </row>
    <row r="254" spans="1:7">
      <c r="A254" s="174"/>
      <c r="B254" s="181" t="s">
        <v>619</v>
      </c>
      <c r="C254" s="177"/>
      <c r="D254" s="174"/>
      <c r="E254" s="174"/>
      <c r="F254" s="176"/>
      <c r="G254" s="176"/>
    </row>
    <row r="255" spans="1:7">
      <c r="A255" s="174">
        <v>73</v>
      </c>
      <c r="B255" s="181" t="s">
        <v>707</v>
      </c>
      <c r="C255" s="177" t="s">
        <v>708</v>
      </c>
      <c r="D255" s="174" t="s">
        <v>58</v>
      </c>
      <c r="E255" s="174">
        <v>3.6</v>
      </c>
      <c r="F255" s="176">
        <v>29.93</v>
      </c>
      <c r="G255" s="176">
        <v>107.75</v>
      </c>
    </row>
    <row r="256" spans="1:7">
      <c r="A256" s="174"/>
      <c r="B256" s="181" t="s">
        <v>619</v>
      </c>
      <c r="C256" s="177"/>
      <c r="D256" s="174"/>
      <c r="E256" s="174"/>
      <c r="F256" s="176"/>
      <c r="G256" s="176"/>
    </row>
    <row r="257" spans="1:7">
      <c r="A257" s="174"/>
      <c r="B257" s="181" t="s">
        <v>488</v>
      </c>
      <c r="C257" s="177" t="s">
        <v>600</v>
      </c>
      <c r="D257" s="174" t="s">
        <v>58</v>
      </c>
      <c r="E257" s="174">
        <v>3.6</v>
      </c>
      <c r="F257" s="176">
        <v>45.88</v>
      </c>
      <c r="G257" s="176">
        <v>165.17</v>
      </c>
    </row>
    <row r="258" spans="1:7">
      <c r="A258" s="174"/>
      <c r="B258" s="181" t="s">
        <v>619</v>
      </c>
      <c r="C258" s="177"/>
      <c r="D258" s="174"/>
      <c r="E258" s="174"/>
      <c r="F258" s="176"/>
      <c r="G258" s="176"/>
    </row>
    <row r="259" spans="1:7">
      <c r="A259" s="174">
        <v>74</v>
      </c>
      <c r="B259" s="181" t="s">
        <v>459</v>
      </c>
      <c r="C259" s="177" t="s">
        <v>709</v>
      </c>
      <c r="D259" s="174" t="s">
        <v>468</v>
      </c>
      <c r="E259" s="174">
        <v>2</v>
      </c>
      <c r="F259" s="176">
        <v>2150</v>
      </c>
      <c r="G259" s="176">
        <v>4300</v>
      </c>
    </row>
    <row r="260" spans="1:7">
      <c r="A260" s="174">
        <v>75</v>
      </c>
      <c r="B260" s="181" t="s">
        <v>710</v>
      </c>
      <c r="C260" s="177" t="s">
        <v>711</v>
      </c>
      <c r="D260" s="174" t="s">
        <v>468</v>
      </c>
      <c r="E260" s="174">
        <v>3</v>
      </c>
      <c r="F260" s="176">
        <v>109.72</v>
      </c>
      <c r="G260" s="176">
        <v>329.16</v>
      </c>
    </row>
    <row r="261" spans="1:7">
      <c r="A261" s="174"/>
      <c r="B261" s="181" t="s">
        <v>564</v>
      </c>
      <c r="C261" s="177"/>
      <c r="D261" s="174"/>
      <c r="E261" s="174"/>
      <c r="F261" s="176"/>
      <c r="G261" s="176"/>
    </row>
    <row r="262" spans="1:7" ht="21">
      <c r="A262" s="174">
        <v>76</v>
      </c>
      <c r="B262" s="181" t="s">
        <v>712</v>
      </c>
      <c r="C262" s="177" t="s">
        <v>713</v>
      </c>
      <c r="D262" s="174" t="s">
        <v>468</v>
      </c>
      <c r="E262" s="174">
        <v>10</v>
      </c>
      <c r="F262" s="176">
        <v>162.13999999999999</v>
      </c>
      <c r="G262" s="176">
        <v>1621.4</v>
      </c>
    </row>
    <row r="263" spans="1:7">
      <c r="A263" s="174"/>
      <c r="B263" s="181" t="s">
        <v>714</v>
      </c>
      <c r="C263" s="177"/>
      <c r="D263" s="174"/>
      <c r="E263" s="174"/>
      <c r="F263" s="176"/>
      <c r="G263" s="176"/>
    </row>
    <row r="264" spans="1:7">
      <c r="A264" s="174">
        <v>78</v>
      </c>
      <c r="B264" s="181" t="s">
        <v>640</v>
      </c>
      <c r="C264" s="177" t="s">
        <v>641</v>
      </c>
      <c r="D264" s="174" t="s">
        <v>468</v>
      </c>
      <c r="E264" s="174">
        <v>100</v>
      </c>
      <c r="F264" s="176">
        <v>0.6</v>
      </c>
      <c r="G264" s="176">
        <v>60</v>
      </c>
    </row>
    <row r="265" spans="1:7">
      <c r="A265" s="174"/>
      <c r="B265" s="181" t="s">
        <v>564</v>
      </c>
      <c r="C265" s="177"/>
      <c r="D265" s="174"/>
      <c r="E265" s="174"/>
      <c r="F265" s="176"/>
      <c r="G265" s="176"/>
    </row>
    <row r="266" spans="1:7" ht="21">
      <c r="A266" s="174"/>
      <c r="B266" s="181" t="s">
        <v>612</v>
      </c>
      <c r="C266" s="177" t="s">
        <v>613</v>
      </c>
      <c r="D266" s="174" t="s">
        <v>542</v>
      </c>
      <c r="E266" s="174">
        <v>15</v>
      </c>
      <c r="F266" s="176">
        <v>20.190000000000001</v>
      </c>
      <c r="G266" s="176">
        <v>302.85000000000002</v>
      </c>
    </row>
    <row r="267" spans="1:7">
      <c r="A267" s="174"/>
      <c r="B267" s="181" t="s">
        <v>714</v>
      </c>
      <c r="C267" s="177"/>
      <c r="D267" s="174"/>
      <c r="E267" s="174"/>
      <c r="F267" s="176"/>
      <c r="G267" s="176"/>
    </row>
    <row r="268" spans="1:7">
      <c r="A268" s="174"/>
      <c r="B268" s="181" t="s">
        <v>715</v>
      </c>
      <c r="C268" s="177" t="s">
        <v>716</v>
      </c>
      <c r="D268" s="174" t="s">
        <v>58</v>
      </c>
      <c r="E268" s="174">
        <v>5</v>
      </c>
      <c r="F268" s="176">
        <v>37.659999999999997</v>
      </c>
      <c r="G268" s="176">
        <v>188.3</v>
      </c>
    </row>
    <row r="269" spans="1:7">
      <c r="A269" s="174"/>
      <c r="B269" s="181" t="s">
        <v>564</v>
      </c>
      <c r="C269" s="177"/>
      <c r="D269" s="174"/>
      <c r="E269" s="174"/>
      <c r="F269" s="176"/>
      <c r="G269" s="176"/>
    </row>
    <row r="270" spans="1:7">
      <c r="A270" s="174"/>
      <c r="B270" s="181" t="s">
        <v>717</v>
      </c>
      <c r="C270" s="177" t="s">
        <v>718</v>
      </c>
      <c r="D270" s="174" t="s">
        <v>468</v>
      </c>
      <c r="E270" s="174">
        <v>5</v>
      </c>
      <c r="F270" s="176">
        <v>15.37</v>
      </c>
      <c r="G270" s="176">
        <v>76.849999999999994</v>
      </c>
    </row>
    <row r="271" spans="1:7">
      <c r="A271" s="174"/>
      <c r="B271" s="181" t="s">
        <v>564</v>
      </c>
      <c r="C271" s="177"/>
      <c r="D271" s="174"/>
      <c r="E271" s="174"/>
      <c r="F271" s="176"/>
      <c r="G271" s="176"/>
    </row>
    <row r="272" spans="1:7">
      <c r="A272" s="174"/>
      <c r="B272" s="181" t="s">
        <v>494</v>
      </c>
      <c r="C272" s="177" t="s">
        <v>495</v>
      </c>
      <c r="D272" s="174" t="s">
        <v>468</v>
      </c>
      <c r="E272" s="174">
        <v>30</v>
      </c>
      <c r="F272" s="176">
        <v>6.28</v>
      </c>
      <c r="G272" s="176">
        <v>188.4</v>
      </c>
    </row>
    <row r="273" spans="1:7">
      <c r="A273" s="174"/>
      <c r="B273" s="181" t="s">
        <v>714</v>
      </c>
      <c r="C273" s="177"/>
      <c r="D273" s="174"/>
      <c r="E273" s="174"/>
      <c r="F273" s="176"/>
      <c r="G273" s="176"/>
    </row>
    <row r="274" spans="1:7" ht="21">
      <c r="A274" s="174">
        <v>79</v>
      </c>
      <c r="B274" s="181" t="s">
        <v>719</v>
      </c>
      <c r="C274" s="177" t="s">
        <v>720</v>
      </c>
      <c r="D274" s="174" t="s">
        <v>468</v>
      </c>
      <c r="E274" s="174">
        <v>7</v>
      </c>
      <c r="F274" s="176">
        <v>122.3</v>
      </c>
      <c r="G274" s="176">
        <v>856.1</v>
      </c>
    </row>
    <row r="275" spans="1:7">
      <c r="A275" s="174"/>
      <c r="B275" s="181" t="s">
        <v>714</v>
      </c>
      <c r="C275" s="177"/>
      <c r="D275" s="174"/>
      <c r="E275" s="174"/>
      <c r="F275" s="176"/>
      <c r="G275" s="176"/>
    </row>
    <row r="276" spans="1:7">
      <c r="A276" s="174">
        <v>80</v>
      </c>
      <c r="B276" s="181" t="s">
        <v>721</v>
      </c>
      <c r="C276" s="177" t="s">
        <v>722</v>
      </c>
      <c r="D276" s="174" t="s">
        <v>542</v>
      </c>
      <c r="E276" s="174">
        <v>15</v>
      </c>
      <c r="F276" s="176">
        <v>74.260000000000005</v>
      </c>
      <c r="G276" s="176">
        <v>1113.9000000000001</v>
      </c>
    </row>
    <row r="277" spans="1:7">
      <c r="A277" s="174"/>
      <c r="B277" s="181" t="s">
        <v>714</v>
      </c>
      <c r="C277" s="177"/>
      <c r="D277" s="174"/>
      <c r="E277" s="174"/>
      <c r="F277" s="176"/>
      <c r="G277" s="176"/>
    </row>
    <row r="278" spans="1:7">
      <c r="A278" s="174">
        <v>81</v>
      </c>
      <c r="B278" s="181" t="s">
        <v>723</v>
      </c>
      <c r="C278" s="177" t="s">
        <v>724</v>
      </c>
      <c r="D278" s="174" t="s">
        <v>468</v>
      </c>
      <c r="E278" s="174">
        <v>5</v>
      </c>
      <c r="F278" s="176">
        <v>4.37</v>
      </c>
      <c r="G278" s="176">
        <v>21.85</v>
      </c>
    </row>
    <row r="279" spans="1:7">
      <c r="A279" s="174"/>
      <c r="B279" s="181" t="s">
        <v>564</v>
      </c>
      <c r="C279" s="177"/>
      <c r="D279" s="174"/>
      <c r="E279" s="174"/>
      <c r="F279" s="176"/>
      <c r="G279" s="176"/>
    </row>
    <row r="280" spans="1:7">
      <c r="A280" s="174"/>
      <c r="B280" s="181" t="s">
        <v>725</v>
      </c>
      <c r="C280" s="177" t="s">
        <v>726</v>
      </c>
      <c r="D280" s="174" t="s">
        <v>542</v>
      </c>
      <c r="E280" s="174">
        <v>20</v>
      </c>
      <c r="F280" s="176">
        <v>9.6199999999999992</v>
      </c>
      <c r="G280" s="176">
        <v>192.4</v>
      </c>
    </row>
    <row r="281" spans="1:7">
      <c r="A281" s="174"/>
      <c r="B281" s="181" t="s">
        <v>714</v>
      </c>
      <c r="C281" s="177"/>
      <c r="D281" s="174"/>
      <c r="E281" s="174"/>
      <c r="F281" s="176"/>
      <c r="G281" s="176"/>
    </row>
    <row r="282" spans="1:7" ht="21">
      <c r="A282" s="174"/>
      <c r="B282" s="181" t="s">
        <v>623</v>
      </c>
      <c r="C282" s="177" t="s">
        <v>727</v>
      </c>
      <c r="D282" s="174" t="s">
        <v>468</v>
      </c>
      <c r="E282" s="174">
        <v>20</v>
      </c>
      <c r="F282" s="176">
        <v>8.4499999999999993</v>
      </c>
      <c r="G282" s="176">
        <v>169</v>
      </c>
    </row>
    <row r="283" spans="1:7">
      <c r="A283" s="174"/>
      <c r="B283" s="181" t="s">
        <v>714</v>
      </c>
      <c r="C283" s="177"/>
      <c r="D283" s="174"/>
      <c r="E283" s="174"/>
      <c r="F283" s="176"/>
      <c r="G283" s="176"/>
    </row>
    <row r="284" spans="1:7">
      <c r="A284" s="174">
        <v>82</v>
      </c>
      <c r="B284" s="182" t="s">
        <v>669</v>
      </c>
      <c r="C284" s="177" t="s">
        <v>670</v>
      </c>
      <c r="D284" s="174" t="s">
        <v>468</v>
      </c>
      <c r="E284" s="174">
        <v>20</v>
      </c>
      <c r="F284" s="176">
        <v>22.17</v>
      </c>
      <c r="G284" s="176">
        <v>443.4</v>
      </c>
    </row>
    <row r="285" spans="1:7">
      <c r="A285" s="174"/>
      <c r="B285" s="182" t="s">
        <v>714</v>
      </c>
      <c r="C285" s="177"/>
      <c r="D285" s="174"/>
      <c r="E285" s="174"/>
      <c r="F285" s="176"/>
      <c r="G285" s="176"/>
    </row>
    <row r="286" spans="1:7">
      <c r="A286" s="174"/>
      <c r="B286" s="181" t="s">
        <v>620</v>
      </c>
      <c r="C286" s="177" t="s">
        <v>728</v>
      </c>
      <c r="D286" s="174" t="s">
        <v>468</v>
      </c>
      <c r="E286" s="174">
        <v>5</v>
      </c>
      <c r="F286" s="176">
        <v>13.82</v>
      </c>
      <c r="G286" s="176">
        <v>69.099999999999994</v>
      </c>
    </row>
    <row r="287" spans="1:7">
      <c r="A287" s="174"/>
      <c r="B287" s="181" t="s">
        <v>714</v>
      </c>
      <c r="C287" s="177"/>
      <c r="D287" s="174"/>
      <c r="E287" s="174"/>
      <c r="F287" s="176"/>
      <c r="G287" s="176"/>
    </row>
    <row r="288" spans="1:7">
      <c r="A288" s="174"/>
      <c r="B288" s="181" t="s">
        <v>681</v>
      </c>
      <c r="C288" s="177" t="s">
        <v>682</v>
      </c>
      <c r="D288" s="174" t="s">
        <v>468</v>
      </c>
      <c r="E288" s="174">
        <v>100</v>
      </c>
      <c r="F288" s="176">
        <v>0.12</v>
      </c>
      <c r="G288" s="176">
        <v>12</v>
      </c>
    </row>
    <row r="289" spans="1:7">
      <c r="A289" s="174"/>
      <c r="B289" s="181" t="s">
        <v>564</v>
      </c>
      <c r="C289" s="177"/>
      <c r="D289" s="174"/>
      <c r="E289" s="174"/>
      <c r="F289" s="176"/>
      <c r="G289" s="176"/>
    </row>
    <row r="290" spans="1:7">
      <c r="A290" s="174">
        <v>83</v>
      </c>
      <c r="B290" s="182" t="s">
        <v>729</v>
      </c>
      <c r="C290" s="177" t="s">
        <v>730</v>
      </c>
      <c r="D290" s="174" t="s">
        <v>468</v>
      </c>
      <c r="E290" s="174">
        <v>3</v>
      </c>
      <c r="F290" s="176">
        <v>284.89999999999998</v>
      </c>
      <c r="G290" s="176">
        <v>854.7</v>
      </c>
    </row>
    <row r="291" spans="1:7">
      <c r="A291" s="174"/>
      <c r="B291" s="182" t="s">
        <v>564</v>
      </c>
      <c r="C291" s="177"/>
      <c r="D291" s="174"/>
      <c r="E291" s="174"/>
      <c r="F291" s="176"/>
      <c r="G291" s="176"/>
    </row>
    <row r="292" spans="1:7">
      <c r="A292" s="174">
        <v>84</v>
      </c>
      <c r="B292" s="182" t="s">
        <v>565</v>
      </c>
      <c r="C292" s="177" t="s">
        <v>731</v>
      </c>
      <c r="D292" s="174" t="s">
        <v>468</v>
      </c>
      <c r="E292" s="174">
        <v>7</v>
      </c>
      <c r="F292" s="176">
        <v>67.819999999999993</v>
      </c>
      <c r="G292" s="176">
        <v>474.74</v>
      </c>
    </row>
    <row r="293" spans="1:7">
      <c r="A293" s="174"/>
      <c r="B293" s="182" t="s">
        <v>562</v>
      </c>
      <c r="C293" s="177" t="s">
        <v>732</v>
      </c>
      <c r="D293" s="174" t="s">
        <v>468</v>
      </c>
      <c r="E293" s="174">
        <v>7</v>
      </c>
      <c r="F293" s="176">
        <v>55.47</v>
      </c>
      <c r="G293" s="176">
        <v>388.29</v>
      </c>
    </row>
    <row r="294" spans="1:7">
      <c r="A294" s="174">
        <v>85</v>
      </c>
      <c r="B294" s="182" t="s">
        <v>733</v>
      </c>
      <c r="C294" s="177" t="s">
        <v>734</v>
      </c>
      <c r="D294" s="174" t="s">
        <v>468</v>
      </c>
      <c r="E294" s="174">
        <v>200</v>
      </c>
      <c r="F294" s="176">
        <v>0.57999999999999996</v>
      </c>
      <c r="G294" s="176">
        <v>116</v>
      </c>
    </row>
    <row r="295" spans="1:7">
      <c r="A295" s="174"/>
      <c r="B295" s="182" t="s">
        <v>619</v>
      </c>
      <c r="C295" s="177"/>
      <c r="D295" s="174"/>
      <c r="E295" s="174"/>
      <c r="F295" s="176"/>
      <c r="G295" s="176"/>
    </row>
    <row r="296" spans="1:7">
      <c r="A296" s="174"/>
      <c r="B296" s="182" t="s">
        <v>735</v>
      </c>
      <c r="C296" s="177" t="s">
        <v>736</v>
      </c>
      <c r="D296" s="174" t="s">
        <v>468</v>
      </c>
      <c r="E296" s="174">
        <v>200</v>
      </c>
      <c r="F296" s="176">
        <v>0.28999999999999998</v>
      </c>
      <c r="G296" s="176">
        <v>58</v>
      </c>
    </row>
    <row r="297" spans="1:7">
      <c r="A297" s="174"/>
      <c r="B297" s="182" t="s">
        <v>619</v>
      </c>
      <c r="C297" s="177"/>
      <c r="D297" s="174"/>
      <c r="E297" s="174"/>
      <c r="F297" s="176"/>
      <c r="G297" s="176"/>
    </row>
    <row r="298" spans="1:7">
      <c r="A298" s="174"/>
      <c r="B298" s="182" t="s">
        <v>737</v>
      </c>
      <c r="C298" s="177" t="s">
        <v>738</v>
      </c>
      <c r="D298" s="174" t="s">
        <v>468</v>
      </c>
      <c r="E298" s="174">
        <v>400</v>
      </c>
      <c r="F298" s="176">
        <v>0.97</v>
      </c>
      <c r="G298" s="176">
        <v>388</v>
      </c>
    </row>
    <row r="299" spans="1:7">
      <c r="A299" s="174"/>
      <c r="B299" s="182" t="s">
        <v>619</v>
      </c>
      <c r="C299" s="177"/>
      <c r="D299" s="174"/>
      <c r="E299" s="174"/>
      <c r="F299" s="176"/>
      <c r="G299" s="176"/>
    </row>
    <row r="300" spans="1:7">
      <c r="A300" s="174"/>
      <c r="B300" s="182" t="s">
        <v>739</v>
      </c>
      <c r="C300" s="177" t="s">
        <v>740</v>
      </c>
      <c r="D300" s="174" t="s">
        <v>468</v>
      </c>
      <c r="E300" s="174">
        <v>200</v>
      </c>
      <c r="F300" s="176">
        <v>0.93</v>
      </c>
      <c r="G300" s="176">
        <v>186</v>
      </c>
    </row>
    <row r="301" spans="1:7">
      <c r="A301" s="174"/>
      <c r="B301" s="182" t="s">
        <v>619</v>
      </c>
      <c r="C301" s="177"/>
      <c r="D301" s="174"/>
      <c r="E301" s="174"/>
      <c r="F301" s="176"/>
      <c r="G301" s="176"/>
    </row>
    <row r="302" spans="1:7">
      <c r="A302" s="174"/>
      <c r="B302" s="182" t="s">
        <v>741</v>
      </c>
      <c r="C302" s="177" t="s">
        <v>742</v>
      </c>
      <c r="D302" s="174" t="s">
        <v>468</v>
      </c>
      <c r="E302" s="174">
        <v>10</v>
      </c>
      <c r="F302" s="176">
        <v>22.99</v>
      </c>
      <c r="G302" s="176">
        <v>229.9</v>
      </c>
    </row>
    <row r="303" spans="1:7">
      <c r="A303" s="174"/>
      <c r="B303" s="182" t="s">
        <v>619</v>
      </c>
      <c r="C303" s="177"/>
      <c r="D303" s="174"/>
      <c r="E303" s="174"/>
      <c r="F303" s="176"/>
      <c r="G303" s="176"/>
    </row>
    <row r="304" spans="1:7">
      <c r="A304" s="174">
        <v>86</v>
      </c>
      <c r="B304" s="182" t="s">
        <v>743</v>
      </c>
      <c r="C304" s="177" t="s">
        <v>744</v>
      </c>
      <c r="D304" s="174" t="s">
        <v>468</v>
      </c>
      <c r="E304" s="174">
        <v>10</v>
      </c>
      <c r="F304" s="176">
        <v>2.73</v>
      </c>
      <c r="G304" s="176">
        <v>27.3</v>
      </c>
    </row>
    <row r="305" spans="1:7">
      <c r="A305" s="174"/>
      <c r="B305" s="182" t="s">
        <v>714</v>
      </c>
      <c r="C305" s="177"/>
      <c r="D305" s="174"/>
      <c r="E305" s="174"/>
      <c r="F305" s="176"/>
      <c r="G305" s="176"/>
    </row>
    <row r="306" spans="1:7">
      <c r="A306" s="174"/>
      <c r="B306" s="182" t="s">
        <v>745</v>
      </c>
      <c r="C306" s="177" t="s">
        <v>746</v>
      </c>
      <c r="D306" s="174" t="s">
        <v>475</v>
      </c>
      <c r="E306" s="174">
        <v>3</v>
      </c>
      <c r="F306" s="176">
        <v>26.71</v>
      </c>
      <c r="G306" s="176">
        <v>80.13</v>
      </c>
    </row>
    <row r="307" spans="1:7">
      <c r="A307" s="174"/>
      <c r="B307" s="182" t="s">
        <v>714</v>
      </c>
      <c r="C307" s="177"/>
      <c r="D307" s="174"/>
      <c r="E307" s="174"/>
      <c r="F307" s="176"/>
      <c r="G307" s="176"/>
    </row>
    <row r="308" spans="1:7">
      <c r="A308" s="174"/>
      <c r="B308" s="182" t="s">
        <v>747</v>
      </c>
      <c r="C308" s="177" t="s">
        <v>748</v>
      </c>
      <c r="D308" s="174" t="s">
        <v>468</v>
      </c>
      <c r="E308" s="174">
        <v>5</v>
      </c>
      <c r="F308" s="176">
        <v>97.06</v>
      </c>
      <c r="G308" s="176">
        <v>485.3</v>
      </c>
    </row>
    <row r="309" spans="1:7">
      <c r="A309" s="174"/>
      <c r="B309" s="182" t="s">
        <v>714</v>
      </c>
      <c r="C309" s="177"/>
      <c r="D309" s="174"/>
      <c r="E309" s="174"/>
      <c r="F309" s="176"/>
      <c r="G309" s="176"/>
    </row>
    <row r="310" spans="1:7">
      <c r="A310" s="174"/>
      <c r="B310" s="181" t="s">
        <v>749</v>
      </c>
      <c r="C310" s="177" t="s">
        <v>750</v>
      </c>
      <c r="D310" s="174" t="s">
        <v>468</v>
      </c>
      <c r="E310" s="174">
        <v>4</v>
      </c>
      <c r="F310" s="176">
        <v>86.49</v>
      </c>
      <c r="G310" s="176">
        <v>345.96</v>
      </c>
    </row>
    <row r="311" spans="1:7">
      <c r="A311" s="174"/>
      <c r="B311" s="181" t="s">
        <v>619</v>
      </c>
      <c r="C311" s="177"/>
      <c r="D311" s="174"/>
      <c r="E311" s="174"/>
      <c r="F311" s="176"/>
      <c r="G311" s="176"/>
    </row>
    <row r="312" spans="1:7" ht="21">
      <c r="A312" s="174">
        <v>88</v>
      </c>
      <c r="B312" s="182" t="s">
        <v>751</v>
      </c>
      <c r="C312" s="177" t="s">
        <v>752</v>
      </c>
      <c r="D312" s="174" t="s">
        <v>468</v>
      </c>
      <c r="E312" s="174">
        <v>2</v>
      </c>
      <c r="F312" s="176">
        <v>140.82</v>
      </c>
      <c r="G312" s="176">
        <v>281.64</v>
      </c>
    </row>
    <row r="313" spans="1:7">
      <c r="A313" s="174"/>
      <c r="B313" s="182" t="s">
        <v>619</v>
      </c>
      <c r="C313" s="177"/>
      <c r="D313" s="174"/>
      <c r="E313" s="174"/>
      <c r="F313" s="176"/>
      <c r="G313" s="176"/>
    </row>
    <row r="314" spans="1:7">
      <c r="A314" s="174">
        <v>89</v>
      </c>
      <c r="B314" s="182" t="s">
        <v>753</v>
      </c>
      <c r="C314" s="177" t="s">
        <v>754</v>
      </c>
      <c r="D314" s="174" t="s">
        <v>468</v>
      </c>
      <c r="E314" s="174">
        <v>10</v>
      </c>
      <c r="F314" s="176">
        <v>13.59</v>
      </c>
      <c r="G314" s="176">
        <v>135.9</v>
      </c>
    </row>
    <row r="315" spans="1:7">
      <c r="A315" s="174"/>
      <c r="B315" s="182" t="s">
        <v>619</v>
      </c>
      <c r="C315" s="177"/>
      <c r="D315" s="174"/>
      <c r="E315" s="174"/>
      <c r="F315" s="176"/>
      <c r="G315" s="176"/>
    </row>
    <row r="316" spans="1:7">
      <c r="A316" s="174"/>
      <c r="B316" s="182" t="s">
        <v>681</v>
      </c>
      <c r="C316" s="177" t="s">
        <v>682</v>
      </c>
      <c r="D316" s="174" t="s">
        <v>468</v>
      </c>
      <c r="E316" s="174">
        <v>200</v>
      </c>
      <c r="F316" s="176">
        <v>0.12</v>
      </c>
      <c r="G316" s="176">
        <v>24</v>
      </c>
    </row>
    <row r="317" spans="1:7">
      <c r="A317" s="174"/>
      <c r="B317" s="182" t="s">
        <v>619</v>
      </c>
      <c r="C317" s="177"/>
      <c r="D317" s="174"/>
      <c r="E317" s="174"/>
      <c r="F317" s="176"/>
      <c r="G317" s="176"/>
    </row>
    <row r="318" spans="1:7">
      <c r="A318" s="174">
        <v>77</v>
      </c>
      <c r="B318" s="181" t="s">
        <v>755</v>
      </c>
      <c r="C318" s="177" t="s">
        <v>756</v>
      </c>
      <c r="D318" s="174" t="s">
        <v>468</v>
      </c>
      <c r="E318" s="174">
        <v>7</v>
      </c>
      <c r="F318" s="176">
        <v>152</v>
      </c>
      <c r="G318" s="176">
        <v>1064</v>
      </c>
    </row>
    <row r="319" spans="1:7">
      <c r="A319" s="174"/>
      <c r="B319" s="181" t="s">
        <v>564</v>
      </c>
      <c r="C319" s="177"/>
      <c r="D319" s="174"/>
      <c r="E319" s="174"/>
      <c r="F319" s="176"/>
      <c r="G319" s="176"/>
    </row>
    <row r="320" spans="1:7">
      <c r="A320" s="174">
        <v>87</v>
      </c>
      <c r="B320" s="182" t="s">
        <v>757</v>
      </c>
      <c r="C320" s="177" t="s">
        <v>758</v>
      </c>
      <c r="D320" s="174" t="s">
        <v>542</v>
      </c>
      <c r="E320" s="174">
        <v>400</v>
      </c>
      <c r="F320" s="176">
        <v>0.75</v>
      </c>
      <c r="G320" s="176">
        <v>300</v>
      </c>
    </row>
    <row r="321" spans="1:7">
      <c r="A321" s="174"/>
      <c r="B321" s="182" t="s">
        <v>619</v>
      </c>
      <c r="C321" s="177"/>
      <c r="D321" s="174"/>
      <c r="E321" s="174"/>
      <c r="F321" s="176"/>
      <c r="G321" s="176"/>
    </row>
    <row r="322" spans="1:7">
      <c r="A322" s="174"/>
      <c r="B322" s="182" t="s">
        <v>494</v>
      </c>
      <c r="C322" s="177" t="s">
        <v>495</v>
      </c>
      <c r="D322" s="174" t="s">
        <v>468</v>
      </c>
      <c r="E322" s="174">
        <v>60</v>
      </c>
      <c r="F322" s="176">
        <v>6.28</v>
      </c>
      <c r="G322" s="176">
        <v>376.8</v>
      </c>
    </row>
    <row r="323" spans="1:7">
      <c r="A323" s="174"/>
      <c r="B323" s="182" t="s">
        <v>714</v>
      </c>
      <c r="C323" s="177"/>
      <c r="D323" s="174"/>
      <c r="E323" s="174"/>
      <c r="F323" s="176"/>
      <c r="G323" s="176"/>
    </row>
    <row r="324" spans="1:7">
      <c r="A324" s="174"/>
      <c r="B324" s="182" t="s">
        <v>759</v>
      </c>
      <c r="C324" s="177" t="s">
        <v>760</v>
      </c>
      <c r="D324" s="174" t="s">
        <v>468</v>
      </c>
      <c r="E324" s="174">
        <v>30</v>
      </c>
      <c r="F324" s="176">
        <v>23.94</v>
      </c>
      <c r="G324" s="176">
        <v>718.2</v>
      </c>
    </row>
    <row r="325" spans="1:7">
      <c r="A325" s="174"/>
      <c r="B325" s="182" t="s">
        <v>619</v>
      </c>
      <c r="C325" s="177"/>
      <c r="D325" s="174"/>
      <c r="E325" s="174"/>
      <c r="F325" s="176"/>
      <c r="G325" s="176"/>
    </row>
    <row r="326" spans="1:7">
      <c r="A326" s="174"/>
      <c r="B326" s="181" t="s">
        <v>688</v>
      </c>
      <c r="C326" s="177" t="s">
        <v>689</v>
      </c>
      <c r="D326" s="174" t="s">
        <v>468</v>
      </c>
      <c r="E326" s="174">
        <v>25</v>
      </c>
      <c r="F326" s="176">
        <v>6.85</v>
      </c>
      <c r="G326" s="176">
        <v>171.25</v>
      </c>
    </row>
    <row r="327" spans="1:7">
      <c r="A327" s="174"/>
      <c r="B327" s="181" t="s">
        <v>619</v>
      </c>
      <c r="C327" s="177"/>
      <c r="D327" s="174"/>
      <c r="E327" s="174"/>
      <c r="F327" s="176"/>
      <c r="G327" s="176"/>
    </row>
    <row r="328" spans="1:7">
      <c r="A328" s="174"/>
      <c r="B328" s="181" t="s">
        <v>761</v>
      </c>
      <c r="C328" s="177" t="s">
        <v>762</v>
      </c>
      <c r="D328" s="174" t="s">
        <v>475</v>
      </c>
      <c r="E328" s="174">
        <v>7.2</v>
      </c>
      <c r="F328" s="176">
        <v>40.72</v>
      </c>
      <c r="G328" s="176">
        <v>293.18</v>
      </c>
    </row>
    <row r="329" spans="1:7">
      <c r="A329" s="174"/>
      <c r="B329" s="181" t="s">
        <v>619</v>
      </c>
      <c r="C329" s="177"/>
      <c r="D329" s="174"/>
      <c r="E329" s="174"/>
      <c r="F329" s="176"/>
      <c r="G329" s="176"/>
    </row>
    <row r="330" spans="1:7">
      <c r="A330" s="174"/>
      <c r="B330" s="181" t="s">
        <v>763</v>
      </c>
      <c r="C330" s="177" t="s">
        <v>764</v>
      </c>
      <c r="D330" s="174" t="s">
        <v>475</v>
      </c>
      <c r="E330" s="174">
        <v>2</v>
      </c>
      <c r="F330" s="176">
        <v>108.64</v>
      </c>
      <c r="G330" s="176">
        <v>217.28</v>
      </c>
    </row>
    <row r="331" spans="1:7">
      <c r="A331" s="174"/>
      <c r="B331" s="181" t="s">
        <v>619</v>
      </c>
      <c r="C331" s="177"/>
      <c r="D331" s="174"/>
      <c r="E331" s="174"/>
      <c r="F331" s="176"/>
      <c r="G331" s="176"/>
    </row>
    <row r="332" spans="1:7">
      <c r="A332" s="174">
        <v>90</v>
      </c>
      <c r="B332" s="182" t="s">
        <v>765</v>
      </c>
      <c r="C332" s="177" t="s">
        <v>766</v>
      </c>
      <c r="D332" s="174" t="s">
        <v>468</v>
      </c>
      <c r="E332" s="174">
        <v>117</v>
      </c>
      <c r="F332" s="176">
        <v>125.56</v>
      </c>
      <c r="G332" s="176">
        <v>14690.52</v>
      </c>
    </row>
    <row r="333" spans="1:7">
      <c r="A333" s="174"/>
      <c r="B333" s="182" t="s">
        <v>619</v>
      </c>
      <c r="C333" s="177"/>
      <c r="D333" s="174"/>
      <c r="E333" s="174"/>
      <c r="F333" s="176"/>
      <c r="G333" s="176"/>
    </row>
    <row r="334" spans="1:7">
      <c r="A334" s="174"/>
      <c r="B334" s="182" t="s">
        <v>767</v>
      </c>
      <c r="C334" s="177" t="s">
        <v>768</v>
      </c>
      <c r="D334" s="174" t="s">
        <v>468</v>
      </c>
      <c r="E334" s="174">
        <v>29</v>
      </c>
      <c r="F334" s="176">
        <v>140.81</v>
      </c>
      <c r="G334" s="176">
        <v>4083.49</v>
      </c>
    </row>
    <row r="335" spans="1:7">
      <c r="A335" s="174"/>
      <c r="B335" s="182" t="s">
        <v>619</v>
      </c>
      <c r="C335" s="177"/>
      <c r="D335" s="174"/>
      <c r="E335" s="174"/>
      <c r="F335" s="176"/>
      <c r="G335" s="176"/>
    </row>
    <row r="336" spans="1:7">
      <c r="A336" s="174">
        <v>91</v>
      </c>
      <c r="B336" s="182" t="s">
        <v>769</v>
      </c>
      <c r="C336" s="177" t="s">
        <v>770</v>
      </c>
      <c r="D336" s="174" t="s">
        <v>771</v>
      </c>
      <c r="E336" s="174">
        <v>2</v>
      </c>
      <c r="F336" s="176">
        <v>300</v>
      </c>
      <c r="G336" s="176">
        <v>600</v>
      </c>
    </row>
    <row r="337" spans="1:7">
      <c r="A337" s="174"/>
      <c r="B337" s="182" t="s">
        <v>619</v>
      </c>
      <c r="C337" s="177"/>
      <c r="D337" s="174"/>
      <c r="E337" s="174"/>
      <c r="F337" s="176"/>
      <c r="G337" s="176"/>
    </row>
    <row r="338" spans="1:7">
      <c r="A338" s="174">
        <v>92</v>
      </c>
      <c r="B338" s="182" t="s">
        <v>459</v>
      </c>
      <c r="C338" s="177" t="s">
        <v>772</v>
      </c>
      <c r="D338" s="174" t="s">
        <v>468</v>
      </c>
      <c r="E338" s="174">
        <v>2</v>
      </c>
      <c r="F338" s="176">
        <v>899.9</v>
      </c>
      <c r="G338" s="176">
        <v>1799.8</v>
      </c>
    </row>
    <row r="339" spans="1:7">
      <c r="A339" s="174">
        <v>93</v>
      </c>
      <c r="B339" s="182" t="s">
        <v>773</v>
      </c>
      <c r="C339" s="177" t="s">
        <v>774</v>
      </c>
      <c r="D339" s="174" t="s">
        <v>475</v>
      </c>
      <c r="E339" s="174">
        <v>120</v>
      </c>
      <c r="F339" s="176">
        <v>2.4700000000000002</v>
      </c>
      <c r="G339" s="176">
        <v>296.39999999999998</v>
      </c>
    </row>
    <row r="340" spans="1:7">
      <c r="A340" s="174"/>
      <c r="B340" s="182" t="s">
        <v>714</v>
      </c>
      <c r="C340" s="177"/>
      <c r="D340" s="174"/>
      <c r="E340" s="174"/>
      <c r="F340" s="176"/>
      <c r="G340" s="176"/>
    </row>
    <row r="341" spans="1:7">
      <c r="A341" s="174"/>
      <c r="B341" s="181" t="s">
        <v>769</v>
      </c>
      <c r="C341" s="177" t="s">
        <v>770</v>
      </c>
      <c r="D341" s="174" t="s">
        <v>771</v>
      </c>
      <c r="E341" s="174">
        <v>2</v>
      </c>
      <c r="F341" s="176">
        <v>300</v>
      </c>
      <c r="G341" s="176">
        <v>600</v>
      </c>
    </row>
    <row r="342" spans="1:7">
      <c r="A342" s="174"/>
      <c r="B342" s="181" t="s">
        <v>619</v>
      </c>
      <c r="C342" s="177"/>
      <c r="D342" s="174"/>
      <c r="E342" s="174"/>
      <c r="F342" s="176"/>
      <c r="G342" s="176"/>
    </row>
    <row r="343" spans="1:7">
      <c r="A343" s="174">
        <v>94</v>
      </c>
      <c r="B343" s="181" t="s">
        <v>769</v>
      </c>
      <c r="C343" s="177" t="s">
        <v>770</v>
      </c>
      <c r="D343" s="174" t="s">
        <v>771</v>
      </c>
      <c r="E343" s="174">
        <v>2</v>
      </c>
      <c r="F343" s="176">
        <v>300</v>
      </c>
      <c r="G343" s="176">
        <v>600</v>
      </c>
    </row>
    <row r="344" spans="1:7">
      <c r="A344" s="174"/>
      <c r="B344" s="181" t="s">
        <v>619</v>
      </c>
      <c r="C344" s="177"/>
      <c r="D344" s="174"/>
      <c r="E344" s="174"/>
      <c r="F344" s="176"/>
      <c r="G344" s="176"/>
    </row>
    <row r="345" spans="1:7">
      <c r="A345" s="174">
        <v>95</v>
      </c>
      <c r="B345" s="181" t="s">
        <v>775</v>
      </c>
      <c r="C345" s="177" t="s">
        <v>776</v>
      </c>
      <c r="D345" s="174" t="s">
        <v>468</v>
      </c>
      <c r="E345" s="174">
        <v>1</v>
      </c>
      <c r="F345" s="176">
        <v>109.45</v>
      </c>
      <c r="G345" s="176">
        <v>109.45</v>
      </c>
    </row>
    <row r="346" spans="1:7">
      <c r="A346" s="174"/>
      <c r="B346" s="181" t="s">
        <v>777</v>
      </c>
      <c r="C346" s="177"/>
      <c r="D346" s="174"/>
      <c r="E346" s="174"/>
      <c r="F346" s="176"/>
      <c r="G346" s="176"/>
    </row>
    <row r="347" spans="1:7">
      <c r="A347" s="174"/>
      <c r="B347" s="181" t="s">
        <v>778</v>
      </c>
      <c r="C347" s="177" t="s">
        <v>779</v>
      </c>
      <c r="D347" s="174" t="s">
        <v>468</v>
      </c>
      <c r="E347" s="174">
        <v>5</v>
      </c>
      <c r="F347" s="176">
        <v>19.350000000000001</v>
      </c>
      <c r="G347" s="176">
        <v>96.75</v>
      </c>
    </row>
    <row r="348" spans="1:7">
      <c r="A348" s="174"/>
      <c r="B348" s="181" t="s">
        <v>777</v>
      </c>
      <c r="C348" s="177"/>
      <c r="D348" s="174"/>
      <c r="E348" s="174"/>
      <c r="F348" s="176"/>
      <c r="G348" s="176"/>
    </row>
    <row r="349" spans="1:7">
      <c r="A349" s="174"/>
      <c r="B349" s="181" t="s">
        <v>780</v>
      </c>
      <c r="C349" s="177" t="s">
        <v>781</v>
      </c>
      <c r="D349" s="174" t="s">
        <v>542</v>
      </c>
      <c r="E349" s="174">
        <v>20</v>
      </c>
      <c r="F349" s="176">
        <v>16.63</v>
      </c>
      <c r="G349" s="176">
        <v>332.6</v>
      </c>
    </row>
    <row r="350" spans="1:7">
      <c r="A350" s="174"/>
      <c r="B350" s="181" t="s">
        <v>619</v>
      </c>
      <c r="C350" s="177"/>
      <c r="D350" s="174"/>
      <c r="E350" s="174"/>
      <c r="F350" s="176"/>
      <c r="G350" s="176"/>
    </row>
    <row r="351" spans="1:7">
      <c r="A351" s="174">
        <v>96</v>
      </c>
      <c r="B351" s="181" t="s">
        <v>782</v>
      </c>
      <c r="C351" s="177" t="s">
        <v>783</v>
      </c>
      <c r="D351" s="174" t="s">
        <v>468</v>
      </c>
      <c r="E351" s="174">
        <v>15</v>
      </c>
      <c r="F351" s="176">
        <v>10.8</v>
      </c>
      <c r="G351" s="176">
        <v>162</v>
      </c>
    </row>
    <row r="352" spans="1:7">
      <c r="A352" s="174"/>
      <c r="B352" s="181" t="s">
        <v>619</v>
      </c>
      <c r="C352" s="177"/>
      <c r="D352" s="174"/>
      <c r="E352" s="174"/>
      <c r="F352" s="176"/>
      <c r="G352" s="176"/>
    </row>
    <row r="353" spans="1:7">
      <c r="A353" s="174"/>
      <c r="B353" s="182" t="s">
        <v>745</v>
      </c>
      <c r="C353" s="177" t="s">
        <v>746</v>
      </c>
      <c r="D353" s="174" t="s">
        <v>475</v>
      </c>
      <c r="E353" s="174">
        <v>3</v>
      </c>
      <c r="F353" s="176">
        <v>26.71</v>
      </c>
      <c r="G353" s="176">
        <v>80.13</v>
      </c>
    </row>
    <row r="354" spans="1:7">
      <c r="A354" s="174"/>
      <c r="B354" s="182" t="s">
        <v>714</v>
      </c>
      <c r="C354" s="177"/>
      <c r="D354" s="174"/>
      <c r="E354" s="174"/>
      <c r="F354" s="176"/>
      <c r="G354" s="176"/>
    </row>
    <row r="355" spans="1:7">
      <c r="A355" s="174"/>
      <c r="B355" s="181" t="s">
        <v>478</v>
      </c>
      <c r="C355" s="177" t="s">
        <v>479</v>
      </c>
      <c r="D355" s="174" t="s">
        <v>468</v>
      </c>
      <c r="E355" s="174">
        <v>15</v>
      </c>
      <c r="F355" s="176">
        <v>11.2</v>
      </c>
      <c r="G355" s="176">
        <v>168</v>
      </c>
    </row>
    <row r="356" spans="1:7">
      <c r="A356" s="174"/>
      <c r="B356" s="181" t="s">
        <v>714</v>
      </c>
      <c r="C356" s="177"/>
      <c r="D356" s="174"/>
      <c r="E356" s="174"/>
      <c r="F356" s="176"/>
      <c r="G356" s="176"/>
    </row>
    <row r="357" spans="1:7">
      <c r="A357" s="174">
        <v>97</v>
      </c>
      <c r="B357" s="181" t="s">
        <v>784</v>
      </c>
      <c r="C357" s="177" t="s">
        <v>785</v>
      </c>
      <c r="D357" s="174" t="s">
        <v>468</v>
      </c>
      <c r="E357" s="174">
        <v>30</v>
      </c>
      <c r="F357" s="176">
        <v>2.89</v>
      </c>
      <c r="G357" s="176">
        <v>86.7</v>
      </c>
    </row>
    <row r="358" spans="1:7">
      <c r="A358" s="174"/>
      <c r="B358" s="181" t="s">
        <v>619</v>
      </c>
      <c r="C358" s="177"/>
      <c r="D358" s="174"/>
      <c r="E358" s="174"/>
      <c r="F358" s="176"/>
      <c r="G358" s="176"/>
    </row>
    <row r="359" spans="1:7">
      <c r="A359" s="174"/>
      <c r="B359" s="182" t="s">
        <v>549</v>
      </c>
      <c r="C359" s="177" t="s">
        <v>522</v>
      </c>
      <c r="D359" s="174" t="s">
        <v>468</v>
      </c>
      <c r="E359" s="174">
        <v>30</v>
      </c>
      <c r="F359" s="176">
        <v>4.45</v>
      </c>
      <c r="G359" s="176">
        <v>133.5</v>
      </c>
    </row>
    <row r="360" spans="1:7">
      <c r="A360" s="174"/>
      <c r="B360" s="182" t="s">
        <v>619</v>
      </c>
      <c r="C360" s="177"/>
      <c r="D360" s="174"/>
      <c r="E360" s="174"/>
      <c r="F360" s="176"/>
      <c r="G360" s="176"/>
    </row>
    <row r="361" spans="1:7" ht="31.5">
      <c r="A361" s="174"/>
      <c r="B361" s="181" t="s">
        <v>528</v>
      </c>
      <c r="C361" s="177" t="s">
        <v>786</v>
      </c>
      <c r="D361" s="174" t="s">
        <v>468</v>
      </c>
      <c r="E361" s="174">
        <v>30</v>
      </c>
      <c r="F361" s="176">
        <v>14.9</v>
      </c>
      <c r="G361" s="176">
        <v>447</v>
      </c>
    </row>
    <row r="362" spans="1:7">
      <c r="A362" s="174"/>
      <c r="B362" s="181" t="s">
        <v>619</v>
      </c>
      <c r="C362" s="177"/>
      <c r="D362" s="174"/>
      <c r="E362" s="174"/>
      <c r="F362" s="176"/>
      <c r="G362" s="176"/>
    </row>
    <row r="363" spans="1:7">
      <c r="A363" s="174">
        <v>98</v>
      </c>
      <c r="B363" s="181" t="s">
        <v>787</v>
      </c>
      <c r="C363" s="177" t="s">
        <v>788</v>
      </c>
      <c r="D363" s="174" t="s">
        <v>468</v>
      </c>
      <c r="E363" s="174">
        <v>4</v>
      </c>
      <c r="F363" s="176">
        <v>801.43</v>
      </c>
      <c r="G363" s="176">
        <v>3205.72</v>
      </c>
    </row>
    <row r="364" spans="1:7">
      <c r="A364" s="174"/>
      <c r="B364" s="181" t="s">
        <v>619</v>
      </c>
      <c r="C364" s="177"/>
      <c r="D364" s="174"/>
      <c r="E364" s="174"/>
      <c r="F364" s="176"/>
      <c r="G364" s="176"/>
    </row>
    <row r="365" spans="1:7">
      <c r="A365" s="174">
        <v>100</v>
      </c>
      <c r="B365" s="181" t="s">
        <v>789</v>
      </c>
      <c r="C365" s="177" t="s">
        <v>790</v>
      </c>
      <c r="D365" s="174" t="s">
        <v>542</v>
      </c>
      <c r="E365" s="174">
        <v>30</v>
      </c>
      <c r="F365" s="176">
        <v>3.7</v>
      </c>
      <c r="G365" s="176">
        <v>111</v>
      </c>
    </row>
    <row r="366" spans="1:7">
      <c r="A366" s="174"/>
      <c r="B366" s="181" t="s">
        <v>619</v>
      </c>
      <c r="C366" s="177"/>
      <c r="D366" s="174"/>
      <c r="E366" s="174"/>
      <c r="F366" s="176"/>
      <c r="G366" s="176"/>
    </row>
    <row r="367" spans="1:7">
      <c r="A367" s="174"/>
      <c r="B367" s="181" t="s">
        <v>791</v>
      </c>
      <c r="C367" s="177" t="s">
        <v>792</v>
      </c>
      <c r="D367" s="174" t="s">
        <v>468</v>
      </c>
      <c r="E367" s="174">
        <v>20</v>
      </c>
      <c r="F367" s="176">
        <v>4.12</v>
      </c>
      <c r="G367" s="176">
        <v>82.4</v>
      </c>
    </row>
    <row r="368" spans="1:7">
      <c r="A368" s="174"/>
      <c r="B368" s="181" t="s">
        <v>777</v>
      </c>
      <c r="C368" s="177"/>
      <c r="D368" s="174"/>
      <c r="E368" s="174"/>
      <c r="F368" s="176"/>
      <c r="G368" s="176"/>
    </row>
    <row r="369" spans="1:7">
      <c r="A369" s="174"/>
      <c r="B369" s="181" t="s">
        <v>793</v>
      </c>
      <c r="C369" s="177" t="s">
        <v>794</v>
      </c>
      <c r="D369" s="174" t="s">
        <v>468</v>
      </c>
      <c r="E369" s="174">
        <v>20</v>
      </c>
      <c r="F369" s="176">
        <v>1.64</v>
      </c>
      <c r="G369" s="176">
        <v>32.799999999999997</v>
      </c>
    </row>
    <row r="370" spans="1:7">
      <c r="A370" s="174"/>
      <c r="B370" s="181" t="s">
        <v>777</v>
      </c>
      <c r="C370" s="177"/>
      <c r="D370" s="174"/>
      <c r="E370" s="174"/>
      <c r="F370" s="176"/>
      <c r="G370" s="176"/>
    </row>
    <row r="371" spans="1:7">
      <c r="A371" s="174"/>
      <c r="B371" s="181" t="s">
        <v>795</v>
      </c>
      <c r="C371" s="177" t="s">
        <v>796</v>
      </c>
      <c r="D371" s="174" t="s">
        <v>468</v>
      </c>
      <c r="E371" s="174">
        <v>10</v>
      </c>
      <c r="F371" s="176">
        <v>13.49</v>
      </c>
      <c r="G371" s="176">
        <v>134.9</v>
      </c>
    </row>
    <row r="372" spans="1:7">
      <c r="A372" s="174"/>
      <c r="B372" s="181" t="s">
        <v>777</v>
      </c>
      <c r="C372" s="177"/>
      <c r="D372" s="174"/>
      <c r="E372" s="174"/>
      <c r="F372" s="176"/>
      <c r="G372" s="176"/>
    </row>
    <row r="373" spans="1:7">
      <c r="A373" s="174">
        <v>102</v>
      </c>
      <c r="B373" s="181" t="s">
        <v>693</v>
      </c>
      <c r="C373" s="177" t="s">
        <v>694</v>
      </c>
      <c r="D373" s="174" t="s">
        <v>468</v>
      </c>
      <c r="E373" s="174">
        <v>4</v>
      </c>
      <c r="F373" s="176">
        <v>192.81</v>
      </c>
      <c r="G373" s="176">
        <v>771.24</v>
      </c>
    </row>
    <row r="374" spans="1:7">
      <c r="A374" s="174"/>
      <c r="B374" s="181" t="s">
        <v>619</v>
      </c>
      <c r="C374" s="177"/>
      <c r="D374" s="174"/>
      <c r="E374" s="174"/>
      <c r="F374" s="176"/>
      <c r="G374" s="176"/>
    </row>
    <row r="375" spans="1:7">
      <c r="A375" s="174"/>
      <c r="B375" s="181" t="s">
        <v>797</v>
      </c>
      <c r="C375" s="177" t="s">
        <v>798</v>
      </c>
      <c r="D375" s="174" t="s">
        <v>468</v>
      </c>
      <c r="E375" s="174">
        <v>4</v>
      </c>
      <c r="F375" s="176">
        <v>4379.04</v>
      </c>
      <c r="G375" s="176">
        <v>17516.16</v>
      </c>
    </row>
    <row r="376" spans="1:7">
      <c r="A376" s="174"/>
      <c r="B376" s="181" t="s">
        <v>619</v>
      </c>
      <c r="C376" s="177"/>
      <c r="D376" s="174"/>
      <c r="E376" s="174"/>
      <c r="F376" s="176"/>
      <c r="G376" s="176"/>
    </row>
    <row r="377" spans="1:7">
      <c r="A377" s="174"/>
      <c r="B377" s="181" t="s">
        <v>695</v>
      </c>
      <c r="C377" s="177" t="s">
        <v>696</v>
      </c>
      <c r="D377" s="174" t="s">
        <v>468</v>
      </c>
      <c r="E377" s="174">
        <v>4</v>
      </c>
      <c r="F377" s="176">
        <v>363.8</v>
      </c>
      <c r="G377" s="176">
        <v>1455.2</v>
      </c>
    </row>
    <row r="378" spans="1:7">
      <c r="A378" s="174"/>
      <c r="B378" s="181" t="s">
        <v>619</v>
      </c>
      <c r="C378" s="177"/>
      <c r="D378" s="174"/>
      <c r="E378" s="174"/>
      <c r="F378" s="176"/>
      <c r="G378" s="176"/>
    </row>
    <row r="379" spans="1:7" ht="31.5">
      <c r="A379" s="174">
        <v>103</v>
      </c>
      <c r="B379" s="181" t="s">
        <v>528</v>
      </c>
      <c r="C379" s="177" t="s">
        <v>786</v>
      </c>
      <c r="D379" s="174" t="s">
        <v>468</v>
      </c>
      <c r="E379" s="174">
        <v>35</v>
      </c>
      <c r="F379" s="176">
        <v>14.9</v>
      </c>
      <c r="G379" s="176">
        <v>521.5</v>
      </c>
    </row>
    <row r="380" spans="1:7">
      <c r="A380" s="174"/>
      <c r="B380" s="181" t="s">
        <v>619</v>
      </c>
      <c r="C380" s="177"/>
      <c r="D380" s="174"/>
      <c r="E380" s="174"/>
      <c r="F380" s="176"/>
      <c r="G380" s="176"/>
    </row>
    <row r="381" spans="1:7">
      <c r="A381" s="174">
        <v>104</v>
      </c>
      <c r="B381" s="181" t="s">
        <v>459</v>
      </c>
      <c r="C381" s="177" t="s">
        <v>799</v>
      </c>
      <c r="D381" s="174" t="s">
        <v>468</v>
      </c>
      <c r="E381" s="174">
        <v>12</v>
      </c>
      <c r="F381" s="176">
        <v>15.75</v>
      </c>
      <c r="G381" s="176">
        <v>189</v>
      </c>
    </row>
    <row r="382" spans="1:7">
      <c r="A382" s="174"/>
      <c r="B382" s="181" t="s">
        <v>459</v>
      </c>
      <c r="C382" s="177" t="s">
        <v>800</v>
      </c>
      <c r="D382" s="174" t="s">
        <v>468</v>
      </c>
      <c r="E382" s="174">
        <v>12</v>
      </c>
      <c r="F382" s="176">
        <v>100.03</v>
      </c>
      <c r="G382" s="176">
        <v>1200.3599999999999</v>
      </c>
    </row>
    <row r="383" spans="1:7">
      <c r="A383" s="174"/>
      <c r="B383" s="181" t="s">
        <v>459</v>
      </c>
      <c r="C383" s="177" t="s">
        <v>801</v>
      </c>
      <c r="D383" s="174" t="s">
        <v>802</v>
      </c>
      <c r="E383" s="174">
        <v>10</v>
      </c>
      <c r="F383" s="176">
        <v>53.72</v>
      </c>
      <c r="G383" s="176">
        <v>537.20000000000005</v>
      </c>
    </row>
    <row r="384" spans="1:7">
      <c r="A384" s="174"/>
      <c r="B384" s="181" t="s">
        <v>459</v>
      </c>
      <c r="C384" s="177" t="s">
        <v>803</v>
      </c>
      <c r="D384" s="174" t="s">
        <v>802</v>
      </c>
      <c r="E384" s="174">
        <v>10</v>
      </c>
      <c r="F384" s="176">
        <v>37.049999999999997</v>
      </c>
      <c r="G384" s="176">
        <v>370.5</v>
      </c>
    </row>
    <row r="385" spans="1:7">
      <c r="A385" s="174">
        <v>108</v>
      </c>
      <c r="B385" s="181" t="s">
        <v>804</v>
      </c>
      <c r="C385" s="177" t="s">
        <v>805</v>
      </c>
      <c r="D385" s="174" t="s">
        <v>468</v>
      </c>
      <c r="E385" s="174">
        <v>5</v>
      </c>
      <c r="F385" s="176">
        <v>435.04</v>
      </c>
      <c r="G385" s="176">
        <v>2175.1999999999998</v>
      </c>
    </row>
    <row r="386" spans="1:7">
      <c r="A386" s="174"/>
      <c r="B386" s="181" t="s">
        <v>714</v>
      </c>
      <c r="C386" s="177"/>
      <c r="D386" s="174"/>
      <c r="E386" s="174"/>
      <c r="F386" s="176"/>
      <c r="G386" s="176"/>
    </row>
    <row r="387" spans="1:7">
      <c r="A387" s="174">
        <v>109</v>
      </c>
      <c r="B387" s="181" t="s">
        <v>638</v>
      </c>
      <c r="C387" s="177" t="s">
        <v>639</v>
      </c>
      <c r="D387" s="174" t="s">
        <v>463</v>
      </c>
      <c r="E387" s="174">
        <v>120</v>
      </c>
      <c r="F387" s="176">
        <v>21.83</v>
      </c>
      <c r="G387" s="176">
        <v>2619.6</v>
      </c>
    </row>
    <row r="388" spans="1:7">
      <c r="A388" s="174"/>
      <c r="B388" s="181" t="s">
        <v>777</v>
      </c>
      <c r="C388" s="177"/>
      <c r="D388" s="174"/>
      <c r="E388" s="174"/>
      <c r="F388" s="176"/>
      <c r="G388" s="176"/>
    </row>
    <row r="389" spans="1:7">
      <c r="A389" s="174">
        <v>110</v>
      </c>
      <c r="B389" s="181" t="s">
        <v>806</v>
      </c>
      <c r="C389" s="177" t="s">
        <v>807</v>
      </c>
      <c r="D389" s="174" t="s">
        <v>468</v>
      </c>
      <c r="E389" s="174">
        <v>1</v>
      </c>
      <c r="F389" s="176">
        <v>2499</v>
      </c>
      <c r="G389" s="176">
        <v>2499</v>
      </c>
    </row>
    <row r="390" spans="1:7">
      <c r="A390" s="174"/>
      <c r="B390" s="181" t="s">
        <v>714</v>
      </c>
      <c r="C390" s="177"/>
      <c r="D390" s="174"/>
      <c r="E390" s="174"/>
      <c r="F390" s="176"/>
      <c r="G390" s="176"/>
    </row>
    <row r="391" spans="1:7">
      <c r="A391" s="174">
        <v>112</v>
      </c>
      <c r="B391" s="181" t="s">
        <v>808</v>
      </c>
      <c r="C391" s="177" t="s">
        <v>809</v>
      </c>
      <c r="D391" s="174" t="s">
        <v>635</v>
      </c>
      <c r="E391" s="174">
        <v>15</v>
      </c>
      <c r="F391" s="176">
        <v>637.63</v>
      </c>
      <c r="G391" s="176">
        <v>9564.4500000000007</v>
      </c>
    </row>
    <row r="392" spans="1:7">
      <c r="A392" s="174"/>
      <c r="B392" s="181" t="s">
        <v>714</v>
      </c>
      <c r="C392" s="177"/>
      <c r="D392" s="174"/>
      <c r="E392" s="174"/>
      <c r="F392" s="176"/>
      <c r="G392" s="176"/>
    </row>
    <row r="393" spans="1:7">
      <c r="A393" s="174"/>
      <c r="B393" s="181" t="s">
        <v>810</v>
      </c>
      <c r="C393" s="177" t="s">
        <v>811</v>
      </c>
      <c r="D393" s="174" t="s">
        <v>542</v>
      </c>
      <c r="E393" s="174">
        <v>15</v>
      </c>
      <c r="F393" s="176">
        <v>113.91</v>
      </c>
      <c r="G393" s="176">
        <v>1708.65</v>
      </c>
    </row>
    <row r="394" spans="1:7">
      <c r="A394" s="174"/>
      <c r="B394" s="181" t="s">
        <v>714</v>
      </c>
      <c r="C394" s="177"/>
      <c r="D394" s="174"/>
      <c r="E394" s="174"/>
      <c r="F394" s="176"/>
      <c r="G394" s="176"/>
    </row>
    <row r="395" spans="1:7">
      <c r="A395" s="174"/>
      <c r="B395" s="181" t="s">
        <v>763</v>
      </c>
      <c r="C395" s="177" t="s">
        <v>764</v>
      </c>
      <c r="D395" s="174" t="s">
        <v>475</v>
      </c>
      <c r="E395" s="174">
        <v>2</v>
      </c>
      <c r="F395" s="176">
        <v>107.5</v>
      </c>
      <c r="G395" s="176">
        <v>215</v>
      </c>
    </row>
    <row r="396" spans="1:7">
      <c r="A396" s="174"/>
      <c r="B396" s="181" t="s">
        <v>714</v>
      </c>
      <c r="C396" s="177"/>
      <c r="D396" s="174"/>
      <c r="E396" s="174"/>
      <c r="F396" s="176"/>
      <c r="G396" s="176"/>
    </row>
    <row r="397" spans="1:7">
      <c r="A397" s="174"/>
      <c r="B397" s="181" t="s">
        <v>812</v>
      </c>
      <c r="C397" s="177" t="s">
        <v>813</v>
      </c>
      <c r="D397" s="174" t="s">
        <v>475</v>
      </c>
      <c r="E397" s="174">
        <v>2</v>
      </c>
      <c r="F397" s="176">
        <v>86.57</v>
      </c>
      <c r="G397" s="176">
        <v>173.14</v>
      </c>
    </row>
    <row r="398" spans="1:7">
      <c r="A398" s="174"/>
      <c r="B398" s="181" t="s">
        <v>777</v>
      </c>
      <c r="C398" s="177"/>
      <c r="D398" s="174"/>
      <c r="E398" s="174"/>
      <c r="F398" s="176"/>
      <c r="G398" s="176"/>
    </row>
    <row r="399" spans="1:7">
      <c r="A399" s="174">
        <v>114</v>
      </c>
      <c r="B399" s="181" t="s">
        <v>814</v>
      </c>
      <c r="C399" s="177" t="s">
        <v>815</v>
      </c>
      <c r="D399" s="174" t="s">
        <v>468</v>
      </c>
      <c r="E399" s="174">
        <v>8</v>
      </c>
      <c r="F399" s="176">
        <v>5.55</v>
      </c>
      <c r="G399" s="176">
        <v>44.4</v>
      </c>
    </row>
    <row r="400" spans="1:7">
      <c r="A400" s="174"/>
      <c r="B400" s="181" t="s">
        <v>714</v>
      </c>
      <c r="C400" s="177"/>
      <c r="D400" s="174"/>
      <c r="E400" s="174"/>
      <c r="F400" s="176"/>
      <c r="G400" s="176"/>
    </row>
    <row r="401" spans="1:7">
      <c r="A401" s="174"/>
      <c r="B401" s="181" t="s">
        <v>816</v>
      </c>
      <c r="C401" s="177" t="s">
        <v>817</v>
      </c>
      <c r="D401" s="174" t="s">
        <v>468</v>
      </c>
      <c r="E401" s="174">
        <v>10</v>
      </c>
      <c r="F401" s="176">
        <v>3.29</v>
      </c>
      <c r="G401" s="176">
        <v>32.9</v>
      </c>
    </row>
    <row r="402" spans="1:7">
      <c r="A402" s="174"/>
      <c r="B402" s="181" t="s">
        <v>714</v>
      </c>
      <c r="C402" s="177"/>
      <c r="D402" s="174"/>
      <c r="E402" s="174"/>
      <c r="F402" s="176"/>
      <c r="G402" s="176"/>
    </row>
    <row r="403" spans="1:7">
      <c r="A403" s="174"/>
      <c r="B403" s="181" t="s">
        <v>818</v>
      </c>
      <c r="C403" s="177" t="s">
        <v>819</v>
      </c>
      <c r="D403" s="174" t="s">
        <v>468</v>
      </c>
      <c r="E403" s="174">
        <v>8</v>
      </c>
      <c r="F403" s="176">
        <v>8.1300000000000008</v>
      </c>
      <c r="G403" s="176">
        <v>65.040000000000006</v>
      </c>
    </row>
    <row r="404" spans="1:7">
      <c r="A404" s="174"/>
      <c r="B404" s="181" t="s">
        <v>714</v>
      </c>
      <c r="C404" s="177"/>
      <c r="D404" s="174"/>
      <c r="E404" s="174"/>
      <c r="F404" s="176"/>
      <c r="G404" s="176"/>
    </row>
    <row r="405" spans="1:7">
      <c r="A405" s="174"/>
      <c r="B405" s="181" t="s">
        <v>683</v>
      </c>
      <c r="C405" s="177" t="s">
        <v>684</v>
      </c>
      <c r="D405" s="174" t="s">
        <v>468</v>
      </c>
      <c r="E405" s="174">
        <v>100</v>
      </c>
      <c r="F405" s="176">
        <v>0.2</v>
      </c>
      <c r="G405" s="176">
        <v>20</v>
      </c>
    </row>
    <row r="406" spans="1:7">
      <c r="A406" s="174"/>
      <c r="B406" s="181" t="s">
        <v>714</v>
      </c>
      <c r="C406" s="177"/>
      <c r="D406" s="174"/>
      <c r="E406" s="174"/>
      <c r="F406" s="176"/>
      <c r="G406" s="176"/>
    </row>
    <row r="407" spans="1:7" ht="31.5">
      <c r="A407" s="174"/>
      <c r="B407" s="181" t="s">
        <v>820</v>
      </c>
      <c r="C407" s="177" t="s">
        <v>821</v>
      </c>
      <c r="D407" s="174" t="s">
        <v>468</v>
      </c>
      <c r="E407" s="174">
        <v>5</v>
      </c>
      <c r="F407" s="176">
        <v>14.92</v>
      </c>
      <c r="G407" s="176">
        <v>74.599999999999994</v>
      </c>
    </row>
    <row r="408" spans="1:7">
      <c r="A408" s="174"/>
      <c r="B408" s="181" t="s">
        <v>777</v>
      </c>
      <c r="C408" s="177"/>
      <c r="D408" s="174"/>
      <c r="E408" s="174"/>
      <c r="F408" s="176"/>
      <c r="G408" s="176"/>
    </row>
    <row r="409" spans="1:7">
      <c r="A409" s="174"/>
      <c r="B409" s="181" t="s">
        <v>822</v>
      </c>
      <c r="C409" s="177" t="s">
        <v>823</v>
      </c>
      <c r="D409" s="174" t="s">
        <v>468</v>
      </c>
      <c r="E409" s="174">
        <v>5</v>
      </c>
      <c r="F409" s="176">
        <v>9.34</v>
      </c>
      <c r="G409" s="176">
        <v>46.7</v>
      </c>
    </row>
    <row r="410" spans="1:7">
      <c r="A410" s="174"/>
      <c r="B410" s="181" t="s">
        <v>777</v>
      </c>
      <c r="C410" s="177"/>
      <c r="D410" s="174"/>
      <c r="E410" s="174"/>
      <c r="F410" s="176"/>
      <c r="G410" s="176"/>
    </row>
    <row r="411" spans="1:7">
      <c r="A411" s="174"/>
      <c r="B411" s="181" t="s">
        <v>824</v>
      </c>
      <c r="C411" s="177" t="s">
        <v>825</v>
      </c>
      <c r="D411" s="174" t="s">
        <v>468</v>
      </c>
      <c r="E411" s="174">
        <v>10</v>
      </c>
      <c r="F411" s="176">
        <v>13.96</v>
      </c>
      <c r="G411" s="176">
        <v>139.6</v>
      </c>
    </row>
    <row r="412" spans="1:7">
      <c r="A412" s="174"/>
      <c r="B412" s="181" t="s">
        <v>777</v>
      </c>
      <c r="C412" s="177"/>
      <c r="D412" s="174"/>
      <c r="E412" s="174"/>
      <c r="F412" s="176"/>
      <c r="G412" s="176"/>
    </row>
    <row r="413" spans="1:7">
      <c r="A413" s="174"/>
      <c r="B413" s="181" t="s">
        <v>826</v>
      </c>
      <c r="C413" s="177" t="s">
        <v>827</v>
      </c>
      <c r="D413" s="174" t="s">
        <v>468</v>
      </c>
      <c r="E413" s="174">
        <v>10</v>
      </c>
      <c r="F413" s="176">
        <v>23.95</v>
      </c>
      <c r="G413" s="176">
        <v>239.5</v>
      </c>
    </row>
    <row r="414" spans="1:7">
      <c r="A414" s="174"/>
      <c r="B414" s="181" t="s">
        <v>777</v>
      </c>
      <c r="C414" s="177"/>
      <c r="D414" s="174"/>
      <c r="E414" s="174"/>
      <c r="F414" s="176"/>
      <c r="G414" s="176"/>
    </row>
    <row r="415" spans="1:7">
      <c r="A415" s="174">
        <v>116</v>
      </c>
      <c r="B415" s="181" t="s">
        <v>693</v>
      </c>
      <c r="C415" s="183" t="s">
        <v>694</v>
      </c>
      <c r="D415" s="174" t="s">
        <v>468</v>
      </c>
      <c r="E415" s="174">
        <v>2</v>
      </c>
      <c r="F415" s="176">
        <v>191.52</v>
      </c>
      <c r="G415" s="176">
        <v>383.04</v>
      </c>
    </row>
    <row r="416" spans="1:7">
      <c r="A416" s="174"/>
      <c r="B416" s="181" t="s">
        <v>714</v>
      </c>
      <c r="C416" s="183"/>
      <c r="D416" s="174"/>
      <c r="E416" s="174"/>
      <c r="F416" s="176"/>
      <c r="G416" s="176"/>
    </row>
    <row r="417" spans="1:7">
      <c r="A417" s="174"/>
      <c r="B417" s="181" t="s">
        <v>828</v>
      </c>
      <c r="C417" s="183" t="s">
        <v>829</v>
      </c>
      <c r="D417" s="174" t="s">
        <v>542</v>
      </c>
      <c r="E417" s="174">
        <v>100</v>
      </c>
      <c r="F417" s="176">
        <v>19.100000000000001</v>
      </c>
      <c r="G417" s="176">
        <v>1910</v>
      </c>
    </row>
    <row r="418" spans="1:7">
      <c r="A418" s="174"/>
      <c r="B418" s="181" t="s">
        <v>714</v>
      </c>
      <c r="C418" s="183"/>
      <c r="D418" s="174"/>
      <c r="E418" s="174"/>
      <c r="F418" s="176"/>
      <c r="G418" s="176"/>
    </row>
    <row r="419" spans="1:7">
      <c r="A419" s="174">
        <v>99</v>
      </c>
      <c r="B419" s="181" t="s">
        <v>459</v>
      </c>
      <c r="C419" s="177" t="s">
        <v>830</v>
      </c>
      <c r="D419" s="174" t="s">
        <v>468</v>
      </c>
      <c r="E419" s="174">
        <v>1</v>
      </c>
      <c r="F419" s="176">
        <v>9300</v>
      </c>
      <c r="G419" s="176">
        <v>9300</v>
      </c>
    </row>
    <row r="420" spans="1:7">
      <c r="A420" s="174"/>
      <c r="B420" s="181" t="s">
        <v>459</v>
      </c>
      <c r="C420" s="177" t="s">
        <v>831</v>
      </c>
      <c r="D420" s="174" t="s">
        <v>468</v>
      </c>
      <c r="E420" s="174">
        <v>4</v>
      </c>
      <c r="F420" s="176">
        <v>1925</v>
      </c>
      <c r="G420" s="176">
        <v>7700</v>
      </c>
    </row>
    <row r="421" spans="1:7">
      <c r="A421" s="174"/>
      <c r="B421" s="181" t="s">
        <v>459</v>
      </c>
      <c r="C421" s="177" t="s">
        <v>832</v>
      </c>
      <c r="D421" s="174" t="s">
        <v>468</v>
      </c>
      <c r="E421" s="174">
        <v>1</v>
      </c>
      <c r="F421" s="176">
        <v>9650</v>
      </c>
      <c r="G421" s="176">
        <v>9650</v>
      </c>
    </row>
    <row r="422" spans="1:7">
      <c r="A422" s="174"/>
      <c r="B422" s="181" t="s">
        <v>459</v>
      </c>
      <c r="C422" s="177" t="s">
        <v>833</v>
      </c>
      <c r="D422" s="174" t="s">
        <v>468</v>
      </c>
      <c r="E422" s="174">
        <v>1</v>
      </c>
      <c r="F422" s="176">
        <v>8350</v>
      </c>
      <c r="G422" s="176">
        <v>8350</v>
      </c>
    </row>
    <row r="423" spans="1:7">
      <c r="A423" s="174">
        <v>101</v>
      </c>
      <c r="B423" s="181" t="s">
        <v>834</v>
      </c>
      <c r="C423" s="177" t="s">
        <v>835</v>
      </c>
      <c r="D423" s="174" t="s">
        <v>635</v>
      </c>
      <c r="E423" s="174">
        <v>23.04</v>
      </c>
      <c r="F423" s="176">
        <v>48</v>
      </c>
      <c r="G423" s="176">
        <v>1105.92</v>
      </c>
    </row>
    <row r="424" spans="1:7">
      <c r="A424" s="174"/>
      <c r="B424" s="181" t="s">
        <v>619</v>
      </c>
      <c r="C424" s="177"/>
      <c r="D424" s="174"/>
      <c r="E424" s="174"/>
      <c r="F424" s="176"/>
      <c r="G424" s="176"/>
    </row>
    <row r="425" spans="1:7">
      <c r="A425" s="174"/>
      <c r="B425" s="181" t="s">
        <v>836</v>
      </c>
      <c r="C425" s="177" t="s">
        <v>837</v>
      </c>
      <c r="D425" s="174" t="s">
        <v>463</v>
      </c>
      <c r="E425" s="174">
        <v>18</v>
      </c>
      <c r="F425" s="176">
        <v>21.83</v>
      </c>
      <c r="G425" s="176">
        <v>392.94</v>
      </c>
    </row>
    <row r="426" spans="1:7">
      <c r="A426" s="174"/>
      <c r="B426" s="181" t="s">
        <v>777</v>
      </c>
      <c r="C426" s="177"/>
      <c r="D426" s="174"/>
      <c r="E426" s="174"/>
      <c r="F426" s="176"/>
      <c r="G426" s="176"/>
    </row>
    <row r="427" spans="1:7">
      <c r="A427" s="174">
        <v>105</v>
      </c>
      <c r="B427" s="181" t="s">
        <v>838</v>
      </c>
      <c r="C427" s="177" t="s">
        <v>839</v>
      </c>
      <c r="D427" s="174" t="s">
        <v>542</v>
      </c>
      <c r="E427" s="174">
        <v>18</v>
      </c>
      <c r="F427" s="176">
        <v>18.28</v>
      </c>
      <c r="G427" s="176">
        <v>329.04</v>
      </c>
    </row>
    <row r="428" spans="1:7">
      <c r="A428" s="174"/>
      <c r="B428" s="181" t="s">
        <v>777</v>
      </c>
      <c r="C428" s="177"/>
      <c r="D428" s="174"/>
      <c r="E428" s="174"/>
      <c r="F428" s="176"/>
      <c r="G428" s="176"/>
    </row>
    <row r="429" spans="1:7">
      <c r="A429" s="174"/>
      <c r="B429" s="181" t="s">
        <v>840</v>
      </c>
      <c r="C429" s="177" t="s">
        <v>841</v>
      </c>
      <c r="D429" s="174" t="s">
        <v>475</v>
      </c>
      <c r="E429" s="174">
        <v>2</v>
      </c>
      <c r="F429" s="176">
        <v>46.12</v>
      </c>
      <c r="G429" s="176">
        <v>92.24</v>
      </c>
    </row>
    <row r="430" spans="1:7">
      <c r="A430" s="174"/>
      <c r="B430" s="181" t="s">
        <v>777</v>
      </c>
      <c r="C430" s="177"/>
      <c r="D430" s="174"/>
      <c r="E430" s="174"/>
      <c r="F430" s="176"/>
      <c r="G430" s="176"/>
    </row>
    <row r="431" spans="1:7">
      <c r="A431" s="174"/>
      <c r="B431" s="181" t="s">
        <v>667</v>
      </c>
      <c r="C431" s="177" t="s">
        <v>668</v>
      </c>
      <c r="D431" s="174" t="s">
        <v>463</v>
      </c>
      <c r="E431" s="174">
        <v>40</v>
      </c>
      <c r="F431" s="176">
        <v>21.83</v>
      </c>
      <c r="G431" s="176">
        <v>873.2</v>
      </c>
    </row>
    <row r="432" spans="1:7">
      <c r="A432" s="174"/>
      <c r="B432" s="181" t="s">
        <v>777</v>
      </c>
      <c r="C432" s="177"/>
      <c r="D432" s="174"/>
      <c r="E432" s="174"/>
      <c r="F432" s="176"/>
      <c r="G432" s="176"/>
    </row>
    <row r="433" spans="1:7">
      <c r="A433" s="174">
        <v>106</v>
      </c>
      <c r="B433" s="181" t="s">
        <v>842</v>
      </c>
      <c r="C433" s="177" t="s">
        <v>843</v>
      </c>
      <c r="D433" s="174" t="s">
        <v>635</v>
      </c>
      <c r="E433" s="174">
        <v>150</v>
      </c>
      <c r="F433" s="176">
        <v>19.66</v>
      </c>
      <c r="G433" s="176">
        <v>2949</v>
      </c>
    </row>
    <row r="434" spans="1:7">
      <c r="A434" s="174"/>
      <c r="B434" s="181" t="s">
        <v>714</v>
      </c>
      <c r="C434" s="177"/>
      <c r="D434" s="174"/>
      <c r="E434" s="174"/>
      <c r="F434" s="176"/>
      <c r="G434" s="176"/>
    </row>
    <row r="435" spans="1:7">
      <c r="A435" s="174">
        <v>111</v>
      </c>
      <c r="B435" s="181" t="s">
        <v>844</v>
      </c>
      <c r="C435" s="177" t="s">
        <v>845</v>
      </c>
      <c r="D435" s="174" t="s">
        <v>468</v>
      </c>
      <c r="E435" s="174">
        <v>6</v>
      </c>
      <c r="F435" s="176">
        <v>49.9</v>
      </c>
      <c r="G435" s="176">
        <v>299.39999999999998</v>
      </c>
    </row>
    <row r="436" spans="1:7">
      <c r="A436" s="174"/>
      <c r="B436" s="181" t="s">
        <v>714</v>
      </c>
      <c r="C436" s="177"/>
      <c r="D436" s="174"/>
      <c r="E436" s="174"/>
      <c r="F436" s="176"/>
      <c r="G436" s="176"/>
    </row>
    <row r="437" spans="1:7">
      <c r="A437" s="174">
        <v>113</v>
      </c>
      <c r="B437" s="181" t="s">
        <v>846</v>
      </c>
      <c r="C437" s="177" t="s">
        <v>847</v>
      </c>
      <c r="D437" s="174" t="s">
        <v>58</v>
      </c>
      <c r="E437" s="174">
        <v>2</v>
      </c>
      <c r="F437" s="176">
        <v>29.09</v>
      </c>
      <c r="G437" s="176">
        <v>58.18</v>
      </c>
    </row>
    <row r="438" spans="1:7">
      <c r="A438" s="174"/>
      <c r="B438" s="181" t="s">
        <v>714</v>
      </c>
      <c r="C438" s="177"/>
      <c r="D438" s="174"/>
      <c r="E438" s="174"/>
      <c r="F438" s="176"/>
      <c r="G438" s="176"/>
    </row>
    <row r="439" spans="1:7" ht="21">
      <c r="A439" s="174"/>
      <c r="B439" s="181" t="s">
        <v>848</v>
      </c>
      <c r="C439" s="177" t="s">
        <v>849</v>
      </c>
      <c r="D439" s="174" t="s">
        <v>468</v>
      </c>
      <c r="E439" s="174">
        <v>3</v>
      </c>
      <c r="F439" s="176">
        <v>186.28</v>
      </c>
      <c r="G439" s="176">
        <v>558.84</v>
      </c>
    </row>
    <row r="440" spans="1:7">
      <c r="A440" s="174"/>
      <c r="B440" s="181" t="s">
        <v>777</v>
      </c>
      <c r="C440" s="177"/>
      <c r="D440" s="174"/>
      <c r="E440" s="174"/>
      <c r="F440" s="176"/>
      <c r="G440" s="176"/>
    </row>
    <row r="441" spans="1:7">
      <c r="A441" s="174"/>
      <c r="B441" s="181" t="s">
        <v>692</v>
      </c>
      <c r="C441" s="177" t="s">
        <v>608</v>
      </c>
      <c r="D441" s="174" t="s">
        <v>468</v>
      </c>
      <c r="E441" s="174">
        <v>3</v>
      </c>
      <c r="F441" s="176">
        <v>302.26</v>
      </c>
      <c r="G441" s="176">
        <v>906.78</v>
      </c>
    </row>
    <row r="442" spans="1:7">
      <c r="A442" s="174"/>
      <c r="B442" s="181" t="s">
        <v>714</v>
      </c>
      <c r="C442" s="177"/>
      <c r="D442" s="174"/>
      <c r="E442" s="174"/>
      <c r="F442" s="176"/>
      <c r="G442" s="176"/>
    </row>
    <row r="443" spans="1:7">
      <c r="A443" s="174">
        <v>115</v>
      </c>
      <c r="B443" s="181" t="s">
        <v>681</v>
      </c>
      <c r="C443" s="177" t="s">
        <v>682</v>
      </c>
      <c r="D443" s="174" t="s">
        <v>468</v>
      </c>
      <c r="E443" s="174">
        <v>200</v>
      </c>
      <c r="F443" s="176">
        <v>0.12</v>
      </c>
      <c r="G443" s="176">
        <v>24</v>
      </c>
    </row>
    <row r="444" spans="1:7">
      <c r="A444" s="174"/>
      <c r="B444" s="181" t="s">
        <v>714</v>
      </c>
      <c r="C444" s="177"/>
      <c r="D444" s="174"/>
      <c r="E444" s="174"/>
      <c r="F444" s="176"/>
      <c r="G444" s="176"/>
    </row>
    <row r="445" spans="1:7" ht="21">
      <c r="A445" s="174"/>
      <c r="B445" s="181" t="s">
        <v>850</v>
      </c>
      <c r="C445" s="177" t="s">
        <v>851</v>
      </c>
      <c r="D445" s="174" t="s">
        <v>468</v>
      </c>
      <c r="E445" s="174">
        <v>10</v>
      </c>
      <c r="F445" s="176">
        <v>18.03</v>
      </c>
      <c r="G445" s="176">
        <v>180.3</v>
      </c>
    </row>
    <row r="446" spans="1:7">
      <c r="A446" s="174"/>
      <c r="B446" s="181" t="s">
        <v>777</v>
      </c>
      <c r="C446" s="177"/>
      <c r="D446" s="174"/>
      <c r="E446" s="174"/>
      <c r="F446" s="176"/>
      <c r="G446" s="176"/>
    </row>
    <row r="447" spans="1:7">
      <c r="A447" s="174">
        <v>117</v>
      </c>
      <c r="B447" s="181" t="s">
        <v>459</v>
      </c>
      <c r="C447" s="177" t="s">
        <v>852</v>
      </c>
      <c r="D447" s="174" t="s">
        <v>468</v>
      </c>
      <c r="E447" s="174">
        <v>1</v>
      </c>
      <c r="F447" s="176">
        <v>16185.9</v>
      </c>
      <c r="G447" s="176">
        <v>16185.9</v>
      </c>
    </row>
    <row r="448" spans="1:7">
      <c r="A448" s="174">
        <v>118</v>
      </c>
      <c r="B448" s="181" t="s">
        <v>853</v>
      </c>
      <c r="C448" s="177" t="s">
        <v>854</v>
      </c>
      <c r="D448" s="174" t="s">
        <v>468</v>
      </c>
      <c r="E448" s="174">
        <v>10</v>
      </c>
      <c r="F448" s="176">
        <v>54.85</v>
      </c>
      <c r="G448" s="176">
        <v>548.5</v>
      </c>
    </row>
    <row r="449" spans="1:7">
      <c r="A449" s="174"/>
      <c r="B449" s="181" t="s">
        <v>714</v>
      </c>
      <c r="C449" s="177"/>
      <c r="D449" s="174"/>
      <c r="E449" s="174"/>
      <c r="F449" s="176"/>
      <c r="G449" s="176"/>
    </row>
    <row r="450" spans="1:7" ht="21">
      <c r="A450" s="174"/>
      <c r="B450" s="181" t="s">
        <v>623</v>
      </c>
      <c r="C450" s="177" t="s">
        <v>727</v>
      </c>
      <c r="D450" s="174" t="s">
        <v>468</v>
      </c>
      <c r="E450" s="174">
        <v>20</v>
      </c>
      <c r="F450" s="176">
        <v>8.4499999999999993</v>
      </c>
      <c r="G450" s="176">
        <v>169</v>
      </c>
    </row>
    <row r="451" spans="1:7">
      <c r="A451" s="174"/>
      <c r="B451" s="181" t="s">
        <v>777</v>
      </c>
      <c r="C451" s="177"/>
      <c r="D451" s="174"/>
      <c r="E451" s="174"/>
      <c r="F451" s="176"/>
      <c r="G451" s="176"/>
    </row>
    <row r="452" spans="1:7">
      <c r="A452" s="174">
        <v>119</v>
      </c>
      <c r="B452" s="181" t="s">
        <v>855</v>
      </c>
      <c r="C452" s="177" t="s">
        <v>856</v>
      </c>
      <c r="D452" s="174" t="s">
        <v>468</v>
      </c>
      <c r="E452" s="174">
        <v>8</v>
      </c>
      <c r="F452" s="176">
        <v>168.9</v>
      </c>
      <c r="G452" s="176">
        <v>1351.2</v>
      </c>
    </row>
    <row r="453" spans="1:7">
      <c r="A453" s="174"/>
      <c r="B453" s="181" t="s">
        <v>714</v>
      </c>
      <c r="C453" s="177"/>
      <c r="D453" s="174"/>
      <c r="E453" s="174"/>
      <c r="F453" s="176"/>
      <c r="G453" s="176"/>
    </row>
    <row r="454" spans="1:7">
      <c r="A454" s="174">
        <v>120</v>
      </c>
      <c r="B454" s="181" t="s">
        <v>857</v>
      </c>
      <c r="C454" s="177" t="s">
        <v>858</v>
      </c>
      <c r="D454" s="174" t="s">
        <v>468</v>
      </c>
      <c r="E454" s="174">
        <v>6</v>
      </c>
      <c r="F454" s="176">
        <v>123.6</v>
      </c>
      <c r="G454" s="176">
        <v>741.6</v>
      </c>
    </row>
    <row r="455" spans="1:7">
      <c r="A455" s="174"/>
      <c r="B455" s="181" t="s">
        <v>714</v>
      </c>
      <c r="C455" s="177"/>
      <c r="D455" s="174"/>
      <c r="E455" s="174"/>
      <c r="F455" s="176"/>
      <c r="G455" s="176"/>
    </row>
    <row r="456" spans="1:7">
      <c r="A456" s="174">
        <v>121</v>
      </c>
      <c r="B456" s="181" t="s">
        <v>459</v>
      </c>
      <c r="C456" s="177" t="s">
        <v>859</v>
      </c>
      <c r="D456" s="174" t="s">
        <v>468</v>
      </c>
      <c r="E456" s="174">
        <v>7</v>
      </c>
      <c r="F456" s="176">
        <v>3093</v>
      </c>
      <c r="G456" s="176">
        <v>21651</v>
      </c>
    </row>
    <row r="457" spans="1:7">
      <c r="A457" s="174">
        <v>122</v>
      </c>
      <c r="B457" s="181" t="s">
        <v>459</v>
      </c>
      <c r="C457" s="183" t="s">
        <v>656</v>
      </c>
      <c r="D457" s="174" t="s">
        <v>468</v>
      </c>
      <c r="E457" s="174">
        <v>2</v>
      </c>
      <c r="F457" s="176">
        <v>2500</v>
      </c>
      <c r="G457" s="176">
        <v>5000</v>
      </c>
    </row>
    <row r="458" spans="1:7">
      <c r="A458" s="174">
        <v>123</v>
      </c>
      <c r="B458" s="182" t="s">
        <v>673</v>
      </c>
      <c r="C458" s="177" t="s">
        <v>674</v>
      </c>
      <c r="D458" s="174" t="s">
        <v>468</v>
      </c>
      <c r="E458" s="174">
        <v>32</v>
      </c>
      <c r="F458" s="176">
        <v>29.5</v>
      </c>
      <c r="G458" s="176">
        <v>944</v>
      </c>
    </row>
    <row r="459" spans="1:7">
      <c r="A459" s="174"/>
      <c r="B459" s="182" t="s">
        <v>777</v>
      </c>
      <c r="C459" s="177"/>
      <c r="D459" s="174"/>
      <c r="E459" s="174"/>
      <c r="F459" s="176"/>
      <c r="G459" s="176"/>
    </row>
    <row r="460" spans="1:7">
      <c r="A460" s="174"/>
      <c r="B460" s="181" t="s">
        <v>828</v>
      </c>
      <c r="C460" s="177" t="s">
        <v>829</v>
      </c>
      <c r="D460" s="174" t="s">
        <v>542</v>
      </c>
      <c r="E460" s="174">
        <v>100</v>
      </c>
      <c r="F460" s="176">
        <v>19.100000000000001</v>
      </c>
      <c r="G460" s="176">
        <v>1910</v>
      </c>
    </row>
    <row r="461" spans="1:7">
      <c r="A461" s="174"/>
      <c r="B461" s="181" t="s">
        <v>714</v>
      </c>
      <c r="C461" s="177"/>
      <c r="D461" s="174"/>
      <c r="E461" s="174"/>
      <c r="F461" s="176"/>
      <c r="G461" s="176"/>
    </row>
    <row r="462" spans="1:7">
      <c r="A462" s="174"/>
      <c r="B462" s="181" t="s">
        <v>741</v>
      </c>
      <c r="C462" s="177" t="s">
        <v>742</v>
      </c>
      <c r="D462" s="174" t="s">
        <v>468</v>
      </c>
      <c r="E462" s="174">
        <v>20</v>
      </c>
      <c r="F462" s="176">
        <v>22.99</v>
      </c>
      <c r="G462" s="176">
        <v>459.8</v>
      </c>
    </row>
    <row r="463" spans="1:7">
      <c r="A463" s="174"/>
      <c r="B463" s="181" t="s">
        <v>714</v>
      </c>
      <c r="C463" s="177"/>
      <c r="D463" s="174"/>
      <c r="E463" s="174"/>
      <c r="F463" s="176"/>
      <c r="G463" s="176"/>
    </row>
    <row r="464" spans="1:7">
      <c r="A464" s="174">
        <v>125</v>
      </c>
      <c r="B464" s="181" t="s">
        <v>860</v>
      </c>
      <c r="C464" s="177" t="s">
        <v>474</v>
      </c>
      <c r="D464" s="174" t="s">
        <v>475</v>
      </c>
      <c r="E464" s="174">
        <v>25</v>
      </c>
      <c r="F464" s="176">
        <v>3.96</v>
      </c>
      <c r="G464" s="176">
        <v>99</v>
      </c>
    </row>
    <row r="465" spans="1:7">
      <c r="A465" s="174"/>
      <c r="B465" s="181" t="s">
        <v>777</v>
      </c>
      <c r="C465" s="177"/>
      <c r="D465" s="174"/>
      <c r="E465" s="174"/>
      <c r="F465" s="176"/>
      <c r="G465" s="176"/>
    </row>
    <row r="466" spans="1:7" ht="21">
      <c r="A466" s="174"/>
      <c r="B466" s="181" t="s">
        <v>861</v>
      </c>
      <c r="C466" s="177" t="s">
        <v>862</v>
      </c>
      <c r="D466" s="174" t="s">
        <v>635</v>
      </c>
      <c r="E466" s="174">
        <v>9.2200000000000006</v>
      </c>
      <c r="F466" s="176">
        <v>81.09</v>
      </c>
      <c r="G466" s="176">
        <v>747.65</v>
      </c>
    </row>
    <row r="467" spans="1:7">
      <c r="A467" s="174"/>
      <c r="B467" s="181" t="s">
        <v>714</v>
      </c>
      <c r="C467" s="177"/>
      <c r="D467" s="174"/>
      <c r="E467" s="174"/>
      <c r="F467" s="176"/>
      <c r="G467" s="176"/>
    </row>
    <row r="468" spans="1:7">
      <c r="A468" s="174"/>
      <c r="B468" s="181" t="s">
        <v>863</v>
      </c>
      <c r="C468" s="177" t="s">
        <v>590</v>
      </c>
      <c r="D468" s="174" t="s">
        <v>58</v>
      </c>
      <c r="E468" s="174">
        <v>18</v>
      </c>
      <c r="F468" s="176">
        <v>30.86</v>
      </c>
      <c r="G468" s="176">
        <v>555.48</v>
      </c>
    </row>
    <row r="469" spans="1:7">
      <c r="A469" s="174"/>
      <c r="B469" s="181" t="s">
        <v>777</v>
      </c>
      <c r="C469" s="177"/>
      <c r="D469" s="174"/>
      <c r="E469" s="174"/>
      <c r="F469" s="176"/>
      <c r="G469" s="176"/>
    </row>
    <row r="470" spans="1:7">
      <c r="A470" s="174"/>
      <c r="B470" s="181" t="s">
        <v>864</v>
      </c>
      <c r="C470" s="177" t="s">
        <v>865</v>
      </c>
      <c r="D470" s="174" t="s">
        <v>468</v>
      </c>
      <c r="E470" s="174">
        <v>4</v>
      </c>
      <c r="F470" s="176">
        <v>30.39</v>
      </c>
      <c r="G470" s="176">
        <v>121.56</v>
      </c>
    </row>
    <row r="471" spans="1:7">
      <c r="A471" s="174"/>
      <c r="B471" s="181" t="s">
        <v>714</v>
      </c>
      <c r="C471" s="177"/>
      <c r="D471" s="174"/>
      <c r="E471" s="174"/>
      <c r="F471" s="176"/>
      <c r="G471" s="176"/>
    </row>
    <row r="472" spans="1:7">
      <c r="A472" s="174"/>
      <c r="B472" s="181" t="s">
        <v>866</v>
      </c>
      <c r="C472" s="177" t="s">
        <v>867</v>
      </c>
      <c r="D472" s="174" t="s">
        <v>468</v>
      </c>
      <c r="E472" s="174">
        <v>2</v>
      </c>
      <c r="F472" s="176">
        <v>20.88</v>
      </c>
      <c r="G472" s="176">
        <v>41.76</v>
      </c>
    </row>
    <row r="473" spans="1:7">
      <c r="A473" s="174"/>
      <c r="B473" s="181" t="s">
        <v>714</v>
      </c>
      <c r="C473" s="177"/>
      <c r="D473" s="174"/>
      <c r="E473" s="174"/>
      <c r="F473" s="176"/>
      <c r="G473" s="176"/>
    </row>
    <row r="474" spans="1:7">
      <c r="A474" s="174">
        <v>128</v>
      </c>
      <c r="B474" s="181" t="s">
        <v>868</v>
      </c>
      <c r="C474" s="177" t="s">
        <v>869</v>
      </c>
      <c r="D474" s="174" t="s">
        <v>870</v>
      </c>
      <c r="E474" s="174">
        <v>10</v>
      </c>
      <c r="F474" s="176">
        <v>0.87</v>
      </c>
      <c r="G474" s="176">
        <v>8.6999999999999993</v>
      </c>
    </row>
    <row r="475" spans="1:7">
      <c r="A475" s="174"/>
      <c r="B475" s="181" t="s">
        <v>714</v>
      </c>
      <c r="C475" s="177"/>
      <c r="D475" s="174"/>
      <c r="E475" s="174"/>
      <c r="F475" s="176"/>
      <c r="G475" s="176"/>
    </row>
    <row r="476" spans="1:7" ht="21">
      <c r="A476" s="174"/>
      <c r="B476" s="181" t="s">
        <v>871</v>
      </c>
      <c r="C476" s="177" t="s">
        <v>872</v>
      </c>
      <c r="D476" s="174" t="s">
        <v>635</v>
      </c>
      <c r="E476" s="174">
        <v>10</v>
      </c>
      <c r="F476" s="176">
        <v>104.26</v>
      </c>
      <c r="G476" s="176">
        <v>1042.5999999999999</v>
      </c>
    </row>
    <row r="477" spans="1:7">
      <c r="A477" s="174"/>
      <c r="B477" s="181" t="s">
        <v>714</v>
      </c>
      <c r="C477" s="177"/>
      <c r="D477" s="174"/>
      <c r="E477" s="174"/>
      <c r="F477" s="176"/>
      <c r="G477" s="176"/>
    </row>
    <row r="478" spans="1:7">
      <c r="A478" s="174">
        <v>129</v>
      </c>
      <c r="B478" s="181" t="s">
        <v>673</v>
      </c>
      <c r="C478" s="177" t="s">
        <v>674</v>
      </c>
      <c r="D478" s="174" t="s">
        <v>468</v>
      </c>
      <c r="E478" s="174">
        <v>100</v>
      </c>
      <c r="F478" s="176">
        <v>29.5</v>
      </c>
      <c r="G478" s="176">
        <v>2950</v>
      </c>
    </row>
    <row r="479" spans="1:7">
      <c r="A479" s="174"/>
      <c r="B479" s="181" t="s">
        <v>777</v>
      </c>
      <c r="C479" s="177"/>
      <c r="D479" s="174"/>
      <c r="E479" s="174"/>
      <c r="F479" s="176"/>
      <c r="G479" s="176"/>
    </row>
    <row r="480" spans="1:7">
      <c r="A480" s="174"/>
      <c r="B480" s="181" t="s">
        <v>873</v>
      </c>
      <c r="C480" s="177" t="s">
        <v>874</v>
      </c>
      <c r="D480" s="174" t="s">
        <v>542</v>
      </c>
      <c r="E480" s="174">
        <v>100</v>
      </c>
      <c r="F480" s="176">
        <v>9.34</v>
      </c>
      <c r="G480" s="176">
        <v>934</v>
      </c>
    </row>
    <row r="481" spans="1:7">
      <c r="A481" s="174"/>
      <c r="B481" s="181" t="s">
        <v>777</v>
      </c>
      <c r="C481" s="177"/>
      <c r="D481" s="174"/>
      <c r="E481" s="174"/>
      <c r="F481" s="176"/>
      <c r="G481" s="176"/>
    </row>
    <row r="482" spans="1:7">
      <c r="A482" s="174"/>
      <c r="B482" s="181" t="s">
        <v>875</v>
      </c>
      <c r="C482" s="177" t="s">
        <v>876</v>
      </c>
      <c r="D482" s="174" t="s">
        <v>468</v>
      </c>
      <c r="E482" s="174">
        <v>100</v>
      </c>
      <c r="F482" s="176">
        <v>29.69</v>
      </c>
      <c r="G482" s="176">
        <v>2969</v>
      </c>
    </row>
    <row r="483" spans="1:7">
      <c r="A483" s="174"/>
      <c r="B483" s="181" t="s">
        <v>714</v>
      </c>
      <c r="C483" s="177"/>
      <c r="D483" s="174"/>
      <c r="E483" s="174"/>
      <c r="F483" s="176"/>
      <c r="G483" s="176"/>
    </row>
    <row r="484" spans="1:7">
      <c r="A484" s="174"/>
      <c r="B484" s="181" t="s">
        <v>518</v>
      </c>
      <c r="C484" s="177" t="s">
        <v>519</v>
      </c>
      <c r="D484" s="174" t="s">
        <v>468</v>
      </c>
      <c r="E484" s="174">
        <v>100</v>
      </c>
      <c r="F484" s="176">
        <v>4.1500000000000004</v>
      </c>
      <c r="G484" s="176">
        <v>415</v>
      </c>
    </row>
    <row r="485" spans="1:7">
      <c r="A485" s="174"/>
      <c r="B485" s="181" t="s">
        <v>777</v>
      </c>
      <c r="C485" s="177"/>
      <c r="D485" s="174"/>
      <c r="E485" s="174"/>
      <c r="F485" s="176"/>
      <c r="G485" s="176"/>
    </row>
    <row r="486" spans="1:7">
      <c r="A486" s="174"/>
      <c r="B486" s="181" t="s">
        <v>669</v>
      </c>
      <c r="C486" s="177" t="s">
        <v>670</v>
      </c>
      <c r="D486" s="174" t="s">
        <v>468</v>
      </c>
      <c r="E486" s="174">
        <v>10</v>
      </c>
      <c r="F486" s="176">
        <v>22.34</v>
      </c>
      <c r="G486" s="176">
        <v>223.4</v>
      </c>
    </row>
    <row r="487" spans="1:7">
      <c r="A487" s="174"/>
      <c r="B487" s="181" t="s">
        <v>777</v>
      </c>
      <c r="C487" s="177"/>
      <c r="D487" s="174"/>
      <c r="E487" s="174"/>
      <c r="F487" s="176"/>
      <c r="G487" s="176"/>
    </row>
    <row r="488" spans="1:7">
      <c r="A488" s="174"/>
      <c r="B488" s="181" t="s">
        <v>877</v>
      </c>
      <c r="C488" s="177" t="s">
        <v>878</v>
      </c>
      <c r="D488" s="174" t="s">
        <v>542</v>
      </c>
      <c r="E488" s="174">
        <v>200</v>
      </c>
      <c r="F488" s="176">
        <v>10.5</v>
      </c>
      <c r="G488" s="176">
        <v>2100</v>
      </c>
    </row>
    <row r="489" spans="1:7">
      <c r="A489" s="174"/>
      <c r="B489" s="181" t="s">
        <v>714</v>
      </c>
      <c r="C489" s="177"/>
      <c r="D489" s="174"/>
      <c r="E489" s="174"/>
      <c r="F489" s="176"/>
      <c r="G489" s="176"/>
    </row>
    <row r="490" spans="1:7">
      <c r="A490" s="174"/>
      <c r="B490" s="181" t="s">
        <v>879</v>
      </c>
      <c r="C490" s="177" t="s">
        <v>880</v>
      </c>
      <c r="D490" s="174" t="s">
        <v>468</v>
      </c>
      <c r="E490" s="174">
        <v>40</v>
      </c>
      <c r="F490" s="176">
        <v>12.9</v>
      </c>
      <c r="G490" s="176">
        <v>516</v>
      </c>
    </row>
    <row r="491" spans="1:7">
      <c r="A491" s="174"/>
      <c r="B491" s="181" t="s">
        <v>777</v>
      </c>
      <c r="C491" s="177"/>
      <c r="D491" s="174"/>
      <c r="E491" s="174"/>
      <c r="F491" s="176"/>
      <c r="G491" s="176"/>
    </row>
    <row r="492" spans="1:7" ht="21">
      <c r="A492" s="174"/>
      <c r="B492" s="181" t="s">
        <v>751</v>
      </c>
      <c r="C492" s="177" t="s">
        <v>752</v>
      </c>
      <c r="D492" s="174" t="s">
        <v>468</v>
      </c>
      <c r="E492" s="174">
        <v>5</v>
      </c>
      <c r="F492" s="176">
        <v>140.69</v>
      </c>
      <c r="G492" s="176">
        <v>703.45</v>
      </c>
    </row>
    <row r="493" spans="1:7">
      <c r="A493" s="174"/>
      <c r="B493" s="181" t="s">
        <v>714</v>
      </c>
      <c r="C493" s="177"/>
      <c r="D493" s="174"/>
      <c r="E493" s="174"/>
      <c r="F493" s="176"/>
      <c r="G493" s="176"/>
    </row>
    <row r="494" spans="1:7" ht="21">
      <c r="A494" s="174">
        <v>130</v>
      </c>
      <c r="B494" s="181" t="s">
        <v>881</v>
      </c>
      <c r="C494" s="177" t="s">
        <v>882</v>
      </c>
      <c r="D494" s="174" t="s">
        <v>468</v>
      </c>
      <c r="E494" s="174">
        <v>2</v>
      </c>
      <c r="F494" s="176">
        <v>1207.95</v>
      </c>
      <c r="G494" s="176">
        <v>2415.9</v>
      </c>
    </row>
    <row r="495" spans="1:7">
      <c r="A495" s="174"/>
      <c r="B495" s="181" t="s">
        <v>883</v>
      </c>
      <c r="C495" s="177"/>
      <c r="D495" s="174"/>
      <c r="E495" s="174"/>
      <c r="F495" s="176"/>
      <c r="G495" s="176"/>
    </row>
    <row r="496" spans="1:7">
      <c r="A496" s="174">
        <v>131</v>
      </c>
      <c r="B496" s="181" t="s">
        <v>483</v>
      </c>
      <c r="C496" s="177" t="s">
        <v>535</v>
      </c>
      <c r="D496" s="174" t="s">
        <v>468</v>
      </c>
      <c r="E496" s="174">
        <v>60</v>
      </c>
      <c r="F496" s="176">
        <v>62</v>
      </c>
      <c r="G496" s="176">
        <v>3720</v>
      </c>
    </row>
    <row r="497" spans="1:7">
      <c r="A497" s="174"/>
      <c r="B497" s="181" t="s">
        <v>714</v>
      </c>
      <c r="C497" s="177"/>
      <c r="D497" s="174"/>
      <c r="E497" s="174"/>
      <c r="F497" s="176"/>
      <c r="G497" s="176"/>
    </row>
    <row r="498" spans="1:7">
      <c r="A498" s="174"/>
      <c r="B498" s="181" t="s">
        <v>884</v>
      </c>
      <c r="C498" s="177" t="s">
        <v>885</v>
      </c>
      <c r="D498" s="174" t="s">
        <v>468</v>
      </c>
      <c r="E498" s="174">
        <v>20</v>
      </c>
      <c r="F498" s="176">
        <v>1.94</v>
      </c>
      <c r="G498" s="176">
        <v>38.799999999999997</v>
      </c>
    </row>
    <row r="499" spans="1:7">
      <c r="A499" s="174"/>
      <c r="B499" s="181" t="s">
        <v>714</v>
      </c>
      <c r="C499" s="177"/>
      <c r="D499" s="174"/>
      <c r="E499" s="174"/>
      <c r="F499" s="176"/>
      <c r="G499" s="176"/>
    </row>
    <row r="500" spans="1:7">
      <c r="A500" s="174">
        <v>132</v>
      </c>
      <c r="B500" s="181" t="s">
        <v>886</v>
      </c>
      <c r="C500" s="177" t="s">
        <v>887</v>
      </c>
      <c r="D500" s="174" t="s">
        <v>468</v>
      </c>
      <c r="E500" s="174">
        <v>5</v>
      </c>
      <c r="F500" s="176">
        <v>89.41</v>
      </c>
      <c r="G500" s="176">
        <v>447.05</v>
      </c>
    </row>
    <row r="501" spans="1:7">
      <c r="A501" s="174"/>
      <c r="B501" s="181" t="s">
        <v>883</v>
      </c>
      <c r="C501" s="177"/>
      <c r="D501" s="174"/>
      <c r="E501" s="174"/>
      <c r="F501" s="176"/>
      <c r="G501" s="176"/>
    </row>
    <row r="502" spans="1:7">
      <c r="A502" s="174"/>
      <c r="B502" s="181" t="s">
        <v>888</v>
      </c>
      <c r="C502" s="177" t="s">
        <v>889</v>
      </c>
      <c r="D502" s="174" t="s">
        <v>542</v>
      </c>
      <c r="E502" s="174">
        <v>40</v>
      </c>
      <c r="F502" s="176">
        <v>42.73</v>
      </c>
      <c r="G502" s="176">
        <v>1709.2</v>
      </c>
    </row>
    <row r="503" spans="1:7">
      <c r="A503" s="174"/>
      <c r="B503" s="181" t="s">
        <v>714</v>
      </c>
      <c r="C503" s="177"/>
      <c r="D503" s="174"/>
      <c r="E503" s="174"/>
      <c r="F503" s="176"/>
      <c r="G503" s="176"/>
    </row>
    <row r="504" spans="1:7" ht="21">
      <c r="A504" s="174"/>
      <c r="B504" s="181" t="s">
        <v>890</v>
      </c>
      <c r="C504" s="177" t="s">
        <v>891</v>
      </c>
      <c r="D504" s="174" t="s">
        <v>468</v>
      </c>
      <c r="E504" s="174">
        <v>1</v>
      </c>
      <c r="F504" s="176">
        <v>5948.54</v>
      </c>
      <c r="G504" s="176">
        <v>5948.54</v>
      </c>
    </row>
    <row r="505" spans="1:7">
      <c r="A505" s="174"/>
      <c r="B505" s="181" t="s">
        <v>883</v>
      </c>
      <c r="C505" s="177"/>
      <c r="D505" s="174"/>
      <c r="E505" s="174"/>
      <c r="F505" s="176"/>
      <c r="G505" s="176"/>
    </row>
    <row r="506" spans="1:7">
      <c r="A506" s="174"/>
      <c r="B506" s="181" t="s">
        <v>828</v>
      </c>
      <c r="C506" s="177" t="s">
        <v>829</v>
      </c>
      <c r="D506" s="174" t="s">
        <v>542</v>
      </c>
      <c r="E506" s="174">
        <v>200</v>
      </c>
      <c r="F506" s="176">
        <v>19.100000000000001</v>
      </c>
      <c r="G506" s="176">
        <v>3820</v>
      </c>
    </row>
    <row r="507" spans="1:7">
      <c r="A507" s="174"/>
      <c r="B507" s="181" t="s">
        <v>714</v>
      </c>
      <c r="C507" s="177"/>
      <c r="D507" s="174"/>
      <c r="E507" s="174"/>
      <c r="F507" s="176"/>
      <c r="G507" s="176"/>
    </row>
    <row r="508" spans="1:7">
      <c r="A508" s="174">
        <v>133</v>
      </c>
      <c r="B508" s="181" t="s">
        <v>540</v>
      </c>
      <c r="C508" s="177" t="s">
        <v>541</v>
      </c>
      <c r="D508" s="174" t="s">
        <v>542</v>
      </c>
      <c r="E508" s="174">
        <v>100</v>
      </c>
      <c r="F508" s="176">
        <v>7.9</v>
      </c>
      <c r="G508" s="176">
        <v>790</v>
      </c>
    </row>
    <row r="509" spans="1:7">
      <c r="A509" s="174"/>
      <c r="B509" s="181" t="s">
        <v>714</v>
      </c>
      <c r="C509" s="177"/>
      <c r="D509" s="174"/>
      <c r="E509" s="174"/>
      <c r="F509" s="176"/>
      <c r="G509" s="176"/>
    </row>
    <row r="510" spans="1:7" ht="21">
      <c r="A510" s="174"/>
      <c r="B510" s="181" t="s">
        <v>892</v>
      </c>
      <c r="C510" s="177" t="s">
        <v>893</v>
      </c>
      <c r="D510" s="174" t="s">
        <v>468</v>
      </c>
      <c r="E510" s="174">
        <v>300</v>
      </c>
      <c r="F510" s="176">
        <v>1.1000000000000001</v>
      </c>
      <c r="G510" s="176">
        <v>330</v>
      </c>
    </row>
    <row r="511" spans="1:7">
      <c r="A511" s="174"/>
      <c r="B511" s="181" t="s">
        <v>883</v>
      </c>
      <c r="C511" s="177"/>
      <c r="D511" s="174"/>
      <c r="E511" s="174"/>
      <c r="F511" s="176"/>
      <c r="G511" s="176"/>
    </row>
    <row r="512" spans="1:7">
      <c r="A512" s="174"/>
      <c r="B512" s="181" t="s">
        <v>894</v>
      </c>
      <c r="C512" s="177" t="s">
        <v>895</v>
      </c>
      <c r="D512" s="174" t="s">
        <v>542</v>
      </c>
      <c r="E512" s="174">
        <v>100</v>
      </c>
      <c r="F512" s="176">
        <v>18.2</v>
      </c>
      <c r="G512" s="176">
        <v>1820</v>
      </c>
    </row>
    <row r="513" spans="1:7">
      <c r="A513" s="174"/>
      <c r="B513" s="181" t="s">
        <v>883</v>
      </c>
      <c r="C513" s="177"/>
      <c r="D513" s="174"/>
      <c r="E513" s="174"/>
      <c r="F513" s="176"/>
      <c r="G513" s="176"/>
    </row>
    <row r="514" spans="1:7">
      <c r="A514" s="174"/>
      <c r="B514" s="181" t="s">
        <v>749</v>
      </c>
      <c r="C514" s="177" t="s">
        <v>750</v>
      </c>
      <c r="D514" s="174" t="s">
        <v>468</v>
      </c>
      <c r="E514" s="174">
        <v>6</v>
      </c>
      <c r="F514" s="176">
        <v>86.49</v>
      </c>
      <c r="G514" s="176">
        <v>518.94000000000005</v>
      </c>
    </row>
    <row r="515" spans="1:7">
      <c r="A515" s="174"/>
      <c r="B515" s="181" t="s">
        <v>714</v>
      </c>
      <c r="C515" s="177"/>
      <c r="D515" s="174"/>
      <c r="E515" s="174"/>
      <c r="F515" s="176"/>
      <c r="G515" s="176"/>
    </row>
    <row r="516" spans="1:7" ht="21">
      <c r="A516" s="174">
        <v>134</v>
      </c>
      <c r="B516" s="181" t="s">
        <v>896</v>
      </c>
      <c r="C516" s="177" t="s">
        <v>897</v>
      </c>
      <c r="D516" s="174" t="s">
        <v>635</v>
      </c>
      <c r="E516" s="174">
        <v>10</v>
      </c>
      <c r="F516" s="176">
        <v>140</v>
      </c>
      <c r="G516" s="176">
        <v>1400</v>
      </c>
    </row>
    <row r="517" spans="1:7">
      <c r="A517" s="174"/>
      <c r="B517" s="181" t="s">
        <v>777</v>
      </c>
      <c r="C517" s="177"/>
      <c r="D517" s="174"/>
      <c r="E517" s="174"/>
      <c r="F517" s="176"/>
      <c r="G517" s="176"/>
    </row>
    <row r="518" spans="1:7">
      <c r="A518" s="174"/>
      <c r="B518" s="181" t="s">
        <v>898</v>
      </c>
      <c r="C518" s="177" t="s">
        <v>899</v>
      </c>
      <c r="D518" s="174" t="s">
        <v>542</v>
      </c>
      <c r="E518" s="174">
        <v>10</v>
      </c>
      <c r="F518" s="176">
        <v>18.899999999999999</v>
      </c>
      <c r="G518" s="176">
        <v>189</v>
      </c>
    </row>
    <row r="519" spans="1:7">
      <c r="A519" s="174"/>
      <c r="B519" s="181" t="s">
        <v>777</v>
      </c>
      <c r="C519" s="177"/>
      <c r="D519" s="174"/>
      <c r="E519" s="174"/>
      <c r="F519" s="176"/>
      <c r="G519" s="176"/>
    </row>
    <row r="520" spans="1:7">
      <c r="A520" s="174"/>
      <c r="B520" s="181" t="s">
        <v>900</v>
      </c>
      <c r="C520" s="177" t="s">
        <v>901</v>
      </c>
      <c r="D520" s="174" t="s">
        <v>475</v>
      </c>
      <c r="E520" s="174">
        <v>0.4</v>
      </c>
      <c r="F520" s="176">
        <v>25.47</v>
      </c>
      <c r="G520" s="176">
        <v>10.19</v>
      </c>
    </row>
    <row r="521" spans="1:7">
      <c r="A521" s="174"/>
      <c r="B521" s="181" t="s">
        <v>883</v>
      </c>
      <c r="C521" s="177"/>
      <c r="D521" s="174"/>
      <c r="E521" s="174"/>
      <c r="F521" s="176"/>
      <c r="G521" s="176"/>
    </row>
    <row r="522" spans="1:7">
      <c r="A522" s="174"/>
      <c r="B522" s="181" t="s">
        <v>902</v>
      </c>
      <c r="C522" s="177" t="s">
        <v>903</v>
      </c>
      <c r="D522" s="174" t="s">
        <v>468</v>
      </c>
      <c r="E522" s="174">
        <v>100</v>
      </c>
      <c r="F522" s="176">
        <v>3.81</v>
      </c>
      <c r="G522" s="176">
        <v>381</v>
      </c>
    </row>
    <row r="523" spans="1:7">
      <c r="A523" s="174"/>
      <c r="B523" s="181" t="s">
        <v>777</v>
      </c>
      <c r="C523" s="177"/>
      <c r="D523" s="174"/>
      <c r="E523" s="174"/>
      <c r="F523" s="176"/>
      <c r="G523" s="176"/>
    </row>
    <row r="524" spans="1:7">
      <c r="A524" s="174"/>
      <c r="B524" s="181" t="s">
        <v>904</v>
      </c>
      <c r="C524" s="177" t="s">
        <v>905</v>
      </c>
      <c r="D524" s="174" t="s">
        <v>468</v>
      </c>
      <c r="E524" s="174">
        <v>100</v>
      </c>
      <c r="F524" s="176">
        <v>0.34</v>
      </c>
      <c r="G524" s="176">
        <v>34</v>
      </c>
    </row>
    <row r="525" spans="1:7">
      <c r="A525" s="174"/>
      <c r="B525" s="181" t="s">
        <v>777</v>
      </c>
      <c r="C525" s="177"/>
      <c r="D525" s="174"/>
      <c r="E525" s="174"/>
      <c r="F525" s="176"/>
      <c r="G525" s="176"/>
    </row>
    <row r="526" spans="1:7" ht="31.5">
      <c r="A526" s="174">
        <v>137</v>
      </c>
      <c r="B526" s="181" t="s">
        <v>528</v>
      </c>
      <c r="C526" s="177" t="s">
        <v>786</v>
      </c>
      <c r="D526" s="174" t="s">
        <v>468</v>
      </c>
      <c r="E526" s="174">
        <v>70</v>
      </c>
      <c r="F526" s="176">
        <v>14.9</v>
      </c>
      <c r="G526" s="176">
        <v>1043</v>
      </c>
    </row>
    <row r="527" spans="1:7">
      <c r="A527" s="174"/>
      <c r="B527" s="181" t="s">
        <v>777</v>
      </c>
      <c r="C527" s="177"/>
      <c r="D527" s="174"/>
      <c r="E527" s="174"/>
      <c r="F527" s="176"/>
      <c r="G527" s="176"/>
    </row>
    <row r="528" spans="1:7">
      <c r="A528" s="174"/>
      <c r="B528" s="181" t="s">
        <v>533</v>
      </c>
      <c r="C528" s="177" t="s">
        <v>534</v>
      </c>
      <c r="D528" s="174" t="s">
        <v>58</v>
      </c>
      <c r="E528" s="174">
        <v>0.5</v>
      </c>
      <c r="F528" s="176">
        <v>89.67</v>
      </c>
      <c r="G528" s="176">
        <v>44.84</v>
      </c>
    </row>
    <row r="529" spans="1:7">
      <c r="A529" s="174"/>
      <c r="B529" s="181" t="s">
        <v>777</v>
      </c>
      <c r="C529" s="177"/>
      <c r="D529" s="174"/>
      <c r="E529" s="174"/>
      <c r="F529" s="176"/>
      <c r="G529" s="176"/>
    </row>
    <row r="530" spans="1:7">
      <c r="A530" s="174">
        <v>138</v>
      </c>
      <c r="B530" s="181" t="s">
        <v>459</v>
      </c>
      <c r="C530" s="177" t="s">
        <v>906</v>
      </c>
      <c r="D530" s="174" t="s">
        <v>468</v>
      </c>
      <c r="E530" s="174">
        <v>1</v>
      </c>
      <c r="F530" s="176">
        <v>2800</v>
      </c>
      <c r="G530" s="176">
        <v>2800</v>
      </c>
    </row>
    <row r="531" spans="1:7">
      <c r="A531" s="174">
        <v>139</v>
      </c>
      <c r="B531" s="181" t="s">
        <v>907</v>
      </c>
      <c r="C531" s="177" t="s">
        <v>908</v>
      </c>
      <c r="D531" s="174" t="s">
        <v>468</v>
      </c>
      <c r="E531" s="174">
        <v>1</v>
      </c>
      <c r="F531" s="176">
        <v>3605</v>
      </c>
      <c r="G531" s="176">
        <v>3605</v>
      </c>
    </row>
    <row r="532" spans="1:7">
      <c r="A532" s="174"/>
      <c r="B532" s="181" t="s">
        <v>777</v>
      </c>
      <c r="C532" s="177"/>
      <c r="D532" s="174"/>
      <c r="E532" s="174"/>
      <c r="F532" s="176"/>
      <c r="G532" s="176"/>
    </row>
    <row r="533" spans="1:7">
      <c r="A533" s="174"/>
      <c r="B533" s="181" t="s">
        <v>909</v>
      </c>
      <c r="C533" s="177" t="s">
        <v>910</v>
      </c>
      <c r="D533" s="174" t="s">
        <v>468</v>
      </c>
      <c r="E533" s="174">
        <v>1</v>
      </c>
      <c r="F533" s="176">
        <v>3998.49</v>
      </c>
      <c r="G533" s="176">
        <v>3998.49</v>
      </c>
    </row>
    <row r="534" spans="1:7">
      <c r="A534" s="174"/>
      <c r="B534" s="181" t="s">
        <v>777</v>
      </c>
      <c r="C534" s="177"/>
      <c r="D534" s="174"/>
      <c r="E534" s="174"/>
      <c r="F534" s="176"/>
      <c r="G534" s="176"/>
    </row>
    <row r="535" spans="1:7">
      <c r="A535" s="174"/>
      <c r="B535" s="181" t="s">
        <v>828</v>
      </c>
      <c r="C535" s="177" t="s">
        <v>829</v>
      </c>
      <c r="D535" s="174" t="s">
        <v>542</v>
      </c>
      <c r="E535" s="174">
        <v>100</v>
      </c>
      <c r="F535" s="176">
        <v>19.100000000000001</v>
      </c>
      <c r="G535" s="176">
        <v>1910</v>
      </c>
    </row>
    <row r="536" spans="1:7">
      <c r="A536" s="174"/>
      <c r="B536" s="181" t="s">
        <v>777</v>
      </c>
      <c r="C536" s="177"/>
      <c r="D536" s="174"/>
      <c r="E536" s="174"/>
      <c r="F536" s="176"/>
      <c r="G536" s="176"/>
    </row>
    <row r="537" spans="1:7">
      <c r="A537" s="174">
        <v>141</v>
      </c>
      <c r="B537" s="181" t="s">
        <v>911</v>
      </c>
      <c r="C537" s="177" t="s">
        <v>912</v>
      </c>
      <c r="D537" s="174" t="s">
        <v>468</v>
      </c>
      <c r="E537" s="174">
        <v>1</v>
      </c>
      <c r="F537" s="176">
        <v>402.35</v>
      </c>
      <c r="G537" s="176">
        <v>402.35</v>
      </c>
    </row>
    <row r="538" spans="1:7">
      <c r="A538" s="174"/>
      <c r="B538" s="181" t="s">
        <v>777</v>
      </c>
      <c r="C538" s="177"/>
      <c r="D538" s="174"/>
      <c r="E538" s="174"/>
      <c r="F538" s="176"/>
      <c r="G538" s="176"/>
    </row>
    <row r="539" spans="1:7">
      <c r="A539" s="174"/>
      <c r="B539" s="181" t="s">
        <v>913</v>
      </c>
      <c r="C539" s="177" t="s">
        <v>914</v>
      </c>
      <c r="D539" s="174" t="s">
        <v>468</v>
      </c>
      <c r="E539" s="174">
        <v>3</v>
      </c>
      <c r="F539" s="176">
        <v>92.86</v>
      </c>
      <c r="G539" s="176">
        <v>278.58</v>
      </c>
    </row>
    <row r="540" spans="1:7">
      <c r="A540" s="174"/>
      <c r="B540" s="181" t="s">
        <v>777</v>
      </c>
      <c r="C540" s="177"/>
      <c r="D540" s="174"/>
      <c r="E540" s="174"/>
      <c r="F540" s="176"/>
      <c r="G540" s="176"/>
    </row>
    <row r="541" spans="1:7">
      <c r="A541" s="174"/>
      <c r="B541" s="181" t="s">
        <v>915</v>
      </c>
      <c r="C541" s="177" t="s">
        <v>916</v>
      </c>
      <c r="D541" s="174" t="s">
        <v>468</v>
      </c>
      <c r="E541" s="174">
        <v>2</v>
      </c>
      <c r="F541" s="176">
        <v>45.28</v>
      </c>
      <c r="G541" s="176">
        <v>90.56</v>
      </c>
    </row>
    <row r="542" spans="1:7">
      <c r="A542" s="174"/>
      <c r="B542" s="181" t="s">
        <v>883</v>
      </c>
      <c r="C542" s="177"/>
      <c r="D542" s="174"/>
      <c r="E542" s="174"/>
      <c r="F542" s="176"/>
      <c r="G542" s="176"/>
    </row>
    <row r="543" spans="1:7">
      <c r="A543" s="174"/>
      <c r="B543" s="181" t="s">
        <v>917</v>
      </c>
      <c r="C543" s="177" t="s">
        <v>918</v>
      </c>
      <c r="D543" s="174" t="s">
        <v>475</v>
      </c>
      <c r="E543" s="174">
        <v>0.22</v>
      </c>
      <c r="F543" s="176">
        <v>50</v>
      </c>
      <c r="G543" s="176">
        <v>11</v>
      </c>
    </row>
    <row r="544" spans="1:7">
      <c r="A544" s="174"/>
      <c r="B544" s="181" t="s">
        <v>777</v>
      </c>
      <c r="C544" s="177"/>
      <c r="D544" s="174"/>
      <c r="E544" s="174"/>
      <c r="F544" s="176"/>
      <c r="G544" s="176"/>
    </row>
    <row r="545" spans="1:7">
      <c r="A545" s="174">
        <v>142</v>
      </c>
      <c r="B545" s="181" t="s">
        <v>459</v>
      </c>
      <c r="C545" s="177" t="s">
        <v>919</v>
      </c>
      <c r="D545" s="174" t="s">
        <v>468</v>
      </c>
      <c r="E545" s="174">
        <v>1</v>
      </c>
      <c r="F545" s="176">
        <v>12355</v>
      </c>
      <c r="G545" s="176">
        <v>12355</v>
      </c>
    </row>
    <row r="546" spans="1:7">
      <c r="A546" s="174">
        <v>126</v>
      </c>
      <c r="B546" s="181" t="s">
        <v>920</v>
      </c>
      <c r="C546" s="177" t="s">
        <v>921</v>
      </c>
      <c r="D546" s="174" t="s">
        <v>468</v>
      </c>
      <c r="E546" s="174">
        <v>4</v>
      </c>
      <c r="F546" s="176">
        <v>352.46</v>
      </c>
      <c r="G546" s="176">
        <v>1409.84</v>
      </c>
    </row>
    <row r="547" spans="1:7">
      <c r="A547" s="174"/>
      <c r="B547" s="181" t="s">
        <v>777</v>
      </c>
      <c r="C547" s="177"/>
      <c r="D547" s="174"/>
      <c r="E547" s="174"/>
      <c r="F547" s="176"/>
      <c r="G547" s="176"/>
    </row>
    <row r="548" spans="1:7">
      <c r="A548" s="174"/>
      <c r="B548" s="181" t="s">
        <v>922</v>
      </c>
      <c r="C548" s="177" t="s">
        <v>923</v>
      </c>
      <c r="D548" s="174" t="s">
        <v>468</v>
      </c>
      <c r="E548" s="174">
        <v>4</v>
      </c>
      <c r="F548" s="176">
        <v>164.9</v>
      </c>
      <c r="G548" s="176">
        <v>659.6</v>
      </c>
    </row>
    <row r="549" spans="1:7">
      <c r="A549" s="174"/>
      <c r="B549" s="181" t="s">
        <v>714</v>
      </c>
      <c r="C549" s="177"/>
      <c r="D549" s="174"/>
      <c r="E549" s="174"/>
      <c r="F549" s="176"/>
      <c r="G549" s="176"/>
    </row>
    <row r="550" spans="1:7">
      <c r="A550" s="174"/>
      <c r="B550" s="181" t="s">
        <v>703</v>
      </c>
      <c r="C550" s="177" t="s">
        <v>704</v>
      </c>
      <c r="D550" s="174" t="s">
        <v>468</v>
      </c>
      <c r="E550" s="174">
        <v>4</v>
      </c>
      <c r="F550" s="176">
        <v>104.9</v>
      </c>
      <c r="G550" s="176">
        <v>419.6</v>
      </c>
    </row>
    <row r="551" spans="1:7">
      <c r="A551" s="174"/>
      <c r="B551" s="181" t="s">
        <v>714</v>
      </c>
      <c r="C551" s="177"/>
      <c r="D551" s="174"/>
      <c r="E551" s="174"/>
      <c r="F551" s="176"/>
      <c r="G551" s="176"/>
    </row>
    <row r="552" spans="1:7">
      <c r="A552" s="174">
        <v>127</v>
      </c>
      <c r="B552" s="181" t="s">
        <v>533</v>
      </c>
      <c r="C552" s="177" t="s">
        <v>534</v>
      </c>
      <c r="D552" s="174" t="s">
        <v>58</v>
      </c>
      <c r="E552" s="174">
        <v>3.6</v>
      </c>
      <c r="F552" s="176">
        <v>89.67</v>
      </c>
      <c r="G552" s="176">
        <v>322.81</v>
      </c>
    </row>
    <row r="553" spans="1:7">
      <c r="A553" s="174"/>
      <c r="B553" s="181" t="s">
        <v>714</v>
      </c>
      <c r="C553" s="177"/>
      <c r="D553" s="174"/>
      <c r="E553" s="174"/>
      <c r="F553" s="176"/>
      <c r="G553" s="176"/>
    </row>
    <row r="554" spans="1:7">
      <c r="A554" s="174"/>
      <c r="B554" s="181" t="s">
        <v>924</v>
      </c>
      <c r="C554" s="177" t="s">
        <v>925</v>
      </c>
      <c r="D554" s="174" t="s">
        <v>468</v>
      </c>
      <c r="E554" s="174">
        <v>5</v>
      </c>
      <c r="F554" s="176">
        <v>109.8</v>
      </c>
      <c r="G554" s="176">
        <v>549</v>
      </c>
    </row>
    <row r="555" spans="1:7">
      <c r="A555" s="174"/>
      <c r="B555" s="181" t="s">
        <v>714</v>
      </c>
      <c r="C555" s="177"/>
      <c r="D555" s="174"/>
      <c r="E555" s="174"/>
      <c r="F555" s="176"/>
      <c r="G555" s="176"/>
    </row>
    <row r="556" spans="1:7">
      <c r="A556" s="174">
        <v>135</v>
      </c>
      <c r="B556" s="181" t="s">
        <v>926</v>
      </c>
      <c r="C556" s="177" t="s">
        <v>927</v>
      </c>
      <c r="D556" s="174" t="s">
        <v>635</v>
      </c>
      <c r="E556" s="174">
        <v>12</v>
      </c>
      <c r="F556" s="176">
        <v>16.32</v>
      </c>
      <c r="G556" s="176">
        <v>195.84</v>
      </c>
    </row>
    <row r="557" spans="1:7">
      <c r="A557" s="174"/>
      <c r="B557" s="181" t="s">
        <v>883</v>
      </c>
      <c r="C557" s="177"/>
      <c r="D557" s="174"/>
      <c r="E557" s="174"/>
      <c r="F557" s="176"/>
      <c r="G557" s="176"/>
    </row>
    <row r="558" spans="1:7">
      <c r="A558" s="174"/>
      <c r="B558" s="181" t="s">
        <v>928</v>
      </c>
      <c r="C558" s="177" t="s">
        <v>929</v>
      </c>
      <c r="D558" s="174" t="s">
        <v>468</v>
      </c>
      <c r="E558" s="174">
        <v>100</v>
      </c>
      <c r="F558" s="176">
        <v>5.47</v>
      </c>
      <c r="G558" s="176">
        <v>547</v>
      </c>
    </row>
    <row r="559" spans="1:7">
      <c r="A559" s="174"/>
      <c r="B559" s="181" t="s">
        <v>883</v>
      </c>
      <c r="C559" s="177"/>
      <c r="D559" s="174"/>
      <c r="E559" s="174"/>
      <c r="F559" s="176"/>
      <c r="G559" s="176"/>
    </row>
    <row r="560" spans="1:7">
      <c r="A560" s="174"/>
      <c r="B560" s="181" t="s">
        <v>930</v>
      </c>
      <c r="C560" s="177" t="s">
        <v>931</v>
      </c>
      <c r="D560" s="174" t="s">
        <v>468</v>
      </c>
      <c r="E560" s="174">
        <v>100</v>
      </c>
      <c r="F560" s="176">
        <v>3.22</v>
      </c>
      <c r="G560" s="176">
        <v>322</v>
      </c>
    </row>
    <row r="561" spans="1:7">
      <c r="A561" s="174"/>
      <c r="B561" s="181" t="s">
        <v>883</v>
      </c>
      <c r="C561" s="177"/>
      <c r="D561" s="174"/>
      <c r="E561" s="174"/>
      <c r="F561" s="176"/>
      <c r="G561" s="176"/>
    </row>
    <row r="562" spans="1:7">
      <c r="A562" s="174">
        <v>136</v>
      </c>
      <c r="B562" s="181" t="s">
        <v>932</v>
      </c>
      <c r="C562" s="177" t="s">
        <v>933</v>
      </c>
      <c r="D562" s="174" t="s">
        <v>468</v>
      </c>
      <c r="E562" s="174">
        <v>70</v>
      </c>
      <c r="F562" s="176">
        <v>10.98</v>
      </c>
      <c r="G562" s="176">
        <v>768.6</v>
      </c>
    </row>
    <row r="563" spans="1:7">
      <c r="A563" s="174"/>
      <c r="B563" s="181" t="s">
        <v>883</v>
      </c>
      <c r="C563" s="177"/>
      <c r="D563" s="174"/>
      <c r="E563" s="174"/>
      <c r="F563" s="176"/>
      <c r="G563" s="176"/>
    </row>
    <row r="564" spans="1:7">
      <c r="A564" s="174"/>
      <c r="B564" s="181" t="s">
        <v>934</v>
      </c>
      <c r="C564" s="177" t="s">
        <v>935</v>
      </c>
      <c r="D564" s="174" t="s">
        <v>468</v>
      </c>
      <c r="E564" s="174">
        <v>70</v>
      </c>
      <c r="F564" s="176">
        <v>2.6</v>
      </c>
      <c r="G564" s="176">
        <v>182</v>
      </c>
    </row>
    <row r="565" spans="1:7">
      <c r="A565" s="174"/>
      <c r="B565" s="181" t="s">
        <v>777</v>
      </c>
      <c r="C565" s="177"/>
      <c r="D565" s="174"/>
      <c r="E565" s="174"/>
      <c r="F565" s="176"/>
      <c r="G565" s="176"/>
    </row>
    <row r="566" spans="1:7">
      <c r="A566" s="174"/>
      <c r="B566" s="181" t="s">
        <v>936</v>
      </c>
      <c r="C566" s="177" t="s">
        <v>937</v>
      </c>
      <c r="D566" s="174" t="s">
        <v>542</v>
      </c>
      <c r="E566" s="174">
        <v>400</v>
      </c>
      <c r="F566" s="176">
        <v>12.2</v>
      </c>
      <c r="G566" s="176">
        <v>4880</v>
      </c>
    </row>
    <row r="567" spans="1:7">
      <c r="A567" s="174"/>
      <c r="B567" s="181" t="s">
        <v>777</v>
      </c>
      <c r="C567" s="177"/>
      <c r="D567" s="174"/>
      <c r="E567" s="174"/>
      <c r="F567" s="176"/>
      <c r="G567" s="176"/>
    </row>
    <row r="568" spans="1:7">
      <c r="A568" s="174"/>
      <c r="B568" s="181" t="s">
        <v>616</v>
      </c>
      <c r="C568" s="177" t="s">
        <v>617</v>
      </c>
      <c r="D568" s="174" t="s">
        <v>468</v>
      </c>
      <c r="E568" s="174">
        <v>10</v>
      </c>
      <c r="F568" s="176">
        <v>12.6</v>
      </c>
      <c r="G568" s="176">
        <v>126</v>
      </c>
    </row>
    <row r="569" spans="1:7">
      <c r="A569" s="174"/>
      <c r="B569" s="181" t="s">
        <v>777</v>
      </c>
      <c r="C569" s="177"/>
      <c r="D569" s="174"/>
      <c r="E569" s="174"/>
      <c r="F569" s="176"/>
      <c r="G569" s="176"/>
    </row>
    <row r="570" spans="1:7">
      <c r="A570" s="174"/>
      <c r="B570" s="181" t="s">
        <v>938</v>
      </c>
      <c r="C570" s="177" t="s">
        <v>939</v>
      </c>
      <c r="D570" s="174" t="s">
        <v>468</v>
      </c>
      <c r="E570" s="174">
        <v>10</v>
      </c>
      <c r="F570" s="176">
        <v>12</v>
      </c>
      <c r="G570" s="176">
        <v>120</v>
      </c>
    </row>
    <row r="571" spans="1:7">
      <c r="A571" s="174"/>
      <c r="B571" s="181" t="s">
        <v>777</v>
      </c>
      <c r="C571" s="177"/>
      <c r="D571" s="174"/>
      <c r="E571" s="174"/>
      <c r="F571" s="176"/>
      <c r="G571" s="176"/>
    </row>
    <row r="572" spans="1:7" ht="21">
      <c r="A572" s="174">
        <v>140</v>
      </c>
      <c r="B572" s="181" t="s">
        <v>940</v>
      </c>
      <c r="C572" s="177" t="s">
        <v>941</v>
      </c>
      <c r="D572" s="174" t="s">
        <v>468</v>
      </c>
      <c r="E572" s="174">
        <v>2</v>
      </c>
      <c r="F572" s="176">
        <v>188.52</v>
      </c>
      <c r="G572" s="176">
        <v>377.04</v>
      </c>
    </row>
    <row r="573" spans="1:7">
      <c r="A573" s="174"/>
      <c r="B573" s="181" t="s">
        <v>777</v>
      </c>
      <c r="C573" s="177"/>
      <c r="D573" s="174"/>
      <c r="E573" s="174"/>
      <c r="F573" s="176"/>
      <c r="G573" s="176"/>
    </row>
    <row r="574" spans="1:7">
      <c r="A574" s="174"/>
      <c r="B574" s="181" t="s">
        <v>942</v>
      </c>
      <c r="C574" s="177" t="s">
        <v>943</v>
      </c>
      <c r="D574" s="174" t="s">
        <v>542</v>
      </c>
      <c r="E574" s="174">
        <v>15</v>
      </c>
      <c r="F574" s="176">
        <v>207.31</v>
      </c>
      <c r="G574" s="176">
        <v>3109.65</v>
      </c>
    </row>
    <row r="575" spans="1:7">
      <c r="A575" s="174"/>
      <c r="B575" s="181" t="s">
        <v>777</v>
      </c>
      <c r="C575" s="177"/>
      <c r="D575" s="174"/>
      <c r="E575" s="174"/>
      <c r="F575" s="176"/>
      <c r="G575" s="176"/>
    </row>
    <row r="576" spans="1:7">
      <c r="A576" s="174">
        <v>144</v>
      </c>
      <c r="B576" s="181" t="s">
        <v>944</v>
      </c>
      <c r="C576" s="177" t="s">
        <v>945</v>
      </c>
      <c r="D576" s="174" t="s">
        <v>468</v>
      </c>
      <c r="E576" s="174">
        <v>4</v>
      </c>
      <c r="F576" s="176">
        <v>458.25</v>
      </c>
      <c r="G576" s="176">
        <v>1833</v>
      </c>
    </row>
    <row r="577" spans="1:7">
      <c r="A577" s="174"/>
      <c r="B577" s="181" t="s">
        <v>777</v>
      </c>
      <c r="C577" s="177"/>
      <c r="D577" s="174"/>
      <c r="E577" s="174"/>
      <c r="F577" s="176"/>
      <c r="G577" s="176"/>
    </row>
    <row r="578" spans="1:7">
      <c r="A578" s="174">
        <v>145</v>
      </c>
      <c r="B578" s="181" t="s">
        <v>946</v>
      </c>
      <c r="C578" s="177" t="s">
        <v>947</v>
      </c>
      <c r="D578" s="174" t="s">
        <v>468</v>
      </c>
      <c r="E578" s="174">
        <v>2</v>
      </c>
      <c r="F578" s="176">
        <v>1158.8399999999999</v>
      </c>
      <c r="G578" s="176">
        <v>2317.6799999999998</v>
      </c>
    </row>
    <row r="579" spans="1:7">
      <c r="A579" s="174"/>
      <c r="B579" s="181" t="s">
        <v>777</v>
      </c>
      <c r="C579" s="177"/>
      <c r="D579" s="174"/>
      <c r="E579" s="174"/>
      <c r="F579" s="176"/>
      <c r="G579" s="176"/>
    </row>
    <row r="580" spans="1:7">
      <c r="A580" s="174"/>
      <c r="B580" s="181" t="s">
        <v>948</v>
      </c>
      <c r="C580" s="177" t="s">
        <v>949</v>
      </c>
      <c r="D580" s="174" t="s">
        <v>542</v>
      </c>
      <c r="E580" s="174">
        <v>100</v>
      </c>
      <c r="F580" s="176">
        <v>5.5</v>
      </c>
      <c r="G580" s="176">
        <v>550</v>
      </c>
    </row>
    <row r="581" spans="1:7">
      <c r="A581" s="174"/>
      <c r="B581" s="181" t="s">
        <v>777</v>
      </c>
      <c r="C581" s="177"/>
      <c r="D581" s="174"/>
      <c r="E581" s="174"/>
      <c r="F581" s="176"/>
      <c r="G581" s="176"/>
    </row>
    <row r="582" spans="1:7">
      <c r="A582" s="174">
        <v>146</v>
      </c>
      <c r="B582" s="181" t="s">
        <v>840</v>
      </c>
      <c r="C582" s="177" t="s">
        <v>841</v>
      </c>
      <c r="D582" s="174" t="s">
        <v>475</v>
      </c>
      <c r="E582" s="174">
        <v>8</v>
      </c>
      <c r="F582" s="176">
        <v>46.12</v>
      </c>
      <c r="G582" s="176">
        <v>368.96</v>
      </c>
    </row>
    <row r="583" spans="1:7">
      <c r="A583" s="174"/>
      <c r="B583" s="181" t="s">
        <v>883</v>
      </c>
      <c r="C583" s="177"/>
      <c r="D583" s="174"/>
      <c r="E583" s="174"/>
      <c r="F583" s="176"/>
      <c r="G583" s="176"/>
    </row>
    <row r="584" spans="1:7">
      <c r="A584" s="174"/>
      <c r="B584" s="181" t="s">
        <v>688</v>
      </c>
      <c r="C584" s="177" t="s">
        <v>689</v>
      </c>
      <c r="D584" s="174" t="s">
        <v>468</v>
      </c>
      <c r="E584" s="174">
        <v>25</v>
      </c>
      <c r="F584" s="176">
        <v>6.85</v>
      </c>
      <c r="G584" s="176">
        <v>171.25</v>
      </c>
    </row>
    <row r="585" spans="1:7">
      <c r="A585" s="174"/>
      <c r="B585" s="181" t="s">
        <v>777</v>
      </c>
      <c r="C585" s="177"/>
      <c r="D585" s="174"/>
      <c r="E585" s="174"/>
      <c r="F585" s="176"/>
      <c r="G585" s="176"/>
    </row>
    <row r="586" spans="1:7">
      <c r="A586" s="174"/>
      <c r="B586" s="181" t="s">
        <v>533</v>
      </c>
      <c r="C586" s="177" t="s">
        <v>534</v>
      </c>
      <c r="D586" s="174" t="s">
        <v>58</v>
      </c>
      <c r="E586" s="174">
        <v>3.6</v>
      </c>
      <c r="F586" s="176">
        <v>89.67</v>
      </c>
      <c r="G586" s="176">
        <v>322.81</v>
      </c>
    </row>
    <row r="587" spans="1:7">
      <c r="A587" s="174"/>
      <c r="B587" s="181" t="s">
        <v>777</v>
      </c>
      <c r="C587" s="177"/>
      <c r="D587" s="174"/>
      <c r="E587" s="174"/>
      <c r="F587" s="176"/>
      <c r="G587" s="176"/>
    </row>
    <row r="588" spans="1:7">
      <c r="A588" s="174"/>
      <c r="B588" s="181" t="s">
        <v>950</v>
      </c>
      <c r="C588" s="177" t="s">
        <v>951</v>
      </c>
      <c r="D588" s="174" t="s">
        <v>475</v>
      </c>
      <c r="E588" s="174">
        <v>2</v>
      </c>
      <c r="F588" s="176">
        <v>45.61</v>
      </c>
      <c r="G588" s="176">
        <v>91.22</v>
      </c>
    </row>
    <row r="589" spans="1:7">
      <c r="A589" s="174"/>
      <c r="B589" s="181" t="s">
        <v>777</v>
      </c>
      <c r="C589" s="177"/>
      <c r="D589" s="174"/>
      <c r="E589" s="174"/>
      <c r="F589" s="176"/>
      <c r="G589" s="176"/>
    </row>
    <row r="590" spans="1:7">
      <c r="A590" s="174"/>
      <c r="B590" s="181" t="s">
        <v>952</v>
      </c>
      <c r="C590" s="177" t="s">
        <v>953</v>
      </c>
      <c r="D590" s="174" t="s">
        <v>468</v>
      </c>
      <c r="E590" s="174">
        <v>300</v>
      </c>
      <c r="F590" s="176">
        <v>0.89</v>
      </c>
      <c r="G590" s="176">
        <v>267</v>
      </c>
    </row>
    <row r="591" spans="1:7">
      <c r="A591" s="174"/>
      <c r="B591" s="181" t="s">
        <v>777</v>
      </c>
      <c r="C591" s="177"/>
      <c r="D591" s="174"/>
      <c r="E591" s="174"/>
      <c r="F591" s="176"/>
      <c r="G591" s="176"/>
    </row>
    <row r="592" spans="1:7">
      <c r="A592" s="174"/>
      <c r="B592" s="181" t="s">
        <v>954</v>
      </c>
      <c r="C592" s="177" t="s">
        <v>955</v>
      </c>
      <c r="D592" s="174" t="s">
        <v>468</v>
      </c>
      <c r="E592" s="174">
        <v>300</v>
      </c>
      <c r="F592" s="176">
        <v>0.22</v>
      </c>
      <c r="G592" s="176">
        <v>66</v>
      </c>
    </row>
    <row r="593" spans="1:7">
      <c r="A593" s="174"/>
      <c r="B593" s="181" t="s">
        <v>777</v>
      </c>
      <c r="C593" s="177"/>
      <c r="D593" s="174"/>
      <c r="E593" s="174"/>
      <c r="F593" s="176"/>
      <c r="G593" s="176"/>
    </row>
    <row r="594" spans="1:7">
      <c r="A594" s="174">
        <v>147</v>
      </c>
      <c r="B594" s="181" t="s">
        <v>956</v>
      </c>
      <c r="C594" s="177" t="s">
        <v>957</v>
      </c>
      <c r="D594" s="174" t="s">
        <v>468</v>
      </c>
      <c r="E594" s="174">
        <v>10</v>
      </c>
      <c r="F594" s="176">
        <v>54.29</v>
      </c>
      <c r="G594" s="176">
        <v>542.9</v>
      </c>
    </row>
    <row r="595" spans="1:7">
      <c r="A595" s="174"/>
      <c r="B595" s="181" t="s">
        <v>777</v>
      </c>
      <c r="C595" s="177"/>
      <c r="D595" s="174"/>
      <c r="E595" s="174"/>
      <c r="F595" s="176"/>
      <c r="G595" s="176"/>
    </row>
    <row r="596" spans="1:7">
      <c r="A596" s="174"/>
      <c r="B596" s="181" t="s">
        <v>958</v>
      </c>
      <c r="C596" s="177" t="s">
        <v>959</v>
      </c>
      <c r="D596" s="174" t="s">
        <v>542</v>
      </c>
      <c r="E596" s="174">
        <v>10</v>
      </c>
      <c r="F596" s="176">
        <v>8.16</v>
      </c>
      <c r="G596" s="176">
        <v>81.599999999999994</v>
      </c>
    </row>
    <row r="597" spans="1:7">
      <c r="A597" s="174"/>
      <c r="B597" s="181" t="s">
        <v>777</v>
      </c>
      <c r="C597" s="177"/>
      <c r="D597" s="174"/>
      <c r="E597" s="174"/>
      <c r="F597" s="176"/>
      <c r="G597" s="176"/>
    </row>
    <row r="598" spans="1:7">
      <c r="A598" s="174">
        <v>148</v>
      </c>
      <c r="B598" s="181" t="s">
        <v>960</v>
      </c>
      <c r="C598" s="177" t="s">
        <v>961</v>
      </c>
      <c r="D598" s="174" t="s">
        <v>962</v>
      </c>
      <c r="E598" s="174">
        <v>8</v>
      </c>
      <c r="F598" s="176">
        <v>51.89</v>
      </c>
      <c r="G598" s="176">
        <v>415.12</v>
      </c>
    </row>
    <row r="599" spans="1:7">
      <c r="A599" s="174"/>
      <c r="B599" s="181" t="s">
        <v>777</v>
      </c>
      <c r="C599" s="177"/>
      <c r="D599" s="174"/>
      <c r="E599" s="174"/>
      <c r="F599" s="176"/>
      <c r="G599" s="176"/>
    </row>
    <row r="600" spans="1:7">
      <c r="A600" s="174">
        <v>149</v>
      </c>
      <c r="B600" s="181" t="s">
        <v>963</v>
      </c>
      <c r="C600" s="177" t="s">
        <v>964</v>
      </c>
      <c r="D600" s="174" t="s">
        <v>468</v>
      </c>
      <c r="E600" s="174">
        <v>6</v>
      </c>
      <c r="F600" s="176">
        <v>127.85</v>
      </c>
      <c r="G600" s="176">
        <v>767.1</v>
      </c>
    </row>
    <row r="601" spans="1:7">
      <c r="A601" s="174"/>
      <c r="B601" s="181" t="s">
        <v>777</v>
      </c>
      <c r="C601" s="177"/>
      <c r="D601" s="174"/>
      <c r="E601" s="174"/>
      <c r="F601" s="176"/>
      <c r="G601" s="176"/>
    </row>
    <row r="602" spans="1:7">
      <c r="A602" s="174"/>
      <c r="B602" s="181" t="s">
        <v>965</v>
      </c>
      <c r="C602" s="177" t="s">
        <v>966</v>
      </c>
      <c r="D602" s="174" t="s">
        <v>468</v>
      </c>
      <c r="E602" s="174">
        <v>3</v>
      </c>
      <c r="F602" s="176">
        <v>18.02</v>
      </c>
      <c r="G602" s="176">
        <v>54.06</v>
      </c>
    </row>
    <row r="603" spans="1:7">
      <c r="A603" s="174"/>
      <c r="B603" s="181" t="s">
        <v>777</v>
      </c>
      <c r="C603" s="177"/>
      <c r="D603" s="174"/>
      <c r="E603" s="174"/>
      <c r="F603" s="176"/>
      <c r="G603" s="176"/>
    </row>
    <row r="604" spans="1:7">
      <c r="A604" s="174">
        <v>150</v>
      </c>
      <c r="B604" s="181" t="s">
        <v>967</v>
      </c>
      <c r="C604" s="177" t="s">
        <v>968</v>
      </c>
      <c r="D604" s="174" t="s">
        <v>468</v>
      </c>
      <c r="E604" s="174">
        <v>4</v>
      </c>
      <c r="F604" s="176">
        <v>45.06</v>
      </c>
      <c r="G604" s="176">
        <v>180.24</v>
      </c>
    </row>
    <row r="605" spans="1:7">
      <c r="A605" s="174"/>
      <c r="B605" s="181" t="s">
        <v>777</v>
      </c>
      <c r="C605" s="177"/>
      <c r="D605" s="174"/>
      <c r="E605" s="174"/>
      <c r="F605" s="176"/>
      <c r="G605" s="176"/>
    </row>
    <row r="606" spans="1:7">
      <c r="A606" s="174"/>
      <c r="B606" s="181" t="s">
        <v>969</v>
      </c>
      <c r="C606" s="177" t="s">
        <v>970</v>
      </c>
      <c r="D606" s="174" t="s">
        <v>468</v>
      </c>
      <c r="E606" s="174">
        <v>4</v>
      </c>
      <c r="F606" s="176">
        <v>6.46</v>
      </c>
      <c r="G606" s="176">
        <v>25.84</v>
      </c>
    </row>
    <row r="607" spans="1:7">
      <c r="A607" s="174"/>
      <c r="B607" s="181" t="s">
        <v>777</v>
      </c>
      <c r="C607" s="177"/>
      <c r="D607" s="174"/>
      <c r="E607" s="174"/>
      <c r="F607" s="176"/>
      <c r="G607" s="176"/>
    </row>
    <row r="608" spans="1:7">
      <c r="A608" s="174">
        <v>151</v>
      </c>
      <c r="B608" s="181" t="s">
        <v>459</v>
      </c>
      <c r="C608" s="177" t="s">
        <v>971</v>
      </c>
      <c r="D608" s="174" t="s">
        <v>468</v>
      </c>
      <c r="E608" s="174">
        <v>2</v>
      </c>
      <c r="F608" s="176">
        <v>551.77</v>
      </c>
      <c r="G608" s="176">
        <v>1103.54</v>
      </c>
    </row>
    <row r="609" spans="1:7">
      <c r="A609" s="174"/>
      <c r="B609" s="181" t="s">
        <v>972</v>
      </c>
      <c r="C609" s="177" t="s">
        <v>973</v>
      </c>
      <c r="D609" s="174" t="s">
        <v>468</v>
      </c>
      <c r="E609" s="174">
        <v>2</v>
      </c>
      <c r="F609" s="176">
        <v>245.44</v>
      </c>
      <c r="G609" s="176">
        <v>490.88</v>
      </c>
    </row>
    <row r="610" spans="1:7">
      <c r="A610" s="174"/>
      <c r="B610" s="181" t="s">
        <v>777</v>
      </c>
      <c r="C610" s="177"/>
      <c r="D610" s="174"/>
      <c r="E610" s="174"/>
      <c r="F610" s="176"/>
      <c r="G610" s="176"/>
    </row>
    <row r="611" spans="1:7">
      <c r="A611" s="174"/>
      <c r="B611" s="181" t="s">
        <v>974</v>
      </c>
      <c r="C611" s="177" t="s">
        <v>975</v>
      </c>
      <c r="D611" s="174" t="s">
        <v>468</v>
      </c>
      <c r="E611" s="174">
        <v>2</v>
      </c>
      <c r="F611" s="176">
        <v>167.04</v>
      </c>
      <c r="G611" s="176">
        <v>334.08</v>
      </c>
    </row>
    <row r="612" spans="1:7">
      <c r="A612" s="174"/>
      <c r="B612" s="181" t="s">
        <v>777</v>
      </c>
      <c r="C612" s="177"/>
      <c r="D612" s="174"/>
      <c r="E612" s="174"/>
      <c r="F612" s="176"/>
      <c r="G612" s="176"/>
    </row>
    <row r="613" spans="1:7">
      <c r="A613" s="174"/>
      <c r="B613" s="181" t="s">
        <v>976</v>
      </c>
      <c r="C613" s="177" t="s">
        <v>977</v>
      </c>
      <c r="D613" s="174" t="s">
        <v>468</v>
      </c>
      <c r="E613" s="174">
        <v>2</v>
      </c>
      <c r="F613" s="176">
        <v>200.21</v>
      </c>
      <c r="G613" s="176">
        <v>400.42</v>
      </c>
    </row>
    <row r="614" spans="1:7">
      <c r="A614" s="174"/>
      <c r="B614" s="181" t="s">
        <v>777</v>
      </c>
      <c r="C614" s="177"/>
      <c r="D614" s="174"/>
      <c r="E614" s="174"/>
      <c r="F614" s="176"/>
      <c r="G614" s="176"/>
    </row>
    <row r="615" spans="1:7">
      <c r="A615" s="174">
        <v>152</v>
      </c>
      <c r="B615" s="181" t="s">
        <v>978</v>
      </c>
      <c r="C615" s="177" t="s">
        <v>979</v>
      </c>
      <c r="D615" s="174" t="s">
        <v>468</v>
      </c>
      <c r="E615" s="174">
        <v>4</v>
      </c>
      <c r="F615" s="176">
        <v>296.52</v>
      </c>
      <c r="G615" s="176">
        <v>1186.08</v>
      </c>
    </row>
    <row r="616" spans="1:7">
      <c r="A616" s="174"/>
      <c r="B616" s="181" t="s">
        <v>883</v>
      </c>
      <c r="C616" s="177"/>
      <c r="D616" s="174"/>
      <c r="E616" s="174"/>
      <c r="F616" s="176"/>
      <c r="G616" s="176"/>
    </row>
    <row r="617" spans="1:7">
      <c r="A617" s="174"/>
      <c r="B617" s="181" t="s">
        <v>980</v>
      </c>
      <c r="C617" s="177" t="s">
        <v>981</v>
      </c>
      <c r="D617" s="174" t="s">
        <v>468</v>
      </c>
      <c r="E617" s="174">
        <v>8</v>
      </c>
      <c r="F617" s="176">
        <v>20.55</v>
      </c>
      <c r="G617" s="176">
        <v>164.4</v>
      </c>
    </row>
    <row r="618" spans="1:7">
      <c r="A618" s="174"/>
      <c r="B618" s="181" t="s">
        <v>883</v>
      </c>
      <c r="C618" s="177"/>
      <c r="D618" s="174"/>
      <c r="E618" s="174"/>
      <c r="F618" s="176"/>
      <c r="G618" s="176"/>
    </row>
    <row r="619" spans="1:7">
      <c r="A619" s="174"/>
      <c r="B619" s="181" t="s">
        <v>982</v>
      </c>
      <c r="C619" s="177" t="s">
        <v>983</v>
      </c>
      <c r="D619" s="174" t="s">
        <v>468</v>
      </c>
      <c r="E619" s="174">
        <v>8</v>
      </c>
      <c r="F619" s="176">
        <v>20.65</v>
      </c>
      <c r="G619" s="176">
        <v>165.2</v>
      </c>
    </row>
    <row r="620" spans="1:7">
      <c r="A620" s="174"/>
      <c r="B620" s="181" t="s">
        <v>883</v>
      </c>
      <c r="C620" s="177"/>
      <c r="D620" s="174"/>
      <c r="E620" s="174"/>
      <c r="F620" s="176"/>
      <c r="G620" s="176"/>
    </row>
    <row r="621" spans="1:7">
      <c r="A621" s="174"/>
      <c r="B621" s="181" t="s">
        <v>984</v>
      </c>
      <c r="C621" s="177" t="s">
        <v>985</v>
      </c>
      <c r="D621" s="174" t="s">
        <v>468</v>
      </c>
      <c r="E621" s="174">
        <v>8</v>
      </c>
      <c r="F621" s="176">
        <v>11.36</v>
      </c>
      <c r="G621" s="176">
        <v>90.88</v>
      </c>
    </row>
    <row r="622" spans="1:7">
      <c r="A622" s="174"/>
      <c r="B622" s="181" t="s">
        <v>883</v>
      </c>
      <c r="C622" s="177"/>
      <c r="D622" s="174"/>
      <c r="E622" s="174"/>
      <c r="F622" s="176"/>
      <c r="G622" s="176"/>
    </row>
    <row r="623" spans="1:7">
      <c r="A623" s="174"/>
      <c r="B623" s="181" t="s">
        <v>986</v>
      </c>
      <c r="C623" s="177" t="s">
        <v>987</v>
      </c>
      <c r="D623" s="174" t="s">
        <v>468</v>
      </c>
      <c r="E623" s="174">
        <v>4</v>
      </c>
      <c r="F623" s="176">
        <v>90.81</v>
      </c>
      <c r="G623" s="176">
        <v>363.24</v>
      </c>
    </row>
    <row r="624" spans="1:7">
      <c r="A624" s="174"/>
      <c r="B624" s="181" t="s">
        <v>883</v>
      </c>
      <c r="C624" s="177"/>
      <c r="D624" s="174"/>
      <c r="E624" s="174"/>
      <c r="F624" s="176"/>
      <c r="G624" s="176"/>
    </row>
    <row r="625" spans="1:7">
      <c r="A625" s="174">
        <v>153</v>
      </c>
      <c r="B625" s="181" t="s">
        <v>988</v>
      </c>
      <c r="C625" s="177" t="s">
        <v>989</v>
      </c>
      <c r="D625" s="174" t="s">
        <v>468</v>
      </c>
      <c r="E625" s="174">
        <v>2</v>
      </c>
      <c r="F625" s="176">
        <v>1460.64</v>
      </c>
      <c r="G625" s="176">
        <v>2921.28</v>
      </c>
    </row>
    <row r="626" spans="1:7">
      <c r="A626" s="174"/>
      <c r="B626" s="181" t="s">
        <v>883</v>
      </c>
      <c r="C626" s="177"/>
      <c r="D626" s="174"/>
      <c r="E626" s="174"/>
      <c r="F626" s="176"/>
      <c r="G626" s="176"/>
    </row>
    <row r="627" spans="1:7">
      <c r="A627" s="174">
        <v>155</v>
      </c>
      <c r="B627" s="181" t="s">
        <v>990</v>
      </c>
      <c r="C627" s="177" t="s">
        <v>991</v>
      </c>
      <c r="D627" s="174" t="s">
        <v>468</v>
      </c>
      <c r="E627" s="174">
        <v>2</v>
      </c>
      <c r="F627" s="176">
        <v>733.99</v>
      </c>
      <c r="G627" s="176">
        <v>1467.98</v>
      </c>
    </row>
    <row r="628" spans="1:7">
      <c r="A628" s="174"/>
      <c r="B628" s="181" t="s">
        <v>883</v>
      </c>
      <c r="C628" s="177"/>
      <c r="D628" s="174"/>
      <c r="E628" s="174"/>
      <c r="F628" s="176"/>
      <c r="G628" s="176"/>
    </row>
    <row r="629" spans="1:7">
      <c r="A629" s="174">
        <v>156</v>
      </c>
      <c r="B629" s="181" t="s">
        <v>459</v>
      </c>
      <c r="C629" s="177" t="s">
        <v>992</v>
      </c>
      <c r="D629" s="174" t="s">
        <v>468</v>
      </c>
      <c r="E629" s="174">
        <v>1</v>
      </c>
      <c r="F629" s="176">
        <v>2450</v>
      </c>
      <c r="G629" s="176">
        <v>2450</v>
      </c>
    </row>
    <row r="630" spans="1:7">
      <c r="A630" s="174">
        <v>157</v>
      </c>
      <c r="B630" s="181" t="s">
        <v>993</v>
      </c>
      <c r="C630" s="177" t="s">
        <v>994</v>
      </c>
      <c r="D630" s="174" t="s">
        <v>468</v>
      </c>
      <c r="E630" s="174">
        <v>1</v>
      </c>
      <c r="F630" s="176">
        <v>134.9</v>
      </c>
      <c r="G630" s="176">
        <v>134.9</v>
      </c>
    </row>
    <row r="631" spans="1:7">
      <c r="A631" s="174"/>
      <c r="B631" s="181" t="s">
        <v>883</v>
      </c>
      <c r="C631" s="177"/>
      <c r="D631" s="174"/>
      <c r="E631" s="174"/>
      <c r="F631" s="176"/>
      <c r="G631" s="176"/>
    </row>
    <row r="632" spans="1:7">
      <c r="A632" s="174"/>
      <c r="B632" s="181" t="s">
        <v>995</v>
      </c>
      <c r="C632" s="177" t="s">
        <v>996</v>
      </c>
      <c r="D632" s="174" t="s">
        <v>542</v>
      </c>
      <c r="E632" s="174">
        <v>12</v>
      </c>
      <c r="F632" s="176">
        <v>28.9</v>
      </c>
      <c r="G632" s="176">
        <v>346.8</v>
      </c>
    </row>
    <row r="633" spans="1:7">
      <c r="A633" s="174"/>
      <c r="B633" s="181" t="s">
        <v>883</v>
      </c>
      <c r="C633" s="177"/>
      <c r="D633" s="174"/>
      <c r="E633" s="174"/>
      <c r="F633" s="176"/>
      <c r="G633" s="176"/>
    </row>
    <row r="634" spans="1:7">
      <c r="A634" s="174"/>
      <c r="B634" s="181" t="s">
        <v>997</v>
      </c>
      <c r="C634" s="177" t="s">
        <v>998</v>
      </c>
      <c r="D634" s="174" t="s">
        <v>468</v>
      </c>
      <c r="E634" s="174">
        <v>10</v>
      </c>
      <c r="F634" s="176">
        <v>16.59</v>
      </c>
      <c r="G634" s="176">
        <v>165.9</v>
      </c>
    </row>
    <row r="635" spans="1:7">
      <c r="A635" s="174"/>
      <c r="B635" s="181" t="s">
        <v>999</v>
      </c>
      <c r="C635" s="177"/>
      <c r="D635" s="174"/>
      <c r="E635" s="174"/>
      <c r="F635" s="176"/>
      <c r="G635" s="176"/>
    </row>
    <row r="636" spans="1:7">
      <c r="A636" s="174"/>
      <c r="B636" s="181" t="s">
        <v>1000</v>
      </c>
      <c r="C636" s="177" t="s">
        <v>1001</v>
      </c>
      <c r="D636" s="174" t="s">
        <v>468</v>
      </c>
      <c r="E636" s="174">
        <v>5</v>
      </c>
      <c r="F636" s="176">
        <v>48.73</v>
      </c>
      <c r="G636" s="176">
        <v>243.65</v>
      </c>
    </row>
    <row r="637" spans="1:7">
      <c r="A637" s="174"/>
      <c r="B637" s="181" t="s">
        <v>999</v>
      </c>
      <c r="C637" s="177"/>
      <c r="D637" s="174"/>
      <c r="E637" s="174"/>
      <c r="F637" s="176"/>
      <c r="G637" s="176"/>
    </row>
    <row r="638" spans="1:7">
      <c r="A638" s="174">
        <v>158</v>
      </c>
      <c r="B638" s="181" t="s">
        <v>842</v>
      </c>
      <c r="C638" s="183" t="s">
        <v>843</v>
      </c>
      <c r="D638" s="174" t="s">
        <v>635</v>
      </c>
      <c r="E638" s="174">
        <v>180</v>
      </c>
      <c r="F638" s="176">
        <v>19.66</v>
      </c>
      <c r="G638" s="176">
        <v>3538.8</v>
      </c>
    </row>
    <row r="639" spans="1:7">
      <c r="A639" s="174"/>
      <c r="B639" s="181" t="s">
        <v>883</v>
      </c>
      <c r="C639" s="183"/>
      <c r="D639" s="174"/>
      <c r="E639" s="174"/>
      <c r="F639" s="176"/>
      <c r="G639" s="176"/>
    </row>
    <row r="640" spans="1:7">
      <c r="A640" s="174"/>
      <c r="B640" s="181" t="s">
        <v>857</v>
      </c>
      <c r="C640" s="183" t="s">
        <v>858</v>
      </c>
      <c r="D640" s="174" t="s">
        <v>468</v>
      </c>
      <c r="E640" s="174">
        <v>5</v>
      </c>
      <c r="F640" s="176">
        <v>123.6</v>
      </c>
      <c r="G640" s="176">
        <v>618</v>
      </c>
    </row>
    <row r="641" spans="1:7">
      <c r="A641" s="174"/>
      <c r="B641" s="181" t="s">
        <v>883</v>
      </c>
      <c r="C641" s="183"/>
      <c r="D641" s="174"/>
      <c r="E641" s="174"/>
      <c r="F641" s="176"/>
      <c r="G641" s="176"/>
    </row>
    <row r="642" spans="1:7">
      <c r="A642" s="174">
        <v>159</v>
      </c>
      <c r="B642" s="181" t="s">
        <v>1002</v>
      </c>
      <c r="C642" s="177" t="s">
        <v>1003</v>
      </c>
      <c r="D642" s="174" t="s">
        <v>468</v>
      </c>
      <c r="E642" s="174">
        <v>10</v>
      </c>
      <c r="F642" s="176">
        <v>6.5</v>
      </c>
      <c r="G642" s="176">
        <v>65</v>
      </c>
    </row>
    <row r="643" spans="1:7">
      <c r="A643" s="174"/>
      <c r="B643" s="181" t="s">
        <v>999</v>
      </c>
      <c r="C643" s="177"/>
      <c r="D643" s="174"/>
      <c r="E643" s="174"/>
      <c r="F643" s="176"/>
      <c r="G643" s="176"/>
    </row>
    <row r="644" spans="1:7">
      <c r="A644" s="174"/>
      <c r="B644" s="181" t="s">
        <v>822</v>
      </c>
      <c r="C644" s="177" t="s">
        <v>823</v>
      </c>
      <c r="D644" s="174" t="s">
        <v>468</v>
      </c>
      <c r="E644" s="174">
        <v>10</v>
      </c>
      <c r="F644" s="176">
        <v>8.93</v>
      </c>
      <c r="G644" s="176">
        <v>89.3</v>
      </c>
    </row>
    <row r="645" spans="1:7">
      <c r="A645" s="174"/>
      <c r="B645" s="181" t="s">
        <v>999</v>
      </c>
      <c r="C645" s="177"/>
      <c r="D645" s="174"/>
      <c r="E645" s="174"/>
      <c r="F645" s="176"/>
      <c r="G645" s="176"/>
    </row>
    <row r="646" spans="1:7">
      <c r="A646" s="174"/>
      <c r="B646" s="181" t="s">
        <v>1004</v>
      </c>
      <c r="C646" s="177" t="s">
        <v>1005</v>
      </c>
      <c r="D646" s="174" t="s">
        <v>468</v>
      </c>
      <c r="E646" s="174">
        <v>15</v>
      </c>
      <c r="F646" s="176">
        <v>23.75</v>
      </c>
      <c r="G646" s="176">
        <v>356.25</v>
      </c>
    </row>
    <row r="647" spans="1:7">
      <c r="A647" s="174"/>
      <c r="B647" s="181" t="s">
        <v>883</v>
      </c>
      <c r="C647" s="177"/>
      <c r="D647" s="174"/>
      <c r="E647" s="174"/>
      <c r="F647" s="176"/>
      <c r="G647" s="176"/>
    </row>
    <row r="648" spans="1:7">
      <c r="A648" s="174"/>
      <c r="B648" s="181" t="s">
        <v>1006</v>
      </c>
      <c r="C648" s="177" t="s">
        <v>1007</v>
      </c>
      <c r="D648" s="174" t="s">
        <v>468</v>
      </c>
      <c r="E648" s="174">
        <v>10</v>
      </c>
      <c r="F648" s="176">
        <v>31.4</v>
      </c>
      <c r="G648" s="176">
        <v>314</v>
      </c>
    </row>
    <row r="649" spans="1:7">
      <c r="A649" s="174"/>
      <c r="B649" s="181" t="s">
        <v>883</v>
      </c>
      <c r="C649" s="177"/>
      <c r="D649" s="174"/>
      <c r="E649" s="174"/>
      <c r="F649" s="176"/>
      <c r="G649" s="176"/>
    </row>
    <row r="650" spans="1:7">
      <c r="A650" s="174"/>
      <c r="B650" s="181" t="s">
        <v>1008</v>
      </c>
      <c r="C650" s="177" t="s">
        <v>1009</v>
      </c>
      <c r="D650" s="174" t="s">
        <v>468</v>
      </c>
      <c r="E650" s="174">
        <v>10</v>
      </c>
      <c r="F650" s="176">
        <v>30.95</v>
      </c>
      <c r="G650" s="176">
        <v>309.5</v>
      </c>
    </row>
    <row r="651" spans="1:7">
      <c r="A651" s="174"/>
      <c r="B651" s="181" t="s">
        <v>883</v>
      </c>
      <c r="C651" s="177"/>
      <c r="D651" s="174"/>
      <c r="E651" s="174"/>
      <c r="F651" s="176"/>
      <c r="G651" s="176"/>
    </row>
    <row r="652" spans="1:7">
      <c r="A652" s="174"/>
      <c r="B652" s="181" t="s">
        <v>1010</v>
      </c>
      <c r="C652" s="177" t="s">
        <v>1011</v>
      </c>
      <c r="D652" s="174" t="s">
        <v>468</v>
      </c>
      <c r="E652" s="174">
        <v>15</v>
      </c>
      <c r="F652" s="176">
        <v>12.22</v>
      </c>
      <c r="G652" s="176">
        <v>183.3</v>
      </c>
    </row>
    <row r="653" spans="1:7">
      <c r="A653" s="174"/>
      <c r="B653" s="181" t="s">
        <v>883</v>
      </c>
      <c r="C653" s="177"/>
      <c r="D653" s="174"/>
      <c r="E653" s="174"/>
      <c r="F653" s="176"/>
      <c r="G653" s="176"/>
    </row>
    <row r="654" spans="1:7">
      <c r="A654" s="174">
        <v>160</v>
      </c>
      <c r="B654" s="181" t="s">
        <v>459</v>
      </c>
      <c r="C654" s="177" t="s">
        <v>1012</v>
      </c>
      <c r="D654" s="174" t="s">
        <v>468</v>
      </c>
      <c r="E654" s="174">
        <v>1</v>
      </c>
      <c r="F654" s="176">
        <v>7723.6</v>
      </c>
      <c r="G654" s="176">
        <v>7723.6</v>
      </c>
    </row>
    <row r="655" spans="1:7">
      <c r="A655" s="174"/>
      <c r="B655" s="181" t="s">
        <v>1013</v>
      </c>
      <c r="C655" s="177" t="s">
        <v>1014</v>
      </c>
      <c r="D655" s="174" t="s">
        <v>542</v>
      </c>
      <c r="E655" s="174">
        <v>100</v>
      </c>
      <c r="F655" s="176">
        <v>32.700000000000003</v>
      </c>
      <c r="G655" s="176">
        <v>3270</v>
      </c>
    </row>
    <row r="656" spans="1:7">
      <c r="A656" s="174"/>
      <c r="B656" s="181" t="s">
        <v>883</v>
      </c>
      <c r="C656" s="177"/>
      <c r="D656" s="174"/>
      <c r="E656" s="174"/>
      <c r="F656" s="176"/>
      <c r="G656" s="176"/>
    </row>
    <row r="657" spans="1:7">
      <c r="A657" s="174"/>
      <c r="B657" s="181" t="s">
        <v>1015</v>
      </c>
      <c r="C657" s="177" t="s">
        <v>1016</v>
      </c>
      <c r="D657" s="174" t="s">
        <v>542</v>
      </c>
      <c r="E657" s="174">
        <v>102</v>
      </c>
      <c r="F657" s="176">
        <v>10.37</v>
      </c>
      <c r="G657" s="176">
        <v>1057.74</v>
      </c>
    </row>
    <row r="658" spans="1:7">
      <c r="A658" s="174"/>
      <c r="B658" s="181" t="s">
        <v>999</v>
      </c>
      <c r="C658" s="177"/>
      <c r="D658" s="174"/>
      <c r="E658" s="174"/>
      <c r="F658" s="176"/>
      <c r="G658" s="176"/>
    </row>
    <row r="659" spans="1:7">
      <c r="A659" s="174">
        <v>161</v>
      </c>
      <c r="B659" s="181" t="s">
        <v>483</v>
      </c>
      <c r="C659" s="177" t="s">
        <v>535</v>
      </c>
      <c r="D659" s="174" t="s">
        <v>468</v>
      </c>
      <c r="E659" s="174">
        <v>50</v>
      </c>
      <c r="F659" s="176">
        <v>62</v>
      </c>
      <c r="G659" s="176">
        <v>3100</v>
      </c>
    </row>
    <row r="660" spans="1:7">
      <c r="A660" s="174"/>
      <c r="B660" s="181" t="s">
        <v>883</v>
      </c>
      <c r="C660" s="177"/>
      <c r="D660" s="174"/>
      <c r="E660" s="174"/>
      <c r="F660" s="176"/>
      <c r="G660" s="176"/>
    </row>
    <row r="661" spans="1:7">
      <c r="A661" s="174"/>
      <c r="B661" s="181" t="s">
        <v>875</v>
      </c>
      <c r="C661" s="177" t="s">
        <v>876</v>
      </c>
      <c r="D661" s="174" t="s">
        <v>468</v>
      </c>
      <c r="E661" s="174">
        <v>75</v>
      </c>
      <c r="F661" s="176">
        <v>30.14</v>
      </c>
      <c r="G661" s="176">
        <v>2260.5</v>
      </c>
    </row>
    <row r="662" spans="1:7">
      <c r="A662" s="174"/>
      <c r="B662" s="181" t="s">
        <v>883</v>
      </c>
      <c r="C662" s="177"/>
      <c r="D662" s="174"/>
      <c r="E662" s="174"/>
      <c r="F662" s="176"/>
      <c r="G662" s="176"/>
    </row>
    <row r="663" spans="1:7">
      <c r="A663" s="174"/>
      <c r="B663" s="181" t="s">
        <v>518</v>
      </c>
      <c r="C663" s="177" t="s">
        <v>519</v>
      </c>
      <c r="D663" s="174" t="s">
        <v>468</v>
      </c>
      <c r="E663" s="174">
        <v>75</v>
      </c>
      <c r="F663" s="176">
        <v>4.03</v>
      </c>
      <c r="G663" s="176">
        <v>302.25</v>
      </c>
    </row>
    <row r="664" spans="1:7">
      <c r="A664" s="174"/>
      <c r="B664" s="181" t="s">
        <v>999</v>
      </c>
      <c r="C664" s="177"/>
      <c r="D664" s="174"/>
      <c r="E664" s="174"/>
      <c r="F664" s="176"/>
      <c r="G664" s="176"/>
    </row>
    <row r="665" spans="1:7">
      <c r="A665" s="174"/>
      <c r="B665" s="181" t="s">
        <v>673</v>
      </c>
      <c r="C665" s="177" t="s">
        <v>674</v>
      </c>
      <c r="D665" s="174" t="s">
        <v>468</v>
      </c>
      <c r="E665" s="174">
        <v>400</v>
      </c>
      <c r="F665" s="176">
        <v>28.66</v>
      </c>
      <c r="G665" s="176">
        <v>11464</v>
      </c>
    </row>
    <row r="666" spans="1:7">
      <c r="A666" s="174"/>
      <c r="B666" s="181" t="s">
        <v>999</v>
      </c>
      <c r="C666" s="177"/>
      <c r="D666" s="174"/>
      <c r="E666" s="174"/>
      <c r="F666" s="176"/>
      <c r="G666" s="176"/>
    </row>
    <row r="667" spans="1:7">
      <c r="A667" s="174"/>
      <c r="B667" s="181" t="s">
        <v>1017</v>
      </c>
      <c r="C667" s="177" t="s">
        <v>1018</v>
      </c>
      <c r="D667" s="174" t="s">
        <v>468</v>
      </c>
      <c r="E667" s="174">
        <v>3</v>
      </c>
      <c r="F667" s="176">
        <v>824.37</v>
      </c>
      <c r="G667" s="176">
        <v>2473.11</v>
      </c>
    </row>
    <row r="668" spans="1:7">
      <c r="A668" s="174"/>
      <c r="B668" s="181" t="s">
        <v>883</v>
      </c>
      <c r="C668" s="177"/>
      <c r="D668" s="174"/>
      <c r="E668" s="174"/>
      <c r="F668" s="176"/>
      <c r="G668" s="176"/>
    </row>
    <row r="669" spans="1:7">
      <c r="A669" s="174">
        <v>162</v>
      </c>
      <c r="B669" s="181" t="s">
        <v>459</v>
      </c>
      <c r="C669" s="177" t="s">
        <v>1019</v>
      </c>
      <c r="D669" s="174" t="s">
        <v>468</v>
      </c>
      <c r="E669" s="174">
        <v>3</v>
      </c>
      <c r="F669" s="176">
        <v>136.33000000000001</v>
      </c>
      <c r="G669" s="176">
        <v>408.99</v>
      </c>
    </row>
    <row r="670" spans="1:7">
      <c r="A670" s="174"/>
      <c r="B670" s="181" t="s">
        <v>533</v>
      </c>
      <c r="C670" s="177" t="s">
        <v>534</v>
      </c>
      <c r="D670" s="174" t="s">
        <v>58</v>
      </c>
      <c r="E670" s="174">
        <v>2.4</v>
      </c>
      <c r="F670" s="176">
        <v>89.67</v>
      </c>
      <c r="G670" s="176">
        <v>215.21</v>
      </c>
    </row>
    <row r="671" spans="1:7">
      <c r="A671" s="174"/>
      <c r="B671" s="181" t="s">
        <v>883</v>
      </c>
      <c r="C671" s="177"/>
      <c r="D671" s="174"/>
      <c r="E671" s="174"/>
      <c r="F671" s="176"/>
      <c r="G671" s="176"/>
    </row>
    <row r="672" spans="1:7" ht="21">
      <c r="A672" s="174"/>
      <c r="B672" s="181" t="s">
        <v>701</v>
      </c>
      <c r="C672" s="177" t="s">
        <v>702</v>
      </c>
      <c r="D672" s="174" t="s">
        <v>475</v>
      </c>
      <c r="E672" s="174">
        <v>5</v>
      </c>
      <c r="F672" s="176">
        <v>45.21</v>
      </c>
      <c r="G672" s="176">
        <v>226.05</v>
      </c>
    </row>
    <row r="673" spans="1:7">
      <c r="A673" s="174"/>
      <c r="B673" s="181" t="s">
        <v>999</v>
      </c>
      <c r="C673" s="177"/>
      <c r="D673" s="174"/>
      <c r="E673" s="174"/>
      <c r="F673" s="176"/>
      <c r="G673" s="176"/>
    </row>
    <row r="674" spans="1:7">
      <c r="A674" s="174">
        <v>163</v>
      </c>
      <c r="B674" s="181" t="s">
        <v>920</v>
      </c>
      <c r="C674" s="177" t="s">
        <v>921</v>
      </c>
      <c r="D674" s="174" t="s">
        <v>468</v>
      </c>
      <c r="E674" s="174">
        <v>5</v>
      </c>
      <c r="F674" s="176">
        <v>356.74</v>
      </c>
      <c r="G674" s="176">
        <v>1783.7</v>
      </c>
    </row>
    <row r="675" spans="1:7">
      <c r="A675" s="174"/>
      <c r="B675" s="181" t="s">
        <v>999</v>
      </c>
      <c r="C675" s="177"/>
      <c r="D675" s="174"/>
      <c r="E675" s="174"/>
      <c r="F675" s="176"/>
      <c r="G675" s="176"/>
    </row>
    <row r="676" spans="1:7">
      <c r="A676" s="174"/>
      <c r="B676" s="181" t="s">
        <v>922</v>
      </c>
      <c r="C676" s="177" t="s">
        <v>923</v>
      </c>
      <c r="D676" s="174" t="s">
        <v>468</v>
      </c>
      <c r="E676" s="174">
        <v>5</v>
      </c>
      <c r="F676" s="176">
        <v>164.9</v>
      </c>
      <c r="G676" s="176">
        <v>824.5</v>
      </c>
    </row>
    <row r="677" spans="1:7">
      <c r="A677" s="174"/>
      <c r="B677" s="181" t="s">
        <v>883</v>
      </c>
      <c r="C677" s="177"/>
      <c r="D677" s="174"/>
      <c r="E677" s="174"/>
      <c r="F677" s="176"/>
      <c r="G677" s="176"/>
    </row>
    <row r="678" spans="1:7">
      <c r="A678" s="174"/>
      <c r="B678" s="181" t="s">
        <v>703</v>
      </c>
      <c r="C678" s="177" t="s">
        <v>704</v>
      </c>
      <c r="D678" s="174" t="s">
        <v>468</v>
      </c>
      <c r="E678" s="174">
        <v>5</v>
      </c>
      <c r="F678" s="176">
        <v>104.9</v>
      </c>
      <c r="G678" s="176">
        <v>524.5</v>
      </c>
    </row>
    <row r="679" spans="1:7">
      <c r="A679" s="174"/>
      <c r="B679" s="181" t="s">
        <v>883</v>
      </c>
      <c r="C679" s="177"/>
      <c r="D679" s="174"/>
      <c r="E679" s="174"/>
      <c r="F679" s="176"/>
      <c r="G679" s="176"/>
    </row>
    <row r="680" spans="1:7">
      <c r="A680" s="174"/>
      <c r="B680" s="181" t="s">
        <v>1020</v>
      </c>
      <c r="C680" s="177" t="s">
        <v>1021</v>
      </c>
      <c r="D680" s="174" t="s">
        <v>468</v>
      </c>
      <c r="E680" s="174">
        <v>5</v>
      </c>
      <c r="F680" s="176">
        <v>279.89999999999998</v>
      </c>
      <c r="G680" s="176">
        <v>1399.5</v>
      </c>
    </row>
    <row r="681" spans="1:7">
      <c r="A681" s="174"/>
      <c r="B681" s="181" t="s">
        <v>883</v>
      </c>
      <c r="C681" s="177"/>
      <c r="D681" s="174"/>
      <c r="E681" s="174"/>
      <c r="F681" s="176"/>
      <c r="G681" s="176"/>
    </row>
    <row r="682" spans="1:7">
      <c r="A682" s="174"/>
      <c r="B682" s="181" t="s">
        <v>944</v>
      </c>
      <c r="C682" s="177" t="s">
        <v>945</v>
      </c>
      <c r="D682" s="174" t="s">
        <v>468</v>
      </c>
      <c r="E682" s="174">
        <v>2</v>
      </c>
      <c r="F682" s="176">
        <v>458.25</v>
      </c>
      <c r="G682" s="176">
        <v>916.5</v>
      </c>
    </row>
    <row r="683" spans="1:7">
      <c r="A683" s="174"/>
      <c r="B683" s="181" t="s">
        <v>883</v>
      </c>
      <c r="C683" s="177"/>
      <c r="D683" s="174"/>
      <c r="E683" s="174"/>
      <c r="F683" s="176"/>
      <c r="G683" s="176"/>
    </row>
    <row r="684" spans="1:7">
      <c r="A684" s="174"/>
      <c r="B684" s="181" t="s">
        <v>652</v>
      </c>
      <c r="C684" s="177" t="s">
        <v>653</v>
      </c>
      <c r="D684" s="174" t="s">
        <v>468</v>
      </c>
      <c r="E684" s="174">
        <v>5</v>
      </c>
      <c r="F684" s="176">
        <v>98.89</v>
      </c>
      <c r="G684" s="176">
        <v>494.45</v>
      </c>
    </row>
    <row r="685" spans="1:7">
      <c r="A685" s="174"/>
      <c r="B685" s="181" t="s">
        <v>883</v>
      </c>
      <c r="C685" s="177"/>
      <c r="D685" s="174"/>
      <c r="E685" s="174"/>
      <c r="F685" s="176"/>
      <c r="G685" s="176"/>
    </row>
    <row r="686" spans="1:7">
      <c r="A686" s="174">
        <v>164</v>
      </c>
      <c r="B686" s="181" t="s">
        <v>828</v>
      </c>
      <c r="C686" s="177" t="s">
        <v>829</v>
      </c>
      <c r="D686" s="174" t="s">
        <v>542</v>
      </c>
      <c r="E686" s="174">
        <v>100</v>
      </c>
      <c r="F686" s="176">
        <v>18.7</v>
      </c>
      <c r="G686" s="176">
        <v>1870</v>
      </c>
    </row>
    <row r="687" spans="1:7">
      <c r="A687" s="174"/>
      <c r="B687" s="181" t="s">
        <v>883</v>
      </c>
      <c r="C687" s="177"/>
      <c r="D687" s="174"/>
      <c r="E687" s="174"/>
      <c r="F687" s="176"/>
      <c r="G687" s="176"/>
    </row>
    <row r="688" spans="1:7">
      <c r="A688" s="174"/>
      <c r="B688" s="181" t="s">
        <v>864</v>
      </c>
      <c r="C688" s="177" t="s">
        <v>865</v>
      </c>
      <c r="D688" s="174" t="s">
        <v>468</v>
      </c>
      <c r="E688" s="174">
        <v>10</v>
      </c>
      <c r="F688" s="176">
        <v>30.39</v>
      </c>
      <c r="G688" s="176">
        <v>303.89999999999998</v>
      </c>
    </row>
    <row r="689" spans="1:7">
      <c r="A689" s="174"/>
      <c r="B689" s="181" t="s">
        <v>883</v>
      </c>
      <c r="C689" s="177"/>
      <c r="D689" s="174"/>
      <c r="E689" s="174"/>
      <c r="F689" s="176"/>
      <c r="G689" s="176"/>
    </row>
    <row r="690" spans="1:7">
      <c r="A690" s="174"/>
      <c r="B690" s="181" t="s">
        <v>1022</v>
      </c>
      <c r="C690" s="177" t="s">
        <v>1023</v>
      </c>
      <c r="D690" s="174" t="s">
        <v>468</v>
      </c>
      <c r="E690" s="174">
        <v>20</v>
      </c>
      <c r="F690" s="176">
        <v>11.75</v>
      </c>
      <c r="G690" s="176">
        <v>235</v>
      </c>
    </row>
    <row r="691" spans="1:7">
      <c r="A691" s="174"/>
      <c r="B691" s="181" t="s">
        <v>883</v>
      </c>
      <c r="C691" s="177"/>
      <c r="D691" s="174"/>
      <c r="E691" s="174"/>
      <c r="F691" s="176"/>
      <c r="G691" s="176"/>
    </row>
    <row r="692" spans="1:7">
      <c r="A692" s="174"/>
      <c r="B692" s="181" t="s">
        <v>1024</v>
      </c>
      <c r="C692" s="177" t="s">
        <v>1025</v>
      </c>
      <c r="D692" s="174" t="s">
        <v>468</v>
      </c>
      <c r="E692" s="174">
        <v>20</v>
      </c>
      <c r="F692" s="176">
        <v>10.4</v>
      </c>
      <c r="G692" s="176">
        <v>208</v>
      </c>
    </row>
    <row r="693" spans="1:7">
      <c r="A693" s="174"/>
      <c r="B693" s="181" t="s">
        <v>883</v>
      </c>
      <c r="C693" s="177"/>
      <c r="D693" s="174"/>
      <c r="E693" s="174"/>
      <c r="F693" s="176"/>
      <c r="G693" s="176"/>
    </row>
    <row r="694" spans="1:7" ht="21">
      <c r="A694" s="174"/>
      <c r="B694" s="181" t="s">
        <v>1026</v>
      </c>
      <c r="C694" s="177" t="s">
        <v>1027</v>
      </c>
      <c r="D694" s="174" t="s">
        <v>468</v>
      </c>
      <c r="E694" s="174">
        <v>300</v>
      </c>
      <c r="F694" s="176">
        <v>1.71</v>
      </c>
      <c r="G694" s="176">
        <v>513</v>
      </c>
    </row>
    <row r="695" spans="1:7">
      <c r="A695" s="174"/>
      <c r="B695" s="181" t="s">
        <v>999</v>
      </c>
      <c r="C695" s="177"/>
      <c r="D695" s="174"/>
      <c r="E695" s="174"/>
      <c r="F695" s="176"/>
      <c r="G695" s="176"/>
    </row>
    <row r="696" spans="1:7">
      <c r="A696" s="174"/>
      <c r="B696" s="181" t="s">
        <v>543</v>
      </c>
      <c r="C696" s="177" t="s">
        <v>544</v>
      </c>
      <c r="D696" s="174" t="s">
        <v>468</v>
      </c>
      <c r="E696" s="174">
        <v>300</v>
      </c>
      <c r="F696" s="176">
        <v>1.0900000000000001</v>
      </c>
      <c r="G696" s="176">
        <v>327</v>
      </c>
    </row>
    <row r="697" spans="1:7">
      <c r="A697" s="174"/>
      <c r="B697" s="181" t="s">
        <v>999</v>
      </c>
      <c r="C697" s="177"/>
      <c r="D697" s="174"/>
      <c r="E697" s="174"/>
      <c r="F697" s="176"/>
      <c r="G697" s="176"/>
    </row>
    <row r="698" spans="1:7">
      <c r="A698" s="174"/>
      <c r="B698" s="181" t="s">
        <v>478</v>
      </c>
      <c r="C698" s="177" t="s">
        <v>479</v>
      </c>
      <c r="D698" s="174" t="s">
        <v>468</v>
      </c>
      <c r="E698" s="174">
        <v>20</v>
      </c>
      <c r="F698" s="176">
        <v>12.21</v>
      </c>
      <c r="G698" s="176">
        <v>244.2</v>
      </c>
    </row>
    <row r="699" spans="1:7">
      <c r="A699" s="174"/>
      <c r="B699" s="181" t="s">
        <v>999</v>
      </c>
      <c r="C699" s="177"/>
      <c r="D699" s="174"/>
      <c r="E699" s="174"/>
      <c r="F699" s="176"/>
      <c r="G699" s="176"/>
    </row>
    <row r="700" spans="1:7">
      <c r="A700" s="174"/>
      <c r="B700" s="181" t="s">
        <v>749</v>
      </c>
      <c r="C700" s="177" t="s">
        <v>750</v>
      </c>
      <c r="D700" s="174" t="s">
        <v>468</v>
      </c>
      <c r="E700" s="174">
        <v>15</v>
      </c>
      <c r="F700" s="176">
        <v>86.49</v>
      </c>
      <c r="G700" s="176">
        <v>1297.3499999999999</v>
      </c>
    </row>
    <row r="701" spans="1:7">
      <c r="A701" s="174"/>
      <c r="B701" s="181" t="s">
        <v>883</v>
      </c>
      <c r="C701" s="177"/>
      <c r="D701" s="174"/>
      <c r="E701" s="174"/>
      <c r="F701" s="176"/>
      <c r="G701" s="176"/>
    </row>
    <row r="702" spans="1:7">
      <c r="A702" s="174"/>
      <c r="B702" s="181" t="s">
        <v>1028</v>
      </c>
      <c r="C702" s="177" t="s">
        <v>1029</v>
      </c>
      <c r="D702" s="174" t="s">
        <v>468</v>
      </c>
      <c r="E702" s="174">
        <v>5</v>
      </c>
      <c r="F702" s="176">
        <v>243.3</v>
      </c>
      <c r="G702" s="176">
        <v>1216.5</v>
      </c>
    </row>
    <row r="703" spans="1:7">
      <c r="A703" s="174"/>
      <c r="B703" s="181" t="s">
        <v>883</v>
      </c>
      <c r="C703" s="177"/>
      <c r="D703" s="174"/>
      <c r="E703" s="174"/>
      <c r="F703" s="176"/>
      <c r="G703" s="176"/>
    </row>
    <row r="704" spans="1:7">
      <c r="A704" s="174">
        <v>154</v>
      </c>
      <c r="B704" s="181" t="s">
        <v>828</v>
      </c>
      <c r="C704" s="177" t="s">
        <v>829</v>
      </c>
      <c r="D704" s="174" t="s">
        <v>542</v>
      </c>
      <c r="E704" s="174">
        <v>200</v>
      </c>
      <c r="F704" s="176">
        <v>18.7</v>
      </c>
      <c r="G704" s="176">
        <v>3740</v>
      </c>
    </row>
    <row r="705" spans="1:7">
      <c r="A705" s="174"/>
      <c r="B705" s="181" t="s">
        <v>883</v>
      </c>
      <c r="C705" s="177"/>
      <c r="D705" s="174"/>
      <c r="E705" s="174"/>
      <c r="F705" s="176"/>
      <c r="G705" s="176"/>
    </row>
    <row r="706" spans="1:7">
      <c r="A706" s="174"/>
      <c r="B706" s="181" t="s">
        <v>1030</v>
      </c>
      <c r="C706" s="177" t="s">
        <v>1031</v>
      </c>
      <c r="D706" s="174" t="s">
        <v>468</v>
      </c>
      <c r="E706" s="174">
        <v>2</v>
      </c>
      <c r="F706" s="176">
        <v>223</v>
      </c>
      <c r="G706" s="176">
        <v>446</v>
      </c>
    </row>
    <row r="707" spans="1:7">
      <c r="A707" s="174"/>
      <c r="B707" s="181" t="s">
        <v>883</v>
      </c>
      <c r="C707" s="177"/>
      <c r="D707" s="174"/>
      <c r="E707" s="174"/>
      <c r="F707" s="176"/>
      <c r="G707" s="176"/>
    </row>
    <row r="708" spans="1:7">
      <c r="A708" s="174"/>
      <c r="B708" s="181" t="s">
        <v>1032</v>
      </c>
      <c r="C708" s="177" t="s">
        <v>1033</v>
      </c>
      <c r="D708" s="174" t="s">
        <v>468</v>
      </c>
      <c r="E708" s="174">
        <v>6</v>
      </c>
      <c r="F708" s="176">
        <v>96</v>
      </c>
      <c r="G708" s="176">
        <v>576</v>
      </c>
    </row>
    <row r="709" spans="1:7">
      <c r="A709" s="174"/>
      <c r="B709" s="181" t="s">
        <v>883</v>
      </c>
      <c r="C709" s="177"/>
      <c r="D709" s="174"/>
      <c r="E709" s="174"/>
      <c r="F709" s="176"/>
      <c r="G709" s="176"/>
    </row>
    <row r="710" spans="1:7">
      <c r="A710" s="174">
        <v>165</v>
      </c>
      <c r="B710" s="181" t="s">
        <v>459</v>
      </c>
      <c r="C710" s="183" t="s">
        <v>656</v>
      </c>
      <c r="D710" s="174" t="s">
        <v>468</v>
      </c>
      <c r="E710" s="174">
        <v>2</v>
      </c>
      <c r="F710" s="176">
        <v>2500</v>
      </c>
      <c r="G710" s="176">
        <v>5000</v>
      </c>
    </row>
    <row r="711" spans="1:7">
      <c r="A711" s="174">
        <v>166</v>
      </c>
      <c r="B711" s="181" t="s">
        <v>616</v>
      </c>
      <c r="C711" s="177" t="s">
        <v>617</v>
      </c>
      <c r="D711" s="174" t="s">
        <v>468</v>
      </c>
      <c r="E711" s="174">
        <v>10</v>
      </c>
      <c r="F711" s="176">
        <v>12.6</v>
      </c>
      <c r="G711" s="176">
        <v>126</v>
      </c>
    </row>
    <row r="712" spans="1:7">
      <c r="A712" s="174"/>
      <c r="B712" s="181" t="s">
        <v>883</v>
      </c>
      <c r="C712" s="177"/>
      <c r="D712" s="174"/>
      <c r="E712" s="174"/>
      <c r="F712" s="176"/>
      <c r="G712" s="176"/>
    </row>
    <row r="713" spans="1:7">
      <c r="A713" s="174"/>
      <c r="B713" s="181" t="s">
        <v>938</v>
      </c>
      <c r="C713" s="177" t="s">
        <v>939</v>
      </c>
      <c r="D713" s="174" t="s">
        <v>468</v>
      </c>
      <c r="E713" s="174">
        <v>10</v>
      </c>
      <c r="F713" s="176">
        <v>12</v>
      </c>
      <c r="G713" s="176">
        <v>120</v>
      </c>
    </row>
    <row r="714" spans="1:7">
      <c r="A714" s="174"/>
      <c r="B714" s="181" t="s">
        <v>883</v>
      </c>
      <c r="C714" s="177"/>
      <c r="D714" s="174"/>
      <c r="E714" s="174"/>
      <c r="F714" s="176"/>
      <c r="G714" s="176"/>
    </row>
    <row r="715" spans="1:7">
      <c r="A715" s="174"/>
      <c r="B715" s="181" t="s">
        <v>875</v>
      </c>
      <c r="C715" s="177" t="s">
        <v>876</v>
      </c>
      <c r="D715" s="174" t="s">
        <v>468</v>
      </c>
      <c r="E715" s="174">
        <v>25</v>
      </c>
      <c r="F715" s="176">
        <v>30.14</v>
      </c>
      <c r="G715" s="176">
        <v>753.5</v>
      </c>
    </row>
    <row r="716" spans="1:7">
      <c r="A716" s="174"/>
      <c r="B716" s="181" t="s">
        <v>883</v>
      </c>
      <c r="C716" s="177"/>
      <c r="D716" s="174"/>
      <c r="E716" s="174"/>
      <c r="F716" s="176"/>
      <c r="G716" s="176"/>
    </row>
    <row r="717" spans="1:7">
      <c r="A717" s="174"/>
      <c r="B717" s="181" t="s">
        <v>518</v>
      </c>
      <c r="C717" s="177" t="s">
        <v>519</v>
      </c>
      <c r="D717" s="174" t="s">
        <v>468</v>
      </c>
      <c r="E717" s="174">
        <v>25</v>
      </c>
      <c r="F717" s="176">
        <v>4.03</v>
      </c>
      <c r="G717" s="176">
        <v>100.75</v>
      </c>
    </row>
    <row r="718" spans="1:7">
      <c r="A718" s="174"/>
      <c r="B718" s="181" t="s">
        <v>999</v>
      </c>
      <c r="C718" s="177"/>
      <c r="D718" s="174"/>
      <c r="E718" s="174"/>
      <c r="F718" s="176"/>
      <c r="G718" s="176"/>
    </row>
    <row r="719" spans="1:7">
      <c r="A719" s="174"/>
      <c r="B719" s="181" t="s">
        <v>733</v>
      </c>
      <c r="C719" s="177" t="s">
        <v>734</v>
      </c>
      <c r="D719" s="174" t="s">
        <v>468</v>
      </c>
      <c r="E719" s="174">
        <v>300</v>
      </c>
      <c r="F719" s="176">
        <v>0.57999999999999996</v>
      </c>
      <c r="G719" s="176">
        <v>174</v>
      </c>
    </row>
    <row r="720" spans="1:7">
      <c r="A720" s="174"/>
      <c r="B720" s="181" t="s">
        <v>883</v>
      </c>
      <c r="C720" s="177"/>
      <c r="D720" s="174"/>
      <c r="E720" s="174"/>
      <c r="F720" s="176"/>
      <c r="G720" s="176"/>
    </row>
    <row r="721" spans="1:7">
      <c r="A721" s="174"/>
      <c r="B721" s="181" t="s">
        <v>737</v>
      </c>
      <c r="C721" s="177" t="s">
        <v>738</v>
      </c>
      <c r="D721" s="174" t="s">
        <v>468</v>
      </c>
      <c r="E721" s="174">
        <v>300</v>
      </c>
      <c r="F721" s="176">
        <v>0.97</v>
      </c>
      <c r="G721" s="176">
        <v>291</v>
      </c>
    </row>
    <row r="722" spans="1:7">
      <c r="A722" s="174"/>
      <c r="B722" s="181" t="s">
        <v>883</v>
      </c>
      <c r="C722" s="177"/>
      <c r="D722" s="174"/>
      <c r="E722" s="174"/>
      <c r="F722" s="176"/>
      <c r="G722" s="176"/>
    </row>
    <row r="723" spans="1:7">
      <c r="A723" s="174">
        <v>167</v>
      </c>
      <c r="B723" s="181" t="s">
        <v>1034</v>
      </c>
      <c r="C723" s="177" t="s">
        <v>1035</v>
      </c>
      <c r="D723" s="174" t="s">
        <v>468</v>
      </c>
      <c r="E723" s="174">
        <v>10</v>
      </c>
      <c r="F723" s="176">
        <v>37.479999999999997</v>
      </c>
      <c r="G723" s="176">
        <v>374.8</v>
      </c>
    </row>
    <row r="724" spans="1:7">
      <c r="A724" s="174"/>
      <c r="B724" s="181" t="s">
        <v>999</v>
      </c>
      <c r="C724" s="177"/>
      <c r="D724" s="174"/>
      <c r="E724" s="174"/>
      <c r="F724" s="176"/>
      <c r="G724" s="176"/>
    </row>
    <row r="725" spans="1:7">
      <c r="A725" s="174">
        <v>168</v>
      </c>
      <c r="B725" s="181" t="s">
        <v>1036</v>
      </c>
      <c r="C725" s="177" t="s">
        <v>1037</v>
      </c>
      <c r="D725" s="174" t="s">
        <v>468</v>
      </c>
      <c r="E725" s="174">
        <v>1</v>
      </c>
      <c r="F725" s="176">
        <v>520</v>
      </c>
      <c r="G725" s="176">
        <v>520</v>
      </c>
    </row>
    <row r="726" spans="1:7">
      <c r="A726" s="174"/>
      <c r="B726" s="181" t="s">
        <v>883</v>
      </c>
      <c r="C726" s="177"/>
      <c r="D726" s="174"/>
      <c r="E726" s="174"/>
      <c r="F726" s="176"/>
      <c r="G726" s="176"/>
    </row>
    <row r="727" spans="1:7">
      <c r="A727" s="174"/>
      <c r="B727" s="181" t="s">
        <v>459</v>
      </c>
      <c r="C727" s="177" t="s">
        <v>1038</v>
      </c>
      <c r="D727" s="174" t="s">
        <v>468</v>
      </c>
      <c r="E727" s="174">
        <v>2</v>
      </c>
      <c r="F727" s="176">
        <v>449</v>
      </c>
      <c r="G727" s="176">
        <v>898</v>
      </c>
    </row>
    <row r="728" spans="1:7">
      <c r="A728" s="174"/>
      <c r="B728" s="181" t="s">
        <v>873</v>
      </c>
      <c r="C728" s="177" t="s">
        <v>874</v>
      </c>
      <c r="D728" s="174" t="s">
        <v>542</v>
      </c>
      <c r="E728" s="174">
        <v>100</v>
      </c>
      <c r="F728" s="176">
        <v>9.07</v>
      </c>
      <c r="G728" s="176">
        <v>907</v>
      </c>
    </row>
    <row r="729" spans="1:7">
      <c r="A729" s="174"/>
      <c r="B729" s="181" t="s">
        <v>999</v>
      </c>
      <c r="C729" s="177"/>
      <c r="D729" s="174"/>
      <c r="E729" s="174"/>
      <c r="F729" s="176"/>
      <c r="G729" s="176"/>
    </row>
    <row r="730" spans="1:7">
      <c r="A730" s="174">
        <v>169</v>
      </c>
      <c r="B730" s="181" t="s">
        <v>1039</v>
      </c>
      <c r="C730" s="177" t="s">
        <v>1040</v>
      </c>
      <c r="D730" s="174" t="s">
        <v>542</v>
      </c>
      <c r="E730" s="174">
        <v>2</v>
      </c>
      <c r="F730" s="176">
        <v>608.84</v>
      </c>
      <c r="G730" s="176">
        <v>1217.68</v>
      </c>
    </row>
    <row r="731" spans="1:7">
      <c r="A731" s="174"/>
      <c r="B731" s="181" t="s">
        <v>883</v>
      </c>
      <c r="C731" s="177"/>
      <c r="D731" s="174"/>
      <c r="E731" s="174"/>
      <c r="F731" s="176"/>
      <c r="G731" s="176"/>
    </row>
    <row r="732" spans="1:7">
      <c r="A732" s="174">
        <v>170</v>
      </c>
      <c r="B732" s="181" t="s">
        <v>652</v>
      </c>
      <c r="C732" s="177" t="s">
        <v>653</v>
      </c>
      <c r="D732" s="174" t="s">
        <v>468</v>
      </c>
      <c r="E732" s="174">
        <v>12</v>
      </c>
      <c r="F732" s="176">
        <v>98.89</v>
      </c>
      <c r="G732" s="176">
        <v>1186.68</v>
      </c>
    </row>
    <row r="733" spans="1:7">
      <c r="A733" s="174"/>
      <c r="B733" s="181" t="s">
        <v>999</v>
      </c>
      <c r="C733" s="177"/>
      <c r="D733" s="174"/>
      <c r="E733" s="174"/>
      <c r="F733" s="176"/>
      <c r="G733" s="176"/>
    </row>
    <row r="734" spans="1:7">
      <c r="A734" s="174"/>
      <c r="B734" s="181" t="s">
        <v>944</v>
      </c>
      <c r="C734" s="177" t="s">
        <v>945</v>
      </c>
      <c r="D734" s="174" t="s">
        <v>468</v>
      </c>
      <c r="E734" s="174">
        <v>2</v>
      </c>
      <c r="F734" s="176">
        <v>459.6</v>
      </c>
      <c r="G734" s="176">
        <v>919.2</v>
      </c>
    </row>
    <row r="735" spans="1:7">
      <c r="A735" s="174"/>
      <c r="B735" s="181" t="s">
        <v>999</v>
      </c>
      <c r="C735" s="177"/>
      <c r="D735" s="174"/>
      <c r="E735" s="174"/>
      <c r="F735" s="176"/>
      <c r="G735" s="176"/>
    </row>
    <row r="736" spans="1:7">
      <c r="A736" s="174">
        <v>171</v>
      </c>
      <c r="B736" s="181" t="s">
        <v>1041</v>
      </c>
      <c r="C736" s="177" t="s">
        <v>1042</v>
      </c>
      <c r="D736" s="174" t="s">
        <v>542</v>
      </c>
      <c r="E736" s="174">
        <v>300</v>
      </c>
      <c r="F736" s="176">
        <v>23.51</v>
      </c>
      <c r="G736" s="176">
        <v>7053</v>
      </c>
    </row>
    <row r="737" spans="1:7">
      <c r="A737" s="174"/>
      <c r="B737" s="181" t="s">
        <v>999</v>
      </c>
      <c r="C737" s="177"/>
      <c r="D737" s="174"/>
      <c r="E737" s="174"/>
      <c r="F737" s="176"/>
      <c r="G737" s="176"/>
    </row>
    <row r="738" spans="1:7">
      <c r="A738" s="174"/>
      <c r="B738" s="181" t="s">
        <v>1043</v>
      </c>
      <c r="C738" s="177" t="s">
        <v>1044</v>
      </c>
      <c r="D738" s="174" t="s">
        <v>468</v>
      </c>
      <c r="E738" s="174">
        <v>6</v>
      </c>
      <c r="F738" s="176">
        <v>331.7</v>
      </c>
      <c r="G738" s="176">
        <v>1990.2</v>
      </c>
    </row>
    <row r="739" spans="1:7">
      <c r="A739" s="174"/>
      <c r="B739" s="181" t="s">
        <v>999</v>
      </c>
      <c r="C739" s="177"/>
      <c r="D739" s="174"/>
      <c r="E739" s="174"/>
      <c r="F739" s="176"/>
      <c r="G739" s="176"/>
    </row>
    <row r="740" spans="1:7">
      <c r="A740" s="174">
        <v>173</v>
      </c>
      <c r="B740" s="181" t="s">
        <v>956</v>
      </c>
      <c r="C740" s="177" t="s">
        <v>957</v>
      </c>
      <c r="D740" s="174" t="s">
        <v>468</v>
      </c>
      <c r="E740" s="174">
        <v>10</v>
      </c>
      <c r="F740" s="176">
        <v>55.97</v>
      </c>
      <c r="G740" s="176">
        <v>559.70000000000005</v>
      </c>
    </row>
    <row r="741" spans="1:7">
      <c r="A741" s="174"/>
      <c r="B741" s="181" t="s">
        <v>999</v>
      </c>
      <c r="C741" s="177"/>
      <c r="D741" s="174"/>
      <c r="E741" s="174"/>
      <c r="F741" s="176"/>
      <c r="G741" s="176"/>
    </row>
    <row r="742" spans="1:7">
      <c r="A742" s="174">
        <v>174</v>
      </c>
      <c r="B742" s="181" t="s">
        <v>692</v>
      </c>
      <c r="C742" s="177" t="s">
        <v>608</v>
      </c>
      <c r="D742" s="174" t="s">
        <v>468</v>
      </c>
      <c r="E742" s="174">
        <v>2</v>
      </c>
      <c r="F742" s="176">
        <v>302.26</v>
      </c>
      <c r="G742" s="176">
        <v>604.52</v>
      </c>
    </row>
    <row r="743" spans="1:7">
      <c r="A743" s="174"/>
      <c r="B743" s="181" t="s">
        <v>999</v>
      </c>
      <c r="C743" s="177"/>
      <c r="D743" s="174"/>
      <c r="E743" s="174"/>
      <c r="F743" s="176"/>
      <c r="G743" s="176"/>
    </row>
    <row r="744" spans="1:7" ht="21">
      <c r="A744" s="174"/>
      <c r="B744" s="181" t="s">
        <v>892</v>
      </c>
      <c r="C744" s="177" t="s">
        <v>893</v>
      </c>
      <c r="D744" s="174" t="s">
        <v>468</v>
      </c>
      <c r="E744" s="174">
        <v>100</v>
      </c>
      <c r="F744" s="176">
        <v>1.1000000000000001</v>
      </c>
      <c r="G744" s="176">
        <v>110</v>
      </c>
    </row>
    <row r="745" spans="1:7">
      <c r="A745" s="174"/>
      <c r="B745" s="181" t="s">
        <v>999</v>
      </c>
      <c r="C745" s="177"/>
      <c r="D745" s="174"/>
      <c r="E745" s="174"/>
      <c r="F745" s="176"/>
      <c r="G745" s="176"/>
    </row>
    <row r="746" spans="1:7">
      <c r="A746" s="174">
        <v>175</v>
      </c>
      <c r="B746" s="181" t="s">
        <v>703</v>
      </c>
      <c r="C746" s="177" t="s">
        <v>704</v>
      </c>
      <c r="D746" s="174" t="s">
        <v>468</v>
      </c>
      <c r="E746" s="174">
        <v>12</v>
      </c>
      <c r="F746" s="176">
        <v>105.33</v>
      </c>
      <c r="G746" s="176">
        <v>1263.96</v>
      </c>
    </row>
    <row r="747" spans="1:7">
      <c r="A747" s="174"/>
      <c r="B747" s="181" t="s">
        <v>999</v>
      </c>
      <c r="C747" s="177"/>
      <c r="D747" s="174"/>
      <c r="E747" s="174"/>
      <c r="F747" s="176"/>
      <c r="G747" s="176"/>
    </row>
    <row r="748" spans="1:7" ht="21">
      <c r="A748" s="174"/>
      <c r="B748" s="181" t="s">
        <v>1045</v>
      </c>
      <c r="C748" s="177" t="s">
        <v>1046</v>
      </c>
      <c r="D748" s="174" t="s">
        <v>468</v>
      </c>
      <c r="E748" s="174">
        <v>12</v>
      </c>
      <c r="F748" s="176">
        <v>339.85</v>
      </c>
      <c r="G748" s="176">
        <v>4078.2</v>
      </c>
    </row>
    <row r="749" spans="1:7">
      <c r="A749" s="174"/>
      <c r="B749" s="181" t="s">
        <v>1047</v>
      </c>
      <c r="C749" s="177"/>
      <c r="D749" s="174"/>
      <c r="E749" s="174"/>
      <c r="F749" s="176"/>
      <c r="G749" s="176"/>
    </row>
    <row r="750" spans="1:7">
      <c r="A750" s="174">
        <v>176</v>
      </c>
      <c r="B750" s="181" t="s">
        <v>828</v>
      </c>
      <c r="C750" s="177" t="s">
        <v>829</v>
      </c>
      <c r="D750" s="174" t="s">
        <v>542</v>
      </c>
      <c r="E750" s="174">
        <v>200</v>
      </c>
      <c r="F750" s="176">
        <v>18.7</v>
      </c>
      <c r="G750" s="176">
        <v>3740</v>
      </c>
    </row>
    <row r="751" spans="1:7">
      <c r="A751" s="174"/>
      <c r="B751" s="181" t="s">
        <v>999</v>
      </c>
      <c r="C751" s="177"/>
      <c r="D751" s="174"/>
      <c r="E751" s="174"/>
      <c r="F751" s="176"/>
      <c r="G751" s="176"/>
    </row>
    <row r="752" spans="1:7">
      <c r="A752" s="174"/>
      <c r="B752" s="181" t="s">
        <v>1022</v>
      </c>
      <c r="C752" s="177" t="s">
        <v>1023</v>
      </c>
      <c r="D752" s="174" t="s">
        <v>468</v>
      </c>
      <c r="E752" s="174">
        <v>50</v>
      </c>
      <c r="F752" s="176">
        <v>11.75</v>
      </c>
      <c r="G752" s="176">
        <v>587.5</v>
      </c>
    </row>
    <row r="753" spans="1:7">
      <c r="A753" s="174"/>
      <c r="B753" s="181" t="s">
        <v>999</v>
      </c>
      <c r="C753" s="177"/>
      <c r="D753" s="174"/>
      <c r="E753" s="174"/>
      <c r="F753" s="176"/>
      <c r="G753" s="176"/>
    </row>
    <row r="754" spans="1:7">
      <c r="A754" s="174"/>
      <c r="B754" s="181" t="s">
        <v>1024</v>
      </c>
      <c r="C754" s="177" t="s">
        <v>1025</v>
      </c>
      <c r="D754" s="174" t="s">
        <v>468</v>
      </c>
      <c r="E754" s="174">
        <v>50</v>
      </c>
      <c r="F754" s="176">
        <v>10.4</v>
      </c>
      <c r="G754" s="176">
        <v>520</v>
      </c>
    </row>
    <row r="755" spans="1:7">
      <c r="A755" s="174"/>
      <c r="B755" s="181" t="s">
        <v>999</v>
      </c>
      <c r="C755" s="177"/>
      <c r="D755" s="174"/>
      <c r="E755" s="174"/>
      <c r="F755" s="176"/>
      <c r="G755" s="176"/>
    </row>
    <row r="756" spans="1:7">
      <c r="A756" s="174">
        <v>178</v>
      </c>
      <c r="B756" s="181" t="s">
        <v>1048</v>
      </c>
      <c r="C756" s="177" t="s">
        <v>1049</v>
      </c>
      <c r="D756" s="174" t="s">
        <v>468</v>
      </c>
      <c r="E756" s="174">
        <v>1</v>
      </c>
      <c r="F756" s="176">
        <v>2004.01</v>
      </c>
      <c r="G756" s="176">
        <v>2004.01</v>
      </c>
    </row>
    <row r="757" spans="1:7">
      <c r="A757" s="174"/>
      <c r="B757" s="181" t="s">
        <v>1047</v>
      </c>
      <c r="C757" s="177"/>
      <c r="D757" s="174"/>
      <c r="E757" s="174"/>
      <c r="F757" s="176"/>
      <c r="G757" s="176"/>
    </row>
    <row r="758" spans="1:7" ht="21">
      <c r="A758" s="174">
        <v>180</v>
      </c>
      <c r="B758" s="181" t="s">
        <v>1050</v>
      </c>
      <c r="C758" s="177" t="s">
        <v>1051</v>
      </c>
      <c r="D758" s="174" t="s">
        <v>635</v>
      </c>
      <c r="E758" s="174">
        <v>5</v>
      </c>
      <c r="F758" s="176">
        <v>930.08</v>
      </c>
      <c r="G758" s="176">
        <v>4650.3999999999996</v>
      </c>
    </row>
    <row r="759" spans="1:7">
      <c r="A759" s="174"/>
      <c r="B759" s="181" t="s">
        <v>999</v>
      </c>
      <c r="C759" s="177"/>
      <c r="D759" s="174"/>
      <c r="E759" s="174"/>
      <c r="F759" s="176"/>
      <c r="G759" s="176"/>
    </row>
    <row r="760" spans="1:7">
      <c r="A760" s="174"/>
      <c r="B760" s="181" t="s">
        <v>1052</v>
      </c>
      <c r="C760" s="177" t="s">
        <v>1053</v>
      </c>
      <c r="D760" s="174" t="s">
        <v>635</v>
      </c>
      <c r="E760" s="174">
        <v>3</v>
      </c>
      <c r="F760" s="176">
        <v>572.20000000000005</v>
      </c>
      <c r="G760" s="176">
        <v>1716.6</v>
      </c>
    </row>
    <row r="761" spans="1:7">
      <c r="A761" s="174"/>
      <c r="B761" s="181" t="s">
        <v>999</v>
      </c>
      <c r="C761" s="177"/>
      <c r="D761" s="174"/>
      <c r="E761" s="174"/>
      <c r="F761" s="176"/>
      <c r="G761" s="176"/>
    </row>
    <row r="762" spans="1:7">
      <c r="A762" s="174"/>
      <c r="B762" s="181" t="s">
        <v>1054</v>
      </c>
      <c r="C762" s="177" t="s">
        <v>1055</v>
      </c>
      <c r="D762" s="174" t="s">
        <v>635</v>
      </c>
      <c r="E762" s="174">
        <v>3</v>
      </c>
      <c r="F762" s="176">
        <v>621.47</v>
      </c>
      <c r="G762" s="176">
        <v>1864.41</v>
      </c>
    </row>
    <row r="763" spans="1:7">
      <c r="A763" s="174"/>
      <c r="B763" s="181" t="s">
        <v>999</v>
      </c>
      <c r="C763" s="177"/>
      <c r="D763" s="174"/>
      <c r="E763" s="174"/>
      <c r="F763" s="176"/>
      <c r="G763" s="176"/>
    </row>
    <row r="764" spans="1:7" ht="21">
      <c r="A764" s="174">
        <v>181</v>
      </c>
      <c r="B764" s="181" t="s">
        <v>1056</v>
      </c>
      <c r="C764" s="177" t="s">
        <v>1057</v>
      </c>
      <c r="D764" s="174" t="s">
        <v>468</v>
      </c>
      <c r="E764" s="174">
        <v>26</v>
      </c>
      <c r="F764" s="176">
        <v>46.61</v>
      </c>
      <c r="G764" s="176">
        <v>1211.8599999999999</v>
      </c>
    </row>
    <row r="765" spans="1:7">
      <c r="A765" s="174"/>
      <c r="B765" s="181" t="s">
        <v>1047</v>
      </c>
      <c r="C765" s="177"/>
      <c r="D765" s="174"/>
      <c r="E765" s="174"/>
      <c r="F765" s="176"/>
      <c r="G765" s="176"/>
    </row>
    <row r="766" spans="1:7" ht="21">
      <c r="A766" s="174"/>
      <c r="B766" s="181" t="s">
        <v>1058</v>
      </c>
      <c r="C766" s="177" t="s">
        <v>1059</v>
      </c>
      <c r="D766" s="174" t="s">
        <v>468</v>
      </c>
      <c r="E766" s="174">
        <v>350</v>
      </c>
      <c r="F766" s="176">
        <v>28.91</v>
      </c>
      <c r="G766" s="176">
        <v>10118.5</v>
      </c>
    </row>
    <row r="767" spans="1:7">
      <c r="A767" s="174"/>
      <c r="B767" s="181" t="s">
        <v>1047</v>
      </c>
      <c r="C767" s="177"/>
      <c r="D767" s="174"/>
      <c r="E767" s="174"/>
      <c r="F767" s="176"/>
      <c r="G767" s="176"/>
    </row>
    <row r="768" spans="1:7">
      <c r="A768" s="174">
        <v>182</v>
      </c>
      <c r="B768" s="181" t="s">
        <v>1060</v>
      </c>
      <c r="C768" s="177" t="s">
        <v>1061</v>
      </c>
      <c r="D768" s="174" t="s">
        <v>468</v>
      </c>
      <c r="E768" s="174">
        <v>20</v>
      </c>
      <c r="F768" s="176">
        <v>91.23</v>
      </c>
      <c r="G768" s="176">
        <v>1824.6</v>
      </c>
    </row>
    <row r="769" spans="1:7">
      <c r="A769" s="174"/>
      <c r="B769" s="181" t="s">
        <v>999</v>
      </c>
      <c r="C769" s="177"/>
      <c r="D769" s="174"/>
      <c r="E769" s="174"/>
      <c r="F769" s="176"/>
      <c r="G769" s="176"/>
    </row>
    <row r="770" spans="1:7">
      <c r="A770" s="174"/>
      <c r="B770" s="181" t="s">
        <v>1062</v>
      </c>
      <c r="C770" s="177" t="s">
        <v>1063</v>
      </c>
      <c r="D770" s="174" t="s">
        <v>475</v>
      </c>
      <c r="E770" s="174">
        <v>5</v>
      </c>
      <c r="F770" s="176">
        <v>90.33</v>
      </c>
      <c r="G770" s="176">
        <v>451.65</v>
      </c>
    </row>
    <row r="771" spans="1:7">
      <c r="A771" s="174"/>
      <c r="B771" s="181" t="s">
        <v>999</v>
      </c>
      <c r="C771" s="177"/>
      <c r="D771" s="174"/>
      <c r="E771" s="174"/>
      <c r="F771" s="176"/>
      <c r="G771" s="176"/>
    </row>
    <row r="772" spans="1:7" ht="21">
      <c r="A772" s="174"/>
      <c r="B772" s="181" t="s">
        <v>1064</v>
      </c>
      <c r="C772" s="177" t="s">
        <v>1065</v>
      </c>
      <c r="D772" s="174" t="s">
        <v>468</v>
      </c>
      <c r="E772" s="174">
        <v>90</v>
      </c>
      <c r="F772" s="176">
        <v>14.9</v>
      </c>
      <c r="G772" s="176">
        <v>1341</v>
      </c>
    </row>
    <row r="773" spans="1:7">
      <c r="A773" s="174"/>
      <c r="B773" s="181" t="s">
        <v>999</v>
      </c>
      <c r="C773" s="177"/>
      <c r="D773" s="174"/>
      <c r="E773" s="174"/>
      <c r="F773" s="176"/>
      <c r="G773" s="176"/>
    </row>
    <row r="774" spans="1:7">
      <c r="A774" s="174"/>
      <c r="B774" s="181" t="s">
        <v>1066</v>
      </c>
      <c r="C774" s="177" t="s">
        <v>1067</v>
      </c>
      <c r="D774" s="174" t="s">
        <v>468</v>
      </c>
      <c r="E774" s="174">
        <v>15</v>
      </c>
      <c r="F774" s="176">
        <v>68.680000000000007</v>
      </c>
      <c r="G774" s="176">
        <v>1030.2</v>
      </c>
    </row>
    <row r="775" spans="1:7">
      <c r="A775" s="174"/>
      <c r="B775" s="181" t="s">
        <v>999</v>
      </c>
      <c r="C775" s="177"/>
      <c r="D775" s="174"/>
      <c r="E775" s="174"/>
      <c r="F775" s="176"/>
      <c r="G775" s="176"/>
    </row>
    <row r="776" spans="1:7">
      <c r="A776" s="174"/>
      <c r="B776" s="181" t="s">
        <v>1068</v>
      </c>
      <c r="C776" s="177" t="s">
        <v>1069</v>
      </c>
      <c r="D776" s="174" t="s">
        <v>468</v>
      </c>
      <c r="E776" s="174">
        <v>10</v>
      </c>
      <c r="F776" s="176">
        <v>252.9</v>
      </c>
      <c r="G776" s="176">
        <v>2529</v>
      </c>
    </row>
    <row r="777" spans="1:7">
      <c r="A777" s="174"/>
      <c r="B777" s="181" t="s">
        <v>999</v>
      </c>
      <c r="C777" s="177"/>
      <c r="D777" s="174"/>
      <c r="E777" s="174"/>
      <c r="F777" s="176"/>
      <c r="G777" s="176"/>
    </row>
    <row r="778" spans="1:7">
      <c r="A778" s="174"/>
      <c r="B778" s="181" t="s">
        <v>1070</v>
      </c>
      <c r="C778" s="177" t="s">
        <v>1071</v>
      </c>
      <c r="D778" s="174" t="s">
        <v>468</v>
      </c>
      <c r="E778" s="174">
        <v>10</v>
      </c>
      <c r="F778" s="176">
        <v>76.819999999999993</v>
      </c>
      <c r="G778" s="176">
        <v>768.2</v>
      </c>
    </row>
    <row r="779" spans="1:7">
      <c r="A779" s="174"/>
      <c r="B779" s="181" t="s">
        <v>999</v>
      </c>
      <c r="C779" s="177"/>
      <c r="D779" s="174"/>
      <c r="E779" s="174"/>
      <c r="F779" s="176"/>
      <c r="G779" s="176"/>
    </row>
    <row r="780" spans="1:7">
      <c r="A780" s="174">
        <v>183</v>
      </c>
      <c r="B780" s="181" t="s">
        <v>1072</v>
      </c>
      <c r="C780" s="177" t="s">
        <v>1073</v>
      </c>
      <c r="D780" s="174" t="s">
        <v>468</v>
      </c>
      <c r="E780" s="174">
        <v>1</v>
      </c>
      <c r="F780" s="176">
        <v>6310.04</v>
      </c>
      <c r="G780" s="176">
        <v>6310.04</v>
      </c>
    </row>
    <row r="781" spans="1:7">
      <c r="A781" s="174"/>
      <c r="B781" s="181" t="s">
        <v>1047</v>
      </c>
      <c r="C781" s="177"/>
      <c r="D781" s="174"/>
      <c r="E781" s="174"/>
      <c r="F781" s="176"/>
      <c r="G781" s="176"/>
    </row>
    <row r="782" spans="1:7">
      <c r="A782" s="174">
        <v>184</v>
      </c>
      <c r="B782" s="181" t="s">
        <v>554</v>
      </c>
      <c r="C782" s="177" t="s">
        <v>555</v>
      </c>
      <c r="D782" s="174" t="s">
        <v>468</v>
      </c>
      <c r="E782" s="174">
        <v>10</v>
      </c>
      <c r="F782" s="176">
        <v>68.7</v>
      </c>
      <c r="G782" s="176">
        <v>687</v>
      </c>
    </row>
    <row r="783" spans="1:7">
      <c r="A783" s="174"/>
      <c r="B783" s="181" t="s">
        <v>999</v>
      </c>
      <c r="C783" s="177"/>
      <c r="D783" s="174"/>
      <c r="E783" s="174"/>
      <c r="F783" s="176"/>
      <c r="G783" s="176"/>
    </row>
    <row r="784" spans="1:7">
      <c r="A784" s="174"/>
      <c r="B784" s="181" t="s">
        <v>857</v>
      </c>
      <c r="C784" s="177" t="s">
        <v>858</v>
      </c>
      <c r="D784" s="174" t="s">
        <v>468</v>
      </c>
      <c r="E784" s="174">
        <v>3</v>
      </c>
      <c r="F784" s="176">
        <v>123.6</v>
      </c>
      <c r="G784" s="176">
        <v>370.8</v>
      </c>
    </row>
    <row r="785" spans="1:7">
      <c r="A785" s="174"/>
      <c r="B785" s="181" t="s">
        <v>999</v>
      </c>
      <c r="C785" s="177"/>
      <c r="D785" s="174"/>
      <c r="E785" s="174"/>
      <c r="F785" s="176"/>
      <c r="G785" s="176"/>
    </row>
    <row r="786" spans="1:7">
      <c r="A786" s="174"/>
      <c r="B786" s="181" t="s">
        <v>741</v>
      </c>
      <c r="C786" s="177" t="s">
        <v>742</v>
      </c>
      <c r="D786" s="174" t="s">
        <v>468</v>
      </c>
      <c r="E786" s="174">
        <v>20</v>
      </c>
      <c r="F786" s="176">
        <v>22.99</v>
      </c>
      <c r="G786" s="176">
        <v>459.8</v>
      </c>
    </row>
    <row r="787" spans="1:7">
      <c r="A787" s="174"/>
      <c r="B787" s="181" t="s">
        <v>999</v>
      </c>
      <c r="C787" s="177"/>
      <c r="D787" s="174"/>
      <c r="E787" s="174"/>
      <c r="F787" s="176"/>
      <c r="G787" s="176"/>
    </row>
    <row r="788" spans="1:7" ht="21">
      <c r="A788" s="174">
        <v>185</v>
      </c>
      <c r="B788" s="181" t="s">
        <v>940</v>
      </c>
      <c r="C788" s="177" t="s">
        <v>941</v>
      </c>
      <c r="D788" s="174" t="s">
        <v>468</v>
      </c>
      <c r="E788" s="174">
        <v>2</v>
      </c>
      <c r="F788" s="176">
        <v>187.91</v>
      </c>
      <c r="G788" s="176">
        <v>375.82</v>
      </c>
    </row>
    <row r="789" spans="1:7">
      <c r="A789" s="174"/>
      <c r="B789" s="181" t="s">
        <v>999</v>
      </c>
      <c r="C789" s="177"/>
      <c r="D789" s="174"/>
      <c r="E789" s="174"/>
      <c r="F789" s="176"/>
      <c r="G789" s="176"/>
    </row>
    <row r="790" spans="1:7">
      <c r="A790" s="174"/>
      <c r="B790" s="181" t="s">
        <v>1074</v>
      </c>
      <c r="C790" s="177" t="s">
        <v>1075</v>
      </c>
      <c r="D790" s="174" t="s">
        <v>468</v>
      </c>
      <c r="E790" s="174">
        <v>2</v>
      </c>
      <c r="F790" s="176">
        <v>285.72000000000003</v>
      </c>
      <c r="G790" s="176">
        <v>571.44000000000005</v>
      </c>
    </row>
    <row r="791" spans="1:7">
      <c r="A791" s="174"/>
      <c r="B791" s="181" t="s">
        <v>1047</v>
      </c>
      <c r="C791" s="177"/>
      <c r="D791" s="174"/>
      <c r="E791" s="174"/>
      <c r="F791" s="176"/>
      <c r="G791" s="176"/>
    </row>
    <row r="792" spans="1:7" ht="21">
      <c r="A792" s="174">
        <v>186</v>
      </c>
      <c r="B792" s="181" t="s">
        <v>890</v>
      </c>
      <c r="C792" s="177" t="s">
        <v>891</v>
      </c>
      <c r="D792" s="174" t="s">
        <v>468</v>
      </c>
      <c r="E792" s="174">
        <v>2</v>
      </c>
      <c r="F792" s="176">
        <v>5948.54</v>
      </c>
      <c r="G792" s="176">
        <v>11897.08</v>
      </c>
    </row>
    <row r="793" spans="1:7">
      <c r="A793" s="174"/>
      <c r="B793" s="181" t="s">
        <v>1047</v>
      </c>
      <c r="C793" s="177"/>
      <c r="D793" s="174"/>
      <c r="E793" s="174"/>
      <c r="F793" s="176"/>
      <c r="G793" s="176"/>
    </row>
    <row r="794" spans="1:7">
      <c r="A794" s="174">
        <v>177</v>
      </c>
      <c r="B794" s="181" t="s">
        <v>518</v>
      </c>
      <c r="C794" s="177" t="s">
        <v>519</v>
      </c>
      <c r="D794" s="174" t="s">
        <v>468</v>
      </c>
      <c r="E794" s="174">
        <v>50</v>
      </c>
      <c r="F794" s="176">
        <v>4.03</v>
      </c>
      <c r="G794" s="176">
        <v>201.5</v>
      </c>
    </row>
    <row r="795" spans="1:7">
      <c r="A795" s="174"/>
      <c r="B795" s="181" t="s">
        <v>1047</v>
      </c>
      <c r="C795" s="177"/>
      <c r="D795" s="174"/>
      <c r="E795" s="174"/>
      <c r="F795" s="176"/>
      <c r="G795" s="176"/>
    </row>
    <row r="796" spans="1:7">
      <c r="A796" s="174"/>
      <c r="B796" s="181" t="s">
        <v>1076</v>
      </c>
      <c r="C796" s="177" t="s">
        <v>1077</v>
      </c>
      <c r="D796" s="174" t="s">
        <v>468</v>
      </c>
      <c r="E796" s="174">
        <v>200</v>
      </c>
      <c r="F796" s="176">
        <v>15.07</v>
      </c>
      <c r="G796" s="176">
        <v>3014</v>
      </c>
    </row>
    <row r="797" spans="1:7">
      <c r="A797" s="174"/>
      <c r="B797" s="181" t="s">
        <v>1047</v>
      </c>
      <c r="C797" s="177"/>
      <c r="D797" s="174"/>
      <c r="E797" s="174"/>
      <c r="F797" s="176"/>
      <c r="G797" s="176"/>
    </row>
    <row r="798" spans="1:7">
      <c r="A798" s="174"/>
      <c r="B798" s="181" t="s">
        <v>1017</v>
      </c>
      <c r="C798" s="177" t="s">
        <v>1018</v>
      </c>
      <c r="D798" s="174" t="s">
        <v>468</v>
      </c>
      <c r="E798" s="174">
        <v>3</v>
      </c>
      <c r="F798" s="176">
        <v>907.55</v>
      </c>
      <c r="G798" s="176">
        <v>2722.65</v>
      </c>
    </row>
    <row r="799" spans="1:7">
      <c r="A799" s="174"/>
      <c r="B799" s="181" t="s">
        <v>999</v>
      </c>
      <c r="C799" s="177"/>
      <c r="D799" s="174"/>
      <c r="E799" s="174"/>
      <c r="F799" s="176"/>
      <c r="G799" s="176"/>
    </row>
    <row r="800" spans="1:7">
      <c r="A800" s="174">
        <v>179</v>
      </c>
      <c r="B800" s="181" t="s">
        <v>1078</v>
      </c>
      <c r="C800" s="177" t="s">
        <v>1079</v>
      </c>
      <c r="D800" s="174" t="s">
        <v>468</v>
      </c>
      <c r="E800" s="174">
        <v>2</v>
      </c>
      <c r="F800" s="176">
        <v>3538.15</v>
      </c>
      <c r="G800" s="176">
        <v>7076.3</v>
      </c>
    </row>
    <row r="801" spans="1:7">
      <c r="A801" s="174"/>
      <c r="B801" s="181" t="s">
        <v>999</v>
      </c>
      <c r="C801" s="177"/>
      <c r="D801" s="174"/>
      <c r="E801" s="174"/>
      <c r="F801" s="176"/>
      <c r="G801" s="176"/>
    </row>
    <row r="802" spans="1:7">
      <c r="A802" s="174"/>
      <c r="B802" s="181" t="s">
        <v>1080</v>
      </c>
      <c r="C802" s="177" t="s">
        <v>1081</v>
      </c>
      <c r="D802" s="174" t="s">
        <v>468</v>
      </c>
      <c r="E802" s="174">
        <v>1</v>
      </c>
      <c r="F802" s="176">
        <v>3943.08</v>
      </c>
      <c r="G802" s="176">
        <v>3943.08</v>
      </c>
    </row>
    <row r="803" spans="1:7">
      <c r="A803" s="174"/>
      <c r="B803" s="181" t="s">
        <v>999</v>
      </c>
      <c r="C803" s="177"/>
      <c r="D803" s="174"/>
      <c r="E803" s="174"/>
      <c r="F803" s="176"/>
      <c r="G803" s="176"/>
    </row>
    <row r="804" spans="1:7">
      <c r="A804" s="174">
        <v>187</v>
      </c>
      <c r="B804" s="181" t="s">
        <v>1082</v>
      </c>
      <c r="C804" s="177" t="s">
        <v>1083</v>
      </c>
      <c r="D804" s="174" t="s">
        <v>468</v>
      </c>
      <c r="E804" s="174">
        <v>800</v>
      </c>
      <c r="F804" s="176">
        <v>0.28999999999999998</v>
      </c>
      <c r="G804" s="176">
        <v>232</v>
      </c>
    </row>
    <row r="805" spans="1:7">
      <c r="A805" s="174"/>
      <c r="B805" s="181" t="s">
        <v>999</v>
      </c>
      <c r="C805" s="177"/>
      <c r="D805" s="174"/>
      <c r="E805" s="174"/>
      <c r="F805" s="176"/>
      <c r="G805" s="176"/>
    </row>
    <row r="806" spans="1:7">
      <c r="A806" s="174"/>
      <c r="B806" s="181" t="s">
        <v>1084</v>
      </c>
      <c r="C806" s="177" t="s">
        <v>1085</v>
      </c>
      <c r="D806" s="174" t="s">
        <v>468</v>
      </c>
      <c r="E806" s="174">
        <v>4</v>
      </c>
      <c r="F806" s="176">
        <v>40.659999999999997</v>
      </c>
      <c r="G806" s="176">
        <v>162.63999999999999</v>
      </c>
    </row>
    <row r="807" spans="1:7">
      <c r="A807" s="174"/>
      <c r="B807" s="181" t="s">
        <v>999</v>
      </c>
      <c r="C807" s="177"/>
      <c r="D807" s="174"/>
      <c r="E807" s="174"/>
      <c r="F807" s="176"/>
      <c r="G807" s="176"/>
    </row>
    <row r="808" spans="1:7">
      <c r="A808" s="174"/>
      <c r="B808" s="181" t="s">
        <v>956</v>
      </c>
      <c r="C808" s="177" t="s">
        <v>957</v>
      </c>
      <c r="D808" s="174" t="s">
        <v>468</v>
      </c>
      <c r="E808" s="174">
        <v>10</v>
      </c>
      <c r="F808" s="176">
        <v>55.97</v>
      </c>
      <c r="G808" s="176">
        <v>559.70000000000005</v>
      </c>
    </row>
    <row r="809" spans="1:7">
      <c r="A809" s="174"/>
      <c r="B809" s="181" t="s">
        <v>999</v>
      </c>
      <c r="C809" s="177"/>
      <c r="D809" s="174"/>
      <c r="E809" s="174"/>
      <c r="F809" s="176"/>
      <c r="G809" s="176"/>
    </row>
    <row r="810" spans="1:7">
      <c r="A810" s="174"/>
      <c r="B810" s="181" t="s">
        <v>1086</v>
      </c>
      <c r="C810" s="177" t="s">
        <v>1087</v>
      </c>
      <c r="D810" s="174" t="s">
        <v>468</v>
      </c>
      <c r="E810" s="174">
        <v>5</v>
      </c>
      <c r="F810" s="176">
        <v>21.89</v>
      </c>
      <c r="G810" s="176">
        <v>109.45</v>
      </c>
    </row>
    <row r="811" spans="1:7">
      <c r="A811" s="174"/>
      <c r="B811" s="181" t="s">
        <v>999</v>
      </c>
      <c r="C811" s="177"/>
      <c r="D811" s="174"/>
      <c r="E811" s="174"/>
      <c r="F811" s="176"/>
      <c r="G811" s="176"/>
    </row>
    <row r="812" spans="1:7">
      <c r="A812" s="174"/>
      <c r="B812" s="181" t="s">
        <v>857</v>
      </c>
      <c r="C812" s="177" t="s">
        <v>858</v>
      </c>
      <c r="D812" s="174" t="s">
        <v>468</v>
      </c>
      <c r="E812" s="174">
        <v>3</v>
      </c>
      <c r="F812" s="176">
        <v>123.6</v>
      </c>
      <c r="G812" s="176">
        <v>370.8</v>
      </c>
    </row>
    <row r="813" spans="1:7">
      <c r="A813" s="174"/>
      <c r="B813" s="181" t="s">
        <v>999</v>
      </c>
      <c r="C813" s="177"/>
      <c r="D813" s="174"/>
      <c r="E813" s="174"/>
      <c r="F813" s="176"/>
      <c r="G813" s="176"/>
    </row>
    <row r="814" spans="1:7">
      <c r="A814" s="174">
        <v>188</v>
      </c>
      <c r="B814" s="181" t="s">
        <v>692</v>
      </c>
      <c r="C814" s="177" t="s">
        <v>608</v>
      </c>
      <c r="D814" s="174" t="s">
        <v>468</v>
      </c>
      <c r="E814" s="174">
        <v>2</v>
      </c>
      <c r="F814" s="176">
        <v>302.26</v>
      </c>
      <c r="G814" s="176">
        <v>604.52</v>
      </c>
    </row>
    <row r="815" spans="1:7">
      <c r="A815" s="174"/>
      <c r="B815" s="181" t="s">
        <v>999</v>
      </c>
      <c r="C815" s="177"/>
      <c r="D815" s="174"/>
      <c r="E815" s="174"/>
      <c r="F815" s="176"/>
      <c r="G815" s="176"/>
    </row>
    <row r="816" spans="1:7">
      <c r="A816" s="174"/>
      <c r="B816" s="181" t="s">
        <v>659</v>
      </c>
      <c r="C816" s="177" t="s">
        <v>660</v>
      </c>
      <c r="D816" s="174" t="s">
        <v>468</v>
      </c>
      <c r="E816" s="174">
        <v>2</v>
      </c>
      <c r="F816" s="176">
        <v>328</v>
      </c>
      <c r="G816" s="176">
        <v>656</v>
      </c>
    </row>
    <row r="817" spans="1:7">
      <c r="A817" s="174"/>
      <c r="B817" s="181" t="s">
        <v>999</v>
      </c>
      <c r="C817" s="177"/>
      <c r="D817" s="174"/>
      <c r="E817" s="174"/>
      <c r="F817" s="176"/>
      <c r="G817" s="176"/>
    </row>
    <row r="818" spans="1:7" ht="21">
      <c r="A818" s="174"/>
      <c r="B818" s="181" t="s">
        <v>1088</v>
      </c>
      <c r="C818" s="177" t="s">
        <v>1089</v>
      </c>
      <c r="D818" s="174" t="s">
        <v>468</v>
      </c>
      <c r="E818" s="174">
        <v>5</v>
      </c>
      <c r="F818" s="176">
        <v>189.2</v>
      </c>
      <c r="G818" s="176">
        <v>946</v>
      </c>
    </row>
    <row r="819" spans="1:7">
      <c r="A819" s="174"/>
      <c r="B819" s="181" t="s">
        <v>999</v>
      </c>
      <c r="C819" s="177"/>
      <c r="D819" s="174"/>
      <c r="E819" s="174"/>
      <c r="F819" s="176"/>
      <c r="G819" s="176"/>
    </row>
    <row r="820" spans="1:7">
      <c r="A820" s="174">
        <v>189</v>
      </c>
      <c r="B820" s="181" t="s">
        <v>459</v>
      </c>
      <c r="C820" s="177" t="s">
        <v>656</v>
      </c>
      <c r="D820" s="174" t="s">
        <v>468</v>
      </c>
      <c r="E820" s="174">
        <v>2</v>
      </c>
      <c r="F820" s="176">
        <v>2500</v>
      </c>
      <c r="G820" s="176">
        <v>5000</v>
      </c>
    </row>
    <row r="821" spans="1:7">
      <c r="A821" s="174">
        <v>194</v>
      </c>
      <c r="B821" s="181" t="s">
        <v>1090</v>
      </c>
      <c r="C821" s="177" t="s">
        <v>1091</v>
      </c>
      <c r="D821" s="174" t="s">
        <v>542</v>
      </c>
      <c r="E821" s="174">
        <v>7</v>
      </c>
      <c r="F821" s="176">
        <v>108.05</v>
      </c>
      <c r="G821" s="176">
        <v>756.35</v>
      </c>
    </row>
    <row r="822" spans="1:7">
      <c r="A822" s="174"/>
      <c r="B822" s="181" t="s">
        <v>1047</v>
      </c>
      <c r="C822" s="177"/>
      <c r="D822" s="174"/>
      <c r="E822" s="174"/>
      <c r="F822" s="176"/>
      <c r="G822" s="176"/>
    </row>
    <row r="823" spans="1:7">
      <c r="A823" s="174"/>
      <c r="B823" s="181" t="s">
        <v>952</v>
      </c>
      <c r="C823" s="177" t="s">
        <v>953</v>
      </c>
      <c r="D823" s="174" t="s">
        <v>468</v>
      </c>
      <c r="E823" s="174">
        <v>100</v>
      </c>
      <c r="F823" s="176">
        <v>0.88</v>
      </c>
      <c r="G823" s="176">
        <v>88</v>
      </c>
    </row>
    <row r="824" spans="1:7">
      <c r="A824" s="174"/>
      <c r="B824" s="181" t="s">
        <v>999</v>
      </c>
      <c r="C824" s="177"/>
      <c r="D824" s="174"/>
      <c r="E824" s="174"/>
      <c r="F824" s="176"/>
      <c r="G824" s="176"/>
    </row>
    <row r="825" spans="1:7">
      <c r="A825" s="174"/>
      <c r="B825" s="181" t="s">
        <v>954</v>
      </c>
      <c r="C825" s="177" t="s">
        <v>955</v>
      </c>
      <c r="D825" s="174" t="s">
        <v>468</v>
      </c>
      <c r="E825" s="174">
        <v>100</v>
      </c>
      <c r="F825" s="176">
        <v>0.22</v>
      </c>
      <c r="G825" s="176">
        <v>22</v>
      </c>
    </row>
    <row r="826" spans="1:7">
      <c r="A826" s="174"/>
      <c r="B826" s="181" t="s">
        <v>999</v>
      </c>
      <c r="C826" s="177"/>
      <c r="D826" s="174"/>
      <c r="E826" s="174"/>
      <c r="F826" s="176"/>
      <c r="G826" s="176"/>
    </row>
    <row r="827" spans="1:7">
      <c r="A827" s="174"/>
      <c r="B827" s="181" t="s">
        <v>688</v>
      </c>
      <c r="C827" s="177" t="s">
        <v>689</v>
      </c>
      <c r="D827" s="174" t="s">
        <v>468</v>
      </c>
      <c r="E827" s="174">
        <v>10</v>
      </c>
      <c r="F827" s="176">
        <v>7.7</v>
      </c>
      <c r="G827" s="176">
        <v>77</v>
      </c>
    </row>
    <row r="828" spans="1:7">
      <c r="A828" s="174"/>
      <c r="B828" s="181" t="s">
        <v>999</v>
      </c>
      <c r="C828" s="177"/>
      <c r="D828" s="174"/>
      <c r="E828" s="174"/>
      <c r="F828" s="176"/>
      <c r="G828" s="176"/>
    </row>
    <row r="829" spans="1:7">
      <c r="A829" s="174"/>
      <c r="B829" s="181" t="s">
        <v>840</v>
      </c>
      <c r="C829" s="177" t="s">
        <v>841</v>
      </c>
      <c r="D829" s="174" t="s">
        <v>475</v>
      </c>
      <c r="E829" s="174">
        <v>4</v>
      </c>
      <c r="F829" s="176">
        <v>46.12</v>
      </c>
      <c r="G829" s="176">
        <v>184.48</v>
      </c>
    </row>
    <row r="830" spans="1:7">
      <c r="A830" s="174"/>
      <c r="B830" s="181" t="s">
        <v>1047</v>
      </c>
      <c r="C830" s="177"/>
      <c r="D830" s="174"/>
      <c r="E830" s="174"/>
      <c r="F830" s="176"/>
      <c r="G830" s="176"/>
    </row>
    <row r="831" spans="1:7">
      <c r="A831" s="174">
        <v>195</v>
      </c>
      <c r="B831" s="181" t="s">
        <v>1092</v>
      </c>
      <c r="C831" s="177" t="s">
        <v>1093</v>
      </c>
      <c r="D831" s="174" t="s">
        <v>468</v>
      </c>
      <c r="E831" s="174">
        <v>2</v>
      </c>
      <c r="F831" s="176">
        <v>547.19000000000005</v>
      </c>
      <c r="G831" s="176">
        <v>1094.3800000000001</v>
      </c>
    </row>
    <row r="832" spans="1:7">
      <c r="A832" s="174"/>
      <c r="B832" s="181" t="s">
        <v>1047</v>
      </c>
      <c r="C832" s="177"/>
      <c r="D832" s="174"/>
      <c r="E832" s="174"/>
      <c r="F832" s="176"/>
      <c r="G832" s="176"/>
    </row>
    <row r="833" spans="1:7">
      <c r="A833" s="174">
        <v>196</v>
      </c>
      <c r="B833" s="181" t="s">
        <v>692</v>
      </c>
      <c r="C833" s="177" t="s">
        <v>608</v>
      </c>
      <c r="D833" s="174" t="s">
        <v>468</v>
      </c>
      <c r="E833" s="174">
        <v>3</v>
      </c>
      <c r="F833" s="176">
        <v>302.68</v>
      </c>
      <c r="G833" s="176">
        <v>908.04</v>
      </c>
    </row>
    <row r="834" spans="1:7">
      <c r="A834" s="174"/>
      <c r="B834" s="181" t="s">
        <v>1047</v>
      </c>
      <c r="C834" s="177"/>
      <c r="D834" s="174"/>
      <c r="E834" s="174"/>
      <c r="F834" s="176"/>
      <c r="G834" s="176"/>
    </row>
    <row r="835" spans="1:7">
      <c r="A835" s="174"/>
      <c r="B835" s="181" t="s">
        <v>657</v>
      </c>
      <c r="C835" s="177" t="s">
        <v>658</v>
      </c>
      <c r="D835" s="174" t="s">
        <v>468</v>
      </c>
      <c r="E835" s="174">
        <v>6</v>
      </c>
      <c r="F835" s="176">
        <v>278.89999999999998</v>
      </c>
      <c r="G835" s="176">
        <v>1673.4</v>
      </c>
    </row>
    <row r="836" spans="1:7">
      <c r="A836" s="174"/>
      <c r="B836" s="181" t="s">
        <v>1047</v>
      </c>
      <c r="C836" s="177"/>
      <c r="D836" s="174"/>
      <c r="E836" s="174"/>
      <c r="F836" s="176"/>
      <c r="G836" s="176"/>
    </row>
    <row r="837" spans="1:7">
      <c r="A837" s="174">
        <v>197</v>
      </c>
      <c r="B837" s="181" t="s">
        <v>1094</v>
      </c>
      <c r="C837" s="177" t="s">
        <v>1095</v>
      </c>
      <c r="D837" s="174" t="s">
        <v>475</v>
      </c>
      <c r="E837" s="174">
        <v>50</v>
      </c>
      <c r="F837" s="176">
        <v>4.41</v>
      </c>
      <c r="G837" s="176">
        <v>220.5</v>
      </c>
    </row>
    <row r="838" spans="1:7">
      <c r="A838" s="174"/>
      <c r="B838" s="181" t="s">
        <v>1096</v>
      </c>
      <c r="C838" s="177"/>
      <c r="D838" s="174"/>
      <c r="E838" s="174"/>
      <c r="F838" s="176"/>
      <c r="G838" s="176"/>
    </row>
    <row r="839" spans="1:7">
      <c r="A839" s="174"/>
      <c r="B839" s="181" t="s">
        <v>1097</v>
      </c>
      <c r="C839" s="177" t="s">
        <v>1098</v>
      </c>
      <c r="D839" s="174" t="s">
        <v>1099</v>
      </c>
      <c r="E839" s="174">
        <v>0.3</v>
      </c>
      <c r="F839" s="176">
        <v>270</v>
      </c>
      <c r="G839" s="176">
        <v>81</v>
      </c>
    </row>
    <row r="840" spans="1:7">
      <c r="A840" s="174"/>
      <c r="B840" s="181" t="s">
        <v>1047</v>
      </c>
      <c r="C840" s="177"/>
      <c r="D840" s="174"/>
      <c r="E840" s="174"/>
      <c r="F840" s="176"/>
      <c r="G840" s="176"/>
    </row>
    <row r="841" spans="1:7">
      <c r="A841" s="174"/>
      <c r="B841" s="181" t="s">
        <v>1100</v>
      </c>
      <c r="C841" s="177" t="s">
        <v>1101</v>
      </c>
      <c r="D841" s="174" t="s">
        <v>1099</v>
      </c>
      <c r="E841" s="174">
        <v>0.2</v>
      </c>
      <c r="F841" s="176">
        <v>110</v>
      </c>
      <c r="G841" s="176">
        <v>22</v>
      </c>
    </row>
    <row r="842" spans="1:7">
      <c r="A842" s="174"/>
      <c r="B842" s="181" t="s">
        <v>1047</v>
      </c>
      <c r="C842" s="177"/>
      <c r="D842" s="174"/>
      <c r="E842" s="174"/>
      <c r="F842" s="176"/>
      <c r="G842" s="176"/>
    </row>
    <row r="843" spans="1:7">
      <c r="A843" s="174">
        <v>198</v>
      </c>
      <c r="B843" s="181" t="s">
        <v>1102</v>
      </c>
      <c r="C843" s="177" t="s">
        <v>1103</v>
      </c>
      <c r="D843" s="174" t="s">
        <v>542</v>
      </c>
      <c r="E843" s="174">
        <v>60</v>
      </c>
      <c r="F843" s="176">
        <v>54.15</v>
      </c>
      <c r="G843" s="176">
        <v>3249</v>
      </c>
    </row>
    <row r="844" spans="1:7">
      <c r="A844" s="174"/>
      <c r="B844" s="181" t="s">
        <v>1047</v>
      </c>
      <c r="C844" s="177"/>
      <c r="D844" s="174"/>
      <c r="E844" s="174"/>
      <c r="F844" s="176"/>
      <c r="G844" s="176"/>
    </row>
    <row r="845" spans="1:7">
      <c r="A845" s="174"/>
      <c r="B845" s="181" t="s">
        <v>1104</v>
      </c>
      <c r="C845" s="177" t="s">
        <v>1105</v>
      </c>
      <c r="D845" s="174" t="s">
        <v>468</v>
      </c>
      <c r="E845" s="174">
        <v>10</v>
      </c>
      <c r="F845" s="176">
        <v>5.86</v>
      </c>
      <c r="G845" s="176">
        <v>58.6</v>
      </c>
    </row>
    <row r="846" spans="1:7">
      <c r="A846" s="174"/>
      <c r="B846" s="181" t="s">
        <v>1047</v>
      </c>
      <c r="C846" s="177"/>
      <c r="D846" s="174"/>
      <c r="E846" s="174"/>
      <c r="F846" s="176"/>
      <c r="G846" s="176"/>
    </row>
    <row r="847" spans="1:7">
      <c r="A847" s="174"/>
      <c r="B847" s="181" t="s">
        <v>1106</v>
      </c>
      <c r="C847" s="177" t="s">
        <v>1107</v>
      </c>
      <c r="D847" s="174" t="s">
        <v>468</v>
      </c>
      <c r="E847" s="174">
        <v>10</v>
      </c>
      <c r="F847" s="176">
        <v>10.81</v>
      </c>
      <c r="G847" s="176">
        <v>108.1</v>
      </c>
    </row>
    <row r="848" spans="1:7">
      <c r="A848" s="174"/>
      <c r="B848" s="181" t="s">
        <v>1047</v>
      </c>
      <c r="C848" s="177"/>
      <c r="D848" s="174"/>
      <c r="E848" s="174"/>
      <c r="F848" s="176"/>
      <c r="G848" s="176"/>
    </row>
    <row r="849" spans="1:7">
      <c r="A849" s="174"/>
      <c r="B849" s="181" t="s">
        <v>1108</v>
      </c>
      <c r="C849" s="177" t="s">
        <v>1109</v>
      </c>
      <c r="D849" s="174" t="s">
        <v>468</v>
      </c>
      <c r="E849" s="174">
        <v>30</v>
      </c>
      <c r="F849" s="176">
        <v>34.299999999999997</v>
      </c>
      <c r="G849" s="176">
        <v>1029</v>
      </c>
    </row>
    <row r="850" spans="1:7">
      <c r="A850" s="174"/>
      <c r="B850" s="181" t="s">
        <v>1047</v>
      </c>
      <c r="C850" s="177"/>
      <c r="D850" s="174"/>
      <c r="E850" s="174"/>
      <c r="F850" s="176"/>
      <c r="G850" s="176"/>
    </row>
    <row r="851" spans="1:7">
      <c r="A851" s="174">
        <v>199</v>
      </c>
      <c r="B851" s="181" t="s">
        <v>1110</v>
      </c>
      <c r="C851" s="177" t="s">
        <v>1111</v>
      </c>
      <c r="D851" s="174" t="s">
        <v>58</v>
      </c>
      <c r="E851" s="174">
        <v>4.5</v>
      </c>
      <c r="F851" s="176">
        <v>177.99</v>
      </c>
      <c r="G851" s="176">
        <v>800.96</v>
      </c>
    </row>
    <row r="852" spans="1:7">
      <c r="A852" s="174"/>
      <c r="B852" s="181" t="s">
        <v>1096</v>
      </c>
      <c r="C852" s="177"/>
      <c r="D852" s="174"/>
      <c r="E852" s="174"/>
      <c r="F852" s="176"/>
      <c r="G852" s="176"/>
    </row>
    <row r="853" spans="1:7">
      <c r="A853" s="174"/>
      <c r="B853" s="181" t="s">
        <v>1112</v>
      </c>
      <c r="C853" s="177" t="s">
        <v>1113</v>
      </c>
      <c r="D853" s="174" t="s">
        <v>542</v>
      </c>
      <c r="E853" s="174">
        <v>20</v>
      </c>
      <c r="F853" s="176">
        <v>77.069999999999993</v>
      </c>
      <c r="G853" s="176">
        <v>1541.4</v>
      </c>
    </row>
    <row r="854" spans="1:7">
      <c r="A854" s="174"/>
      <c r="B854" s="181" t="s">
        <v>1047</v>
      </c>
      <c r="C854" s="177"/>
      <c r="D854" s="174"/>
      <c r="E854" s="174"/>
      <c r="F854" s="176"/>
      <c r="G854" s="176"/>
    </row>
    <row r="855" spans="1:7">
      <c r="A855" s="174"/>
      <c r="B855" s="181" t="s">
        <v>1114</v>
      </c>
      <c r="C855" s="177" t="s">
        <v>1115</v>
      </c>
      <c r="D855" s="174" t="s">
        <v>468</v>
      </c>
      <c r="E855" s="174">
        <v>4</v>
      </c>
      <c r="F855" s="176">
        <v>32.9</v>
      </c>
      <c r="G855" s="176">
        <v>131.6</v>
      </c>
    </row>
    <row r="856" spans="1:7">
      <c r="A856" s="174"/>
      <c r="B856" s="181" t="s">
        <v>1047</v>
      </c>
      <c r="C856" s="177"/>
      <c r="D856" s="174"/>
      <c r="E856" s="174"/>
      <c r="F856" s="176"/>
      <c r="G856" s="176"/>
    </row>
    <row r="857" spans="1:7">
      <c r="A857" s="174"/>
      <c r="B857" s="181" t="s">
        <v>1116</v>
      </c>
      <c r="C857" s="177" t="s">
        <v>1117</v>
      </c>
      <c r="D857" s="174" t="s">
        <v>468</v>
      </c>
      <c r="E857" s="174">
        <v>4</v>
      </c>
      <c r="F857" s="176">
        <v>27.75</v>
      </c>
      <c r="G857" s="176">
        <v>111</v>
      </c>
    </row>
    <row r="858" spans="1:7">
      <c r="A858" s="174"/>
      <c r="B858" s="181" t="s">
        <v>1047</v>
      </c>
      <c r="C858" s="177"/>
      <c r="D858" s="174"/>
      <c r="E858" s="174"/>
      <c r="F858" s="176"/>
      <c r="G858" s="176"/>
    </row>
    <row r="859" spans="1:7">
      <c r="A859" s="174">
        <v>200</v>
      </c>
      <c r="B859" s="181" t="s">
        <v>1118</v>
      </c>
      <c r="C859" s="177" t="s">
        <v>1119</v>
      </c>
      <c r="D859" s="174" t="s">
        <v>468</v>
      </c>
      <c r="E859" s="174">
        <v>2</v>
      </c>
      <c r="F859" s="176">
        <v>670.27</v>
      </c>
      <c r="G859" s="176">
        <v>1340.54</v>
      </c>
    </row>
    <row r="860" spans="1:7">
      <c r="A860" s="174"/>
      <c r="B860" s="181" t="s">
        <v>1047</v>
      </c>
      <c r="C860" s="177"/>
      <c r="D860" s="174"/>
      <c r="E860" s="174"/>
      <c r="F860" s="176"/>
      <c r="G860" s="176"/>
    </row>
    <row r="861" spans="1:7">
      <c r="A861" s="174"/>
      <c r="B861" s="181" t="s">
        <v>1120</v>
      </c>
      <c r="C861" s="177" t="s">
        <v>1121</v>
      </c>
      <c r="D861" s="174" t="s">
        <v>468</v>
      </c>
      <c r="E861" s="174">
        <v>1</v>
      </c>
      <c r="F861" s="176">
        <v>1289.82</v>
      </c>
      <c r="G861" s="176">
        <v>1289.82</v>
      </c>
    </row>
    <row r="862" spans="1:7">
      <c r="A862" s="174"/>
      <c r="B862" s="181" t="s">
        <v>1096</v>
      </c>
      <c r="C862" s="177"/>
      <c r="D862" s="174"/>
      <c r="E862" s="174"/>
      <c r="F862" s="176"/>
      <c r="G862" s="176"/>
    </row>
    <row r="863" spans="1:7" ht="31.5">
      <c r="A863" s="174">
        <v>201</v>
      </c>
      <c r="B863" s="181" t="s">
        <v>528</v>
      </c>
      <c r="C863" s="177" t="s">
        <v>786</v>
      </c>
      <c r="D863" s="174" t="s">
        <v>468</v>
      </c>
      <c r="E863" s="174">
        <v>50</v>
      </c>
      <c r="F863" s="176">
        <v>12.9</v>
      </c>
      <c r="G863" s="176">
        <v>645</v>
      </c>
    </row>
    <row r="864" spans="1:7">
      <c r="A864" s="174"/>
      <c r="B864" s="181" t="s">
        <v>1047</v>
      </c>
      <c r="C864" s="177"/>
      <c r="D864" s="174"/>
      <c r="E864" s="174"/>
      <c r="F864" s="176"/>
      <c r="G864" s="176"/>
    </row>
    <row r="865" spans="1:7" ht="21">
      <c r="A865" s="174">
        <v>202</v>
      </c>
      <c r="B865" s="181" t="s">
        <v>751</v>
      </c>
      <c r="C865" s="177" t="s">
        <v>752</v>
      </c>
      <c r="D865" s="174" t="s">
        <v>468</v>
      </c>
      <c r="E865" s="174">
        <v>6</v>
      </c>
      <c r="F865" s="176">
        <v>140.04</v>
      </c>
      <c r="G865" s="176">
        <v>840.24</v>
      </c>
    </row>
    <row r="866" spans="1:7">
      <c r="A866" s="174"/>
      <c r="B866" s="181" t="s">
        <v>1047</v>
      </c>
      <c r="C866" s="177"/>
      <c r="D866" s="174"/>
      <c r="E866" s="174"/>
      <c r="F866" s="176"/>
      <c r="G866" s="176"/>
    </row>
    <row r="867" spans="1:7">
      <c r="A867" s="174">
        <v>203</v>
      </c>
      <c r="B867" s="181" t="s">
        <v>1122</v>
      </c>
      <c r="C867" s="177" t="s">
        <v>1123</v>
      </c>
      <c r="D867" s="174" t="s">
        <v>58</v>
      </c>
      <c r="E867" s="174">
        <v>10.8</v>
      </c>
      <c r="F867" s="176">
        <v>98.25</v>
      </c>
      <c r="G867" s="176">
        <v>1061.0999999999999</v>
      </c>
    </row>
    <row r="868" spans="1:7">
      <c r="A868" s="174"/>
      <c r="B868" s="181" t="s">
        <v>1047</v>
      </c>
      <c r="C868" s="177"/>
      <c r="D868" s="174"/>
      <c r="E868" s="174"/>
      <c r="F868" s="176"/>
      <c r="G868" s="176"/>
    </row>
    <row r="869" spans="1:7">
      <c r="A869" s="174"/>
      <c r="B869" s="181" t="s">
        <v>1124</v>
      </c>
      <c r="C869" s="177" t="s">
        <v>1125</v>
      </c>
      <c r="D869" s="174" t="s">
        <v>475</v>
      </c>
      <c r="E869" s="174">
        <v>12</v>
      </c>
      <c r="F869" s="176">
        <v>20.09</v>
      </c>
      <c r="G869" s="176">
        <v>241.08</v>
      </c>
    </row>
    <row r="870" spans="1:7">
      <c r="A870" s="174"/>
      <c r="B870" s="181" t="s">
        <v>1047</v>
      </c>
      <c r="C870" s="177"/>
      <c r="D870" s="174"/>
      <c r="E870" s="174"/>
      <c r="F870" s="176"/>
      <c r="G870" s="176"/>
    </row>
    <row r="871" spans="1:7">
      <c r="A871" s="174"/>
      <c r="B871" s="181" t="s">
        <v>1126</v>
      </c>
      <c r="C871" s="177" t="s">
        <v>596</v>
      </c>
      <c r="D871" s="174" t="s">
        <v>468</v>
      </c>
      <c r="E871" s="174">
        <v>10</v>
      </c>
      <c r="F871" s="176">
        <v>29.89</v>
      </c>
      <c r="G871" s="176">
        <v>298.89999999999998</v>
      </c>
    </row>
    <row r="872" spans="1:7">
      <c r="A872" s="174"/>
      <c r="B872" s="181" t="s">
        <v>1047</v>
      </c>
      <c r="C872" s="177"/>
      <c r="D872" s="174"/>
      <c r="E872" s="174"/>
      <c r="F872" s="176"/>
      <c r="G872" s="176"/>
    </row>
    <row r="873" spans="1:7">
      <c r="A873" s="174"/>
      <c r="B873" s="181" t="s">
        <v>556</v>
      </c>
      <c r="C873" s="177" t="s">
        <v>557</v>
      </c>
      <c r="D873" s="174" t="s">
        <v>468</v>
      </c>
      <c r="E873" s="174">
        <v>20</v>
      </c>
      <c r="F873" s="176">
        <v>14</v>
      </c>
      <c r="G873" s="176">
        <v>280</v>
      </c>
    </row>
    <row r="874" spans="1:7">
      <c r="A874" s="174"/>
      <c r="B874" s="181" t="s">
        <v>1096</v>
      </c>
      <c r="C874" s="177"/>
      <c r="D874" s="174"/>
      <c r="E874" s="174"/>
      <c r="F874" s="176"/>
      <c r="G874" s="176"/>
    </row>
    <row r="875" spans="1:7">
      <c r="A875" s="174">
        <v>204</v>
      </c>
      <c r="B875" s="181" t="s">
        <v>459</v>
      </c>
      <c r="C875" s="177" t="s">
        <v>1127</v>
      </c>
      <c r="D875" s="174" t="s">
        <v>468</v>
      </c>
      <c r="E875" s="174">
        <v>1</v>
      </c>
      <c r="F875" s="176">
        <v>745</v>
      </c>
      <c r="G875" s="176">
        <v>745</v>
      </c>
    </row>
    <row r="876" spans="1:7">
      <c r="A876" s="174"/>
      <c r="B876" s="181" t="s">
        <v>1128</v>
      </c>
      <c r="C876" s="177" t="s">
        <v>1129</v>
      </c>
      <c r="D876" s="174" t="s">
        <v>468</v>
      </c>
      <c r="E876" s="174">
        <v>1</v>
      </c>
      <c r="F876" s="176">
        <v>620.61</v>
      </c>
      <c r="G876" s="176">
        <v>620.61</v>
      </c>
    </row>
    <row r="877" spans="1:7">
      <c r="A877" s="174"/>
      <c r="B877" s="181" t="s">
        <v>1047</v>
      </c>
      <c r="C877" s="177"/>
      <c r="D877" s="174"/>
      <c r="E877" s="174"/>
      <c r="F877" s="176"/>
      <c r="G877" s="176"/>
    </row>
    <row r="878" spans="1:7">
      <c r="A878" s="174">
        <v>206</v>
      </c>
      <c r="B878" s="181" t="s">
        <v>659</v>
      </c>
      <c r="C878" s="177" t="s">
        <v>660</v>
      </c>
      <c r="D878" s="174" t="s">
        <v>468</v>
      </c>
      <c r="E878" s="174">
        <v>2</v>
      </c>
      <c r="F878" s="176">
        <v>328</v>
      </c>
      <c r="G878" s="176">
        <v>656</v>
      </c>
    </row>
    <row r="879" spans="1:7">
      <c r="A879" s="174"/>
      <c r="B879" s="181" t="s">
        <v>1047</v>
      </c>
      <c r="C879" s="177"/>
      <c r="D879" s="174"/>
      <c r="E879" s="174"/>
      <c r="F879" s="176"/>
      <c r="G879" s="176"/>
    </row>
    <row r="880" spans="1:7">
      <c r="A880" s="174"/>
      <c r="B880" s="181" t="s">
        <v>1130</v>
      </c>
      <c r="C880" s="177" t="s">
        <v>1131</v>
      </c>
      <c r="D880" s="174" t="s">
        <v>468</v>
      </c>
      <c r="E880" s="174">
        <v>4</v>
      </c>
      <c r="F880" s="176">
        <v>31.2</v>
      </c>
      <c r="G880" s="176">
        <v>124.8</v>
      </c>
    </row>
    <row r="881" spans="1:7">
      <c r="A881" s="174"/>
      <c r="B881" s="181" t="s">
        <v>1047</v>
      </c>
      <c r="C881" s="177"/>
      <c r="D881" s="174"/>
      <c r="E881" s="174"/>
      <c r="F881" s="176"/>
      <c r="G881" s="176"/>
    </row>
    <row r="882" spans="1:7">
      <c r="A882" s="174">
        <v>207</v>
      </c>
      <c r="B882" s="181" t="s">
        <v>1132</v>
      </c>
      <c r="C882" s="177" t="s">
        <v>1133</v>
      </c>
      <c r="D882" s="174" t="s">
        <v>468</v>
      </c>
      <c r="E882" s="174">
        <v>1000</v>
      </c>
      <c r="F882" s="176">
        <v>0.45</v>
      </c>
      <c r="G882" s="176">
        <v>450</v>
      </c>
    </row>
    <row r="883" spans="1:7">
      <c r="A883" s="174"/>
      <c r="B883" s="181" t="s">
        <v>1047</v>
      </c>
      <c r="C883" s="177"/>
      <c r="D883" s="174"/>
      <c r="E883" s="174"/>
      <c r="F883" s="176"/>
      <c r="G883" s="176"/>
    </row>
    <row r="884" spans="1:7">
      <c r="A884" s="174"/>
      <c r="B884" s="181" t="s">
        <v>1134</v>
      </c>
      <c r="C884" s="177" t="s">
        <v>1135</v>
      </c>
      <c r="D884" s="174" t="s">
        <v>542</v>
      </c>
      <c r="E884" s="174">
        <v>2</v>
      </c>
      <c r="F884" s="176">
        <v>27.5</v>
      </c>
      <c r="G884" s="176">
        <v>55</v>
      </c>
    </row>
    <row r="885" spans="1:7">
      <c r="A885" s="174"/>
      <c r="B885" s="181" t="s">
        <v>1047</v>
      </c>
      <c r="C885" s="177"/>
      <c r="D885" s="174"/>
      <c r="E885" s="174"/>
      <c r="F885" s="176"/>
      <c r="G885" s="176"/>
    </row>
    <row r="886" spans="1:7">
      <c r="A886" s="174"/>
      <c r="B886" s="181" t="s">
        <v>733</v>
      </c>
      <c r="C886" s="177" t="s">
        <v>734</v>
      </c>
      <c r="D886" s="174" t="s">
        <v>468</v>
      </c>
      <c r="E886" s="174">
        <v>100</v>
      </c>
      <c r="F886" s="176">
        <v>0.57999999999999996</v>
      </c>
      <c r="G886" s="176">
        <v>58</v>
      </c>
    </row>
    <row r="887" spans="1:7">
      <c r="A887" s="174"/>
      <c r="B887" s="181" t="s">
        <v>1047</v>
      </c>
      <c r="C887" s="177"/>
      <c r="D887" s="174"/>
      <c r="E887" s="174"/>
      <c r="F887" s="176"/>
      <c r="G887" s="176"/>
    </row>
    <row r="888" spans="1:7">
      <c r="A888" s="174"/>
      <c r="B888" s="181" t="s">
        <v>737</v>
      </c>
      <c r="C888" s="177" t="s">
        <v>738</v>
      </c>
      <c r="D888" s="174" t="s">
        <v>468</v>
      </c>
      <c r="E888" s="174">
        <v>100</v>
      </c>
      <c r="F888" s="176">
        <v>0.97</v>
      </c>
      <c r="G888" s="176">
        <v>97</v>
      </c>
    </row>
    <row r="889" spans="1:7">
      <c r="A889" s="174"/>
      <c r="B889" s="181" t="s">
        <v>1047</v>
      </c>
      <c r="C889" s="177"/>
      <c r="D889" s="174"/>
      <c r="E889" s="174"/>
      <c r="F889" s="176"/>
      <c r="G889" s="176"/>
    </row>
    <row r="890" spans="1:7">
      <c r="A890" s="174">
        <v>208</v>
      </c>
      <c r="B890" s="181" t="s">
        <v>1136</v>
      </c>
      <c r="C890" s="177" t="s">
        <v>1137</v>
      </c>
      <c r="D890" s="174" t="s">
        <v>58</v>
      </c>
      <c r="E890" s="174">
        <v>5</v>
      </c>
      <c r="F890" s="176">
        <v>131</v>
      </c>
      <c r="G890" s="176">
        <v>655</v>
      </c>
    </row>
    <row r="891" spans="1:7">
      <c r="A891" s="174"/>
      <c r="B891" s="181" t="s">
        <v>1047</v>
      </c>
      <c r="C891" s="177"/>
      <c r="D891" s="174"/>
      <c r="E891" s="174"/>
      <c r="F891" s="176"/>
      <c r="G891" s="176"/>
    </row>
    <row r="892" spans="1:7">
      <c r="A892" s="174"/>
      <c r="B892" s="181" t="s">
        <v>1138</v>
      </c>
      <c r="C892" s="177" t="s">
        <v>1139</v>
      </c>
      <c r="D892" s="174" t="s">
        <v>58</v>
      </c>
      <c r="E892" s="174">
        <v>36</v>
      </c>
      <c r="F892" s="176">
        <v>22.02</v>
      </c>
      <c r="G892" s="176">
        <v>792.72</v>
      </c>
    </row>
    <row r="893" spans="1:7">
      <c r="A893" s="174"/>
      <c r="B893" s="181" t="s">
        <v>1096</v>
      </c>
      <c r="C893" s="177"/>
      <c r="D893" s="174"/>
      <c r="E893" s="174"/>
      <c r="F893" s="176"/>
      <c r="G893" s="176"/>
    </row>
    <row r="894" spans="1:7">
      <c r="A894" s="174"/>
      <c r="B894" s="181" t="s">
        <v>864</v>
      </c>
      <c r="C894" s="177" t="s">
        <v>865</v>
      </c>
      <c r="D894" s="174" t="s">
        <v>468</v>
      </c>
      <c r="E894" s="174">
        <v>12</v>
      </c>
      <c r="F894" s="176">
        <v>30.39</v>
      </c>
      <c r="G894" s="176">
        <v>364.68</v>
      </c>
    </row>
    <row r="895" spans="1:7">
      <c r="A895" s="174"/>
      <c r="B895" s="181" t="s">
        <v>1047</v>
      </c>
      <c r="C895" s="177"/>
      <c r="D895" s="174"/>
      <c r="E895" s="174"/>
      <c r="F895" s="176"/>
      <c r="G895" s="176"/>
    </row>
    <row r="896" spans="1:7">
      <c r="A896" s="174"/>
      <c r="B896" s="181" t="s">
        <v>1126</v>
      </c>
      <c r="C896" s="177" t="s">
        <v>596</v>
      </c>
      <c r="D896" s="174" t="s">
        <v>468</v>
      </c>
      <c r="E896" s="174">
        <v>10</v>
      </c>
      <c r="F896" s="176">
        <v>29.89</v>
      </c>
      <c r="G896" s="176">
        <v>298.89999999999998</v>
      </c>
    </row>
    <row r="897" spans="1:7">
      <c r="A897" s="174"/>
      <c r="B897" s="181" t="s">
        <v>1047</v>
      </c>
      <c r="C897" s="177"/>
      <c r="D897" s="174"/>
      <c r="E897" s="174"/>
      <c r="F897" s="176"/>
      <c r="G897" s="176"/>
    </row>
    <row r="898" spans="1:7">
      <c r="A898" s="174"/>
      <c r="B898" s="181" t="s">
        <v>1140</v>
      </c>
      <c r="C898" s="177" t="s">
        <v>1141</v>
      </c>
      <c r="D898" s="174" t="s">
        <v>58</v>
      </c>
      <c r="E898" s="174">
        <v>3</v>
      </c>
      <c r="F898" s="176">
        <v>75.459999999999994</v>
      </c>
      <c r="G898" s="176">
        <v>226.38</v>
      </c>
    </row>
    <row r="899" spans="1:7">
      <c r="A899" s="174"/>
      <c r="B899" s="181" t="s">
        <v>1096</v>
      </c>
      <c r="C899" s="177"/>
      <c r="D899" s="174"/>
      <c r="E899" s="174"/>
      <c r="F899" s="176"/>
      <c r="G899" s="176"/>
    </row>
    <row r="900" spans="1:7">
      <c r="A900" s="174"/>
      <c r="B900" s="181" t="s">
        <v>1122</v>
      </c>
      <c r="C900" s="177" t="s">
        <v>1123</v>
      </c>
      <c r="D900" s="174" t="s">
        <v>58</v>
      </c>
      <c r="E900" s="174">
        <v>10.8</v>
      </c>
      <c r="F900" s="176">
        <v>98.25</v>
      </c>
      <c r="G900" s="176">
        <v>1061.0999999999999</v>
      </c>
    </row>
    <row r="901" spans="1:7">
      <c r="A901" s="174"/>
      <c r="B901" s="181" t="s">
        <v>1047</v>
      </c>
      <c r="C901" s="177"/>
      <c r="D901" s="174"/>
      <c r="E901" s="174"/>
      <c r="F901" s="176"/>
      <c r="G901" s="176"/>
    </row>
    <row r="902" spans="1:7">
      <c r="A902" s="174"/>
      <c r="B902" s="181" t="s">
        <v>1142</v>
      </c>
      <c r="C902" s="177" t="s">
        <v>1143</v>
      </c>
      <c r="D902" s="174" t="s">
        <v>58</v>
      </c>
      <c r="E902" s="174">
        <v>5.4</v>
      </c>
      <c r="F902" s="176">
        <v>142.30000000000001</v>
      </c>
      <c r="G902" s="176">
        <v>768.42</v>
      </c>
    </row>
    <row r="903" spans="1:7">
      <c r="A903" s="174"/>
      <c r="B903" s="181" t="s">
        <v>1096</v>
      </c>
      <c r="C903" s="177"/>
      <c r="D903" s="174"/>
      <c r="E903" s="174"/>
      <c r="F903" s="176"/>
      <c r="G903" s="176"/>
    </row>
    <row r="904" spans="1:7">
      <c r="A904" s="174">
        <v>209</v>
      </c>
      <c r="B904" s="181" t="s">
        <v>1144</v>
      </c>
      <c r="C904" s="177" t="s">
        <v>1145</v>
      </c>
      <c r="D904" s="174" t="s">
        <v>468</v>
      </c>
      <c r="E904" s="174">
        <v>2</v>
      </c>
      <c r="F904" s="176">
        <v>350</v>
      </c>
      <c r="G904" s="176">
        <v>700</v>
      </c>
    </row>
    <row r="905" spans="1:7">
      <c r="A905" s="174"/>
      <c r="B905" s="181" t="s">
        <v>1047</v>
      </c>
      <c r="C905" s="177"/>
      <c r="D905" s="174"/>
      <c r="E905" s="174"/>
      <c r="F905" s="176"/>
      <c r="G905" s="176"/>
    </row>
    <row r="906" spans="1:7" ht="21">
      <c r="A906" s="174">
        <v>210</v>
      </c>
      <c r="B906" s="181" t="s">
        <v>1146</v>
      </c>
      <c r="C906" s="177" t="s">
        <v>1147</v>
      </c>
      <c r="D906" s="174" t="s">
        <v>468</v>
      </c>
      <c r="E906" s="174">
        <v>60</v>
      </c>
      <c r="F906" s="176">
        <v>83.97</v>
      </c>
      <c r="G906" s="176">
        <v>5038.2</v>
      </c>
    </row>
    <row r="907" spans="1:7">
      <c r="A907" s="174"/>
      <c r="B907" s="181" t="s">
        <v>1047</v>
      </c>
      <c r="C907" s="177"/>
      <c r="D907" s="174"/>
      <c r="E907" s="174"/>
      <c r="F907" s="176"/>
      <c r="G907" s="176"/>
    </row>
    <row r="908" spans="1:7">
      <c r="A908" s="174">
        <v>211</v>
      </c>
      <c r="B908" s="181" t="s">
        <v>1148</v>
      </c>
      <c r="C908" s="177" t="s">
        <v>1149</v>
      </c>
      <c r="D908" s="174" t="s">
        <v>1150</v>
      </c>
      <c r="E908" s="174">
        <v>100</v>
      </c>
      <c r="F908" s="176">
        <v>5.22</v>
      </c>
      <c r="G908" s="176">
        <v>522</v>
      </c>
    </row>
    <row r="909" spans="1:7">
      <c r="A909" s="174"/>
      <c r="B909" s="181" t="s">
        <v>1151</v>
      </c>
      <c r="C909" s="177" t="s">
        <v>1152</v>
      </c>
      <c r="D909" s="174" t="s">
        <v>1150</v>
      </c>
      <c r="E909" s="174">
        <v>10</v>
      </c>
      <c r="F909" s="176">
        <v>26.45</v>
      </c>
      <c r="G909" s="176">
        <v>264.5</v>
      </c>
    </row>
    <row r="910" spans="1:7">
      <c r="A910" s="174"/>
      <c r="B910" s="181" t="s">
        <v>773</v>
      </c>
      <c r="C910" s="177" t="s">
        <v>774</v>
      </c>
      <c r="D910" s="174" t="s">
        <v>1150</v>
      </c>
      <c r="E910" s="174">
        <v>240</v>
      </c>
      <c r="F910" s="176">
        <v>2.15</v>
      </c>
      <c r="G910" s="176">
        <v>516</v>
      </c>
    </row>
    <row r="911" spans="1:7">
      <c r="A911" s="174"/>
      <c r="B911" s="181" t="s">
        <v>1153</v>
      </c>
      <c r="C911" s="177" t="s">
        <v>1154</v>
      </c>
      <c r="D911" s="174" t="s">
        <v>520</v>
      </c>
      <c r="E911" s="174">
        <v>1</v>
      </c>
      <c r="F911" s="176">
        <v>14.6</v>
      </c>
      <c r="G911" s="176">
        <v>14.6</v>
      </c>
    </row>
    <row r="912" spans="1:7">
      <c r="A912" s="174"/>
      <c r="B912" s="181" t="s">
        <v>1155</v>
      </c>
      <c r="C912" s="177" t="s">
        <v>1156</v>
      </c>
      <c r="D912" s="174" t="s">
        <v>520</v>
      </c>
      <c r="E912" s="174">
        <v>1</v>
      </c>
      <c r="F912" s="176">
        <v>18.8</v>
      </c>
      <c r="G912" s="176">
        <v>18.8</v>
      </c>
    </row>
    <row r="913" spans="1:7">
      <c r="A913" s="174"/>
      <c r="B913" s="181" t="s">
        <v>1157</v>
      </c>
      <c r="C913" s="177" t="s">
        <v>1158</v>
      </c>
      <c r="D913" s="174" t="s">
        <v>520</v>
      </c>
      <c r="E913" s="174">
        <v>1</v>
      </c>
      <c r="F913" s="176">
        <v>20.79</v>
      </c>
      <c r="G913" s="176">
        <v>20.79</v>
      </c>
    </row>
    <row r="914" spans="1:7">
      <c r="A914" s="174"/>
      <c r="B914" s="181" t="s">
        <v>1159</v>
      </c>
      <c r="C914" s="177" t="s">
        <v>1160</v>
      </c>
      <c r="D914" s="174" t="s">
        <v>1161</v>
      </c>
      <c r="E914" s="174">
        <v>60</v>
      </c>
      <c r="F914" s="176">
        <v>143.1</v>
      </c>
      <c r="G914" s="176">
        <v>8586</v>
      </c>
    </row>
    <row r="915" spans="1:7">
      <c r="A915" s="174"/>
      <c r="B915" s="181" t="s">
        <v>1162</v>
      </c>
      <c r="C915" s="177" t="s">
        <v>1163</v>
      </c>
      <c r="D915" s="174" t="s">
        <v>1164</v>
      </c>
      <c r="E915" s="174">
        <v>1</v>
      </c>
      <c r="F915" s="176">
        <v>107.5</v>
      </c>
      <c r="G915" s="176">
        <v>107.5</v>
      </c>
    </row>
    <row r="916" spans="1:7">
      <c r="A916" s="174">
        <v>212</v>
      </c>
      <c r="B916" s="181" t="s">
        <v>1076</v>
      </c>
      <c r="C916" s="177" t="s">
        <v>1077</v>
      </c>
      <c r="D916" s="174" t="s">
        <v>468</v>
      </c>
      <c r="E916" s="174">
        <v>500</v>
      </c>
      <c r="F916" s="176">
        <v>14.98</v>
      </c>
      <c r="G916" s="176">
        <v>7490</v>
      </c>
    </row>
    <row r="917" spans="1:7">
      <c r="A917" s="174">
        <v>213</v>
      </c>
      <c r="B917" s="181" t="s">
        <v>808</v>
      </c>
      <c r="C917" s="177" t="s">
        <v>809</v>
      </c>
      <c r="D917" s="174" t="s">
        <v>635</v>
      </c>
      <c r="E917" s="174">
        <v>15</v>
      </c>
      <c r="F917" s="176">
        <v>637.63</v>
      </c>
      <c r="G917" s="176">
        <v>9564.4500000000007</v>
      </c>
    </row>
    <row r="918" spans="1:7">
      <c r="A918" s="174"/>
      <c r="B918" s="181" t="s">
        <v>810</v>
      </c>
      <c r="C918" s="177" t="s">
        <v>811</v>
      </c>
      <c r="D918" s="174" t="s">
        <v>542</v>
      </c>
      <c r="E918" s="174">
        <v>15</v>
      </c>
      <c r="F918" s="176">
        <v>113.91</v>
      </c>
      <c r="G918" s="176">
        <v>1708.65</v>
      </c>
    </row>
    <row r="919" spans="1:7">
      <c r="A919" s="174"/>
      <c r="B919" s="181" t="s">
        <v>763</v>
      </c>
      <c r="C919" s="177" t="s">
        <v>764</v>
      </c>
      <c r="D919" s="174" t="s">
        <v>475</v>
      </c>
      <c r="E919" s="174">
        <v>2</v>
      </c>
      <c r="F919" s="176">
        <v>109.68</v>
      </c>
      <c r="G919" s="176">
        <v>219.36</v>
      </c>
    </row>
    <row r="920" spans="1:7">
      <c r="A920" s="174"/>
      <c r="B920" s="181" t="s">
        <v>812</v>
      </c>
      <c r="C920" s="177" t="s">
        <v>813</v>
      </c>
      <c r="D920" s="174" t="s">
        <v>475</v>
      </c>
      <c r="E920" s="174">
        <v>3</v>
      </c>
      <c r="F920" s="176">
        <v>75.44</v>
      </c>
      <c r="G920" s="176">
        <v>226.32</v>
      </c>
    </row>
    <row r="921" spans="1:7">
      <c r="A921" s="174"/>
      <c r="B921" s="181" t="s">
        <v>1165</v>
      </c>
      <c r="C921" s="177" t="s">
        <v>1166</v>
      </c>
      <c r="D921" s="174" t="s">
        <v>520</v>
      </c>
      <c r="E921" s="174">
        <v>2</v>
      </c>
      <c r="F921" s="176">
        <v>537.78</v>
      </c>
      <c r="G921" s="176">
        <v>1075.56</v>
      </c>
    </row>
    <row r="922" spans="1:7">
      <c r="A922" s="174">
        <v>214</v>
      </c>
      <c r="B922" s="181" t="s">
        <v>1167</v>
      </c>
      <c r="C922" s="177" t="s">
        <v>1168</v>
      </c>
      <c r="D922" s="174" t="s">
        <v>520</v>
      </c>
      <c r="E922" s="174">
        <v>35</v>
      </c>
      <c r="F922" s="176">
        <v>2.85</v>
      </c>
      <c r="G922" s="176">
        <v>99.75</v>
      </c>
    </row>
    <row r="923" spans="1:7">
      <c r="A923" s="174"/>
      <c r="B923" s="181" t="s">
        <v>1169</v>
      </c>
      <c r="C923" s="177" t="s">
        <v>1170</v>
      </c>
      <c r="D923" s="174" t="s">
        <v>520</v>
      </c>
      <c r="E923" s="174">
        <v>35</v>
      </c>
      <c r="F923" s="176">
        <v>2.54</v>
      </c>
      <c r="G923" s="176">
        <v>88.9</v>
      </c>
    </row>
    <row r="924" spans="1:7">
      <c r="A924" s="174"/>
      <c r="B924" s="181" t="s">
        <v>1171</v>
      </c>
      <c r="C924" s="177" t="s">
        <v>1172</v>
      </c>
      <c r="D924" s="174" t="s">
        <v>520</v>
      </c>
      <c r="E924" s="174">
        <v>10</v>
      </c>
      <c r="F924" s="176">
        <v>61.33</v>
      </c>
      <c r="G924" s="176">
        <v>613.29999999999995</v>
      </c>
    </row>
    <row r="925" spans="1:7" ht="21">
      <c r="A925" s="174"/>
      <c r="B925" s="181" t="s">
        <v>1173</v>
      </c>
      <c r="C925" s="177" t="s">
        <v>1174</v>
      </c>
      <c r="D925" s="174" t="s">
        <v>520</v>
      </c>
      <c r="E925" s="174">
        <v>10</v>
      </c>
      <c r="F925" s="176">
        <v>6</v>
      </c>
      <c r="G925" s="176">
        <v>60</v>
      </c>
    </row>
    <row r="926" spans="1:7">
      <c r="A926" s="174"/>
      <c r="B926" s="181" t="s">
        <v>1070</v>
      </c>
      <c r="C926" s="177" t="s">
        <v>1071</v>
      </c>
      <c r="D926" s="174" t="s">
        <v>520</v>
      </c>
      <c r="E926" s="174">
        <v>20</v>
      </c>
      <c r="F926" s="176">
        <v>74.8</v>
      </c>
      <c r="G926" s="176">
        <v>1496</v>
      </c>
    </row>
    <row r="927" spans="1:7">
      <c r="A927" s="174"/>
      <c r="B927" s="181" t="s">
        <v>518</v>
      </c>
      <c r="C927" s="177" t="s">
        <v>519</v>
      </c>
      <c r="D927" s="174" t="s">
        <v>520</v>
      </c>
      <c r="E927" s="174">
        <v>150</v>
      </c>
      <c r="F927" s="176">
        <v>4</v>
      </c>
      <c r="G927" s="176">
        <v>600</v>
      </c>
    </row>
    <row r="928" spans="1:7">
      <c r="A928" s="174"/>
      <c r="B928" s="181" t="s">
        <v>483</v>
      </c>
      <c r="C928" s="177" t="s">
        <v>535</v>
      </c>
      <c r="D928" s="174" t="s">
        <v>520</v>
      </c>
      <c r="E928" s="174">
        <v>100</v>
      </c>
      <c r="F928" s="176">
        <v>62</v>
      </c>
      <c r="G928" s="176">
        <v>6200</v>
      </c>
    </row>
    <row r="929" spans="1:7">
      <c r="A929" s="174"/>
      <c r="B929" s="181" t="s">
        <v>1175</v>
      </c>
      <c r="C929" s="177" t="s">
        <v>1176</v>
      </c>
      <c r="D929" s="174" t="s">
        <v>520</v>
      </c>
      <c r="E929" s="174">
        <v>30</v>
      </c>
      <c r="F929" s="176">
        <v>13</v>
      </c>
      <c r="G929" s="176">
        <v>390</v>
      </c>
    </row>
    <row r="930" spans="1:7">
      <c r="A930" s="174"/>
      <c r="B930" s="181" t="s">
        <v>549</v>
      </c>
      <c r="C930" s="177" t="s">
        <v>522</v>
      </c>
      <c r="D930" s="174" t="s">
        <v>520</v>
      </c>
      <c r="E930" s="174">
        <v>60</v>
      </c>
      <c r="F930" s="176">
        <v>4.5</v>
      </c>
      <c r="G930" s="176">
        <v>270</v>
      </c>
    </row>
    <row r="931" spans="1:7" ht="31.5">
      <c r="A931" s="174"/>
      <c r="B931" s="181" t="s">
        <v>1177</v>
      </c>
      <c r="C931" s="177" t="s">
        <v>1178</v>
      </c>
      <c r="D931" s="174" t="s">
        <v>520</v>
      </c>
      <c r="E931" s="174">
        <v>30</v>
      </c>
      <c r="F931" s="176">
        <v>9.4499999999999993</v>
      </c>
      <c r="G931" s="176">
        <v>283.5</v>
      </c>
    </row>
    <row r="932" spans="1:7" ht="21">
      <c r="A932" s="174"/>
      <c r="B932" s="181" t="s">
        <v>623</v>
      </c>
      <c r="C932" s="177" t="s">
        <v>727</v>
      </c>
      <c r="D932" s="174" t="s">
        <v>520</v>
      </c>
      <c r="E932" s="174">
        <v>20</v>
      </c>
      <c r="F932" s="176">
        <v>8.4499999999999993</v>
      </c>
      <c r="G932" s="176">
        <v>169</v>
      </c>
    </row>
    <row r="933" spans="1:7">
      <c r="A933" s="174"/>
      <c r="B933" s="181" t="s">
        <v>1179</v>
      </c>
      <c r="C933" s="177" t="s">
        <v>1180</v>
      </c>
      <c r="D933" s="174" t="s">
        <v>520</v>
      </c>
      <c r="E933" s="174">
        <v>20</v>
      </c>
      <c r="F933" s="176">
        <v>130.9</v>
      </c>
      <c r="G933" s="176">
        <v>2618</v>
      </c>
    </row>
    <row r="934" spans="1:7" ht="21">
      <c r="A934" s="174"/>
      <c r="B934" s="181" t="s">
        <v>1181</v>
      </c>
      <c r="C934" s="177" t="s">
        <v>1182</v>
      </c>
      <c r="D934" s="174" t="s">
        <v>520</v>
      </c>
      <c r="E934" s="174">
        <v>500</v>
      </c>
      <c r="F934" s="176">
        <v>1.04</v>
      </c>
      <c r="G934" s="176">
        <v>520</v>
      </c>
    </row>
    <row r="935" spans="1:7" ht="21">
      <c r="A935" s="174"/>
      <c r="B935" s="181" t="s">
        <v>514</v>
      </c>
      <c r="C935" s="177" t="s">
        <v>515</v>
      </c>
      <c r="D935" s="174" t="s">
        <v>39</v>
      </c>
      <c r="E935" s="174">
        <v>12</v>
      </c>
      <c r="F935" s="176">
        <v>289.89</v>
      </c>
      <c r="G935" s="176">
        <v>3478.68</v>
      </c>
    </row>
    <row r="936" spans="1:7">
      <c r="A936" s="174">
        <v>215</v>
      </c>
      <c r="B936" s="181" t="s">
        <v>1183</v>
      </c>
      <c r="C936" s="177" t="s">
        <v>1184</v>
      </c>
      <c r="D936" s="174" t="s">
        <v>542</v>
      </c>
      <c r="E936" s="174">
        <v>30</v>
      </c>
      <c r="F936" s="176">
        <v>2.57</v>
      </c>
      <c r="G936" s="176">
        <v>77.099999999999994</v>
      </c>
    </row>
    <row r="937" spans="1:7">
      <c r="A937" s="174"/>
      <c r="B937" s="181" t="s">
        <v>1185</v>
      </c>
      <c r="C937" s="177" t="s">
        <v>1186</v>
      </c>
      <c r="D937" s="174" t="s">
        <v>542</v>
      </c>
      <c r="E937" s="174">
        <v>30</v>
      </c>
      <c r="F937" s="176">
        <v>2.08</v>
      </c>
      <c r="G937" s="176">
        <v>62.4</v>
      </c>
    </row>
    <row r="938" spans="1:7">
      <c r="A938" s="174"/>
      <c r="B938" s="181" t="s">
        <v>1187</v>
      </c>
      <c r="C938" s="177" t="s">
        <v>1188</v>
      </c>
      <c r="D938" s="174" t="s">
        <v>542</v>
      </c>
      <c r="E938" s="174">
        <v>30</v>
      </c>
      <c r="F938" s="176">
        <v>20.82</v>
      </c>
      <c r="G938" s="176">
        <v>624.6</v>
      </c>
    </row>
    <row r="939" spans="1:7">
      <c r="A939" s="174"/>
      <c r="B939" s="181" t="s">
        <v>1189</v>
      </c>
      <c r="C939" s="177" t="s">
        <v>1190</v>
      </c>
      <c r="D939" s="174" t="s">
        <v>542</v>
      </c>
      <c r="E939" s="174">
        <v>30</v>
      </c>
      <c r="F939" s="176">
        <v>21.63</v>
      </c>
      <c r="G939" s="176">
        <v>648.9</v>
      </c>
    </row>
    <row r="940" spans="1:7">
      <c r="A940" s="174">
        <v>216</v>
      </c>
      <c r="B940" s="181" t="s">
        <v>1191</v>
      </c>
      <c r="C940" s="177" t="s">
        <v>1192</v>
      </c>
      <c r="D940" s="174" t="s">
        <v>520</v>
      </c>
      <c r="E940" s="174">
        <v>8</v>
      </c>
      <c r="F940" s="176">
        <v>165.21</v>
      </c>
      <c r="G940" s="176">
        <v>1321.68</v>
      </c>
    </row>
    <row r="941" spans="1:7">
      <c r="A941" s="174"/>
      <c r="B941" s="181" t="s">
        <v>1193</v>
      </c>
      <c r="C941" s="177" t="s">
        <v>1194</v>
      </c>
      <c r="D941" s="174" t="s">
        <v>520</v>
      </c>
      <c r="E941" s="174">
        <v>15</v>
      </c>
      <c r="F941" s="176">
        <v>19.39</v>
      </c>
      <c r="G941" s="176">
        <v>290.85000000000002</v>
      </c>
    </row>
    <row r="942" spans="1:7">
      <c r="A942" s="174"/>
      <c r="B942" s="181" t="s">
        <v>1195</v>
      </c>
      <c r="C942" s="177" t="s">
        <v>1196</v>
      </c>
      <c r="D942" s="174" t="s">
        <v>520</v>
      </c>
      <c r="E942" s="174">
        <v>15</v>
      </c>
      <c r="F942" s="176">
        <v>16.82</v>
      </c>
      <c r="G942" s="176">
        <v>252.3</v>
      </c>
    </row>
    <row r="943" spans="1:7">
      <c r="A943" s="174"/>
      <c r="B943" s="181" t="s">
        <v>1197</v>
      </c>
      <c r="C943" s="177" t="s">
        <v>1198</v>
      </c>
      <c r="D943" s="174" t="s">
        <v>520</v>
      </c>
      <c r="E943" s="174">
        <v>15</v>
      </c>
      <c r="F943" s="176">
        <v>21.81</v>
      </c>
      <c r="G943" s="176">
        <v>327.14999999999998</v>
      </c>
    </row>
    <row r="944" spans="1:7">
      <c r="A944" s="174"/>
      <c r="B944" s="181" t="s">
        <v>1199</v>
      </c>
      <c r="C944" s="177" t="s">
        <v>1200</v>
      </c>
      <c r="D944" s="174" t="s">
        <v>520</v>
      </c>
      <c r="E944" s="174">
        <v>15</v>
      </c>
      <c r="F944" s="176">
        <v>46</v>
      </c>
      <c r="G944" s="176">
        <v>690</v>
      </c>
    </row>
    <row r="945" spans="1:7">
      <c r="A945" s="174">
        <v>217</v>
      </c>
      <c r="B945" s="181" t="s">
        <v>1201</v>
      </c>
      <c r="C945" s="177" t="s">
        <v>1202</v>
      </c>
      <c r="D945" s="174" t="s">
        <v>520</v>
      </c>
      <c r="E945" s="174">
        <v>2</v>
      </c>
      <c r="F945" s="176">
        <v>1931.91</v>
      </c>
      <c r="G945" s="176">
        <v>3863.82</v>
      </c>
    </row>
    <row r="946" spans="1:7">
      <c r="A946" s="174">
        <v>218</v>
      </c>
      <c r="B946" s="181" t="s">
        <v>1203</v>
      </c>
      <c r="C946" s="177" t="s">
        <v>1204</v>
      </c>
      <c r="D946" s="174" t="s">
        <v>520</v>
      </c>
      <c r="E946" s="174">
        <v>5</v>
      </c>
      <c r="F946" s="176">
        <v>51.25</v>
      </c>
      <c r="G946" s="176">
        <v>256.25</v>
      </c>
    </row>
    <row r="947" spans="1:7">
      <c r="A947" s="174"/>
      <c r="B947" s="181" t="s">
        <v>1205</v>
      </c>
      <c r="C947" s="177" t="s">
        <v>856</v>
      </c>
      <c r="D947" s="174" t="s">
        <v>520</v>
      </c>
      <c r="E947" s="174">
        <v>4</v>
      </c>
      <c r="F947" s="176">
        <v>186.45</v>
      </c>
      <c r="G947" s="176">
        <v>745.8</v>
      </c>
    </row>
    <row r="948" spans="1:7">
      <c r="A948" s="174"/>
      <c r="B948" s="181" t="s">
        <v>1206</v>
      </c>
      <c r="C948" s="177" t="s">
        <v>1207</v>
      </c>
      <c r="D948" s="174" t="s">
        <v>520</v>
      </c>
      <c r="E948" s="174">
        <v>5</v>
      </c>
      <c r="F948" s="176">
        <v>72.41</v>
      </c>
      <c r="G948" s="176">
        <v>362.05</v>
      </c>
    </row>
    <row r="949" spans="1:7">
      <c r="A949" s="174"/>
      <c r="B949" s="181" t="s">
        <v>1208</v>
      </c>
      <c r="C949" s="177" t="s">
        <v>1209</v>
      </c>
      <c r="D949" s="174" t="s">
        <v>520</v>
      </c>
      <c r="E949" s="174">
        <v>30</v>
      </c>
      <c r="F949" s="176">
        <v>6.11</v>
      </c>
      <c r="G949" s="176">
        <v>183.3</v>
      </c>
    </row>
    <row r="950" spans="1:7">
      <c r="A950" s="174"/>
      <c r="B950" s="181" t="s">
        <v>1210</v>
      </c>
      <c r="C950" s="177" t="s">
        <v>1211</v>
      </c>
      <c r="D950" s="174" t="s">
        <v>520</v>
      </c>
      <c r="E950" s="174">
        <v>30</v>
      </c>
      <c r="F950" s="176">
        <v>0.87</v>
      </c>
      <c r="G950" s="176">
        <v>26.1</v>
      </c>
    </row>
    <row r="951" spans="1:7">
      <c r="A951" s="174"/>
      <c r="B951" s="181" t="s">
        <v>967</v>
      </c>
      <c r="C951" s="177" t="s">
        <v>968</v>
      </c>
      <c r="D951" s="174" t="s">
        <v>520</v>
      </c>
      <c r="E951" s="174">
        <v>5</v>
      </c>
      <c r="F951" s="176">
        <v>45.06</v>
      </c>
      <c r="G951" s="176">
        <v>225.3</v>
      </c>
    </row>
    <row r="952" spans="1:7">
      <c r="A952" s="174"/>
      <c r="B952" s="181" t="s">
        <v>705</v>
      </c>
      <c r="C952" s="177" t="s">
        <v>706</v>
      </c>
      <c r="D952" s="174" t="s">
        <v>520</v>
      </c>
      <c r="E952" s="174">
        <v>5</v>
      </c>
      <c r="F952" s="176">
        <v>84.9</v>
      </c>
      <c r="G952" s="176">
        <v>424.5</v>
      </c>
    </row>
    <row r="953" spans="1:7">
      <c r="A953" s="174"/>
      <c r="B953" s="181" t="s">
        <v>1212</v>
      </c>
      <c r="C953" s="177" t="s">
        <v>1213</v>
      </c>
      <c r="D953" s="174" t="s">
        <v>520</v>
      </c>
      <c r="E953" s="174">
        <v>10</v>
      </c>
      <c r="F953" s="176">
        <v>75.89</v>
      </c>
      <c r="G953" s="176">
        <v>758.9</v>
      </c>
    </row>
    <row r="954" spans="1:7">
      <c r="A954" s="174"/>
      <c r="B954" s="181" t="s">
        <v>1214</v>
      </c>
      <c r="C954" s="177" t="s">
        <v>1215</v>
      </c>
      <c r="D954" s="174" t="s">
        <v>520</v>
      </c>
      <c r="E954" s="174">
        <v>30</v>
      </c>
      <c r="F954" s="176">
        <v>27.75</v>
      </c>
      <c r="G954" s="176">
        <v>832.5</v>
      </c>
    </row>
    <row r="955" spans="1:7">
      <c r="A955" s="174">
        <v>219</v>
      </c>
      <c r="B955" s="181" t="s">
        <v>1216</v>
      </c>
      <c r="C955" s="177" t="s">
        <v>1217</v>
      </c>
      <c r="D955" s="174" t="s">
        <v>520</v>
      </c>
      <c r="E955" s="174">
        <v>2</v>
      </c>
      <c r="F955" s="176">
        <v>3270.16</v>
      </c>
      <c r="G955" s="176">
        <v>6540.32</v>
      </c>
    </row>
    <row r="956" spans="1:7">
      <c r="A956" s="174">
        <v>220</v>
      </c>
      <c r="B956" s="181" t="s">
        <v>1218</v>
      </c>
      <c r="C956" s="177" t="s">
        <v>1219</v>
      </c>
      <c r="D956" s="174" t="s">
        <v>468</v>
      </c>
      <c r="E956" s="174">
        <v>50</v>
      </c>
      <c r="F956" s="176">
        <v>2.52</v>
      </c>
      <c r="G956" s="176">
        <v>126</v>
      </c>
    </row>
    <row r="957" spans="1:7">
      <c r="A957" s="174"/>
      <c r="B957" s="181" t="s">
        <v>1220</v>
      </c>
      <c r="C957" s="177" t="s">
        <v>1221</v>
      </c>
      <c r="D957" s="174" t="s">
        <v>468</v>
      </c>
      <c r="E957" s="174">
        <v>50</v>
      </c>
      <c r="F957" s="176">
        <v>7.73</v>
      </c>
      <c r="G957" s="176">
        <v>386.5</v>
      </c>
    </row>
    <row r="958" spans="1:7" ht="21">
      <c r="A958" s="174"/>
      <c r="B958" s="181" t="s">
        <v>1222</v>
      </c>
      <c r="C958" s="177" t="s">
        <v>1223</v>
      </c>
      <c r="D958" s="174" t="s">
        <v>468</v>
      </c>
      <c r="E958" s="174">
        <v>1</v>
      </c>
      <c r="F958" s="176">
        <v>333.23</v>
      </c>
      <c r="G958" s="176">
        <v>333.23</v>
      </c>
    </row>
    <row r="959" spans="1:7" ht="21">
      <c r="A959" s="174"/>
      <c r="B959" s="181" t="s">
        <v>1224</v>
      </c>
      <c r="C959" s="177" t="s">
        <v>1225</v>
      </c>
      <c r="D959" s="174" t="s">
        <v>468</v>
      </c>
      <c r="E959" s="174">
        <v>3</v>
      </c>
      <c r="F959" s="176">
        <v>169.9</v>
      </c>
      <c r="G959" s="176">
        <v>509.7</v>
      </c>
    </row>
    <row r="960" spans="1:7" ht="31.5">
      <c r="A960" s="174"/>
      <c r="B960" s="181" t="s">
        <v>1226</v>
      </c>
      <c r="C960" s="177" t="s">
        <v>1227</v>
      </c>
      <c r="D960" s="174" t="s">
        <v>468</v>
      </c>
      <c r="E960" s="174">
        <v>500</v>
      </c>
      <c r="F960" s="176">
        <v>29.75</v>
      </c>
      <c r="G960" s="176">
        <v>14875</v>
      </c>
    </row>
    <row r="961" spans="1:7">
      <c r="A961" s="174"/>
      <c r="B961" s="181" t="s">
        <v>1228</v>
      </c>
      <c r="C961" s="177" t="s">
        <v>1229</v>
      </c>
      <c r="D961" s="174" t="s">
        <v>468</v>
      </c>
      <c r="E961" s="174">
        <v>5</v>
      </c>
      <c r="F961" s="176">
        <v>137.27000000000001</v>
      </c>
      <c r="G961" s="176">
        <v>686.35</v>
      </c>
    </row>
    <row r="962" spans="1:7" ht="21">
      <c r="A962" s="174"/>
      <c r="B962" s="181" t="s">
        <v>1230</v>
      </c>
      <c r="C962" s="177" t="s">
        <v>1231</v>
      </c>
      <c r="D962" s="174" t="s">
        <v>468</v>
      </c>
      <c r="E962" s="174">
        <v>8</v>
      </c>
      <c r="F962" s="176">
        <v>5.99</v>
      </c>
      <c r="G962" s="176">
        <v>47.92</v>
      </c>
    </row>
    <row r="963" spans="1:7">
      <c r="A963" s="174"/>
      <c r="B963" s="181" t="s">
        <v>1232</v>
      </c>
      <c r="C963" s="177" t="s">
        <v>1233</v>
      </c>
      <c r="D963" s="174" t="s">
        <v>468</v>
      </c>
      <c r="E963" s="174">
        <v>50</v>
      </c>
      <c r="F963" s="176">
        <v>5.99</v>
      </c>
      <c r="G963" s="176">
        <v>299.5</v>
      </c>
    </row>
    <row r="964" spans="1:7" ht="21">
      <c r="A964" s="174"/>
      <c r="B964" s="181" t="s">
        <v>1234</v>
      </c>
      <c r="C964" s="177" t="s">
        <v>1235</v>
      </c>
      <c r="D964" s="174" t="s">
        <v>468</v>
      </c>
      <c r="E964" s="174">
        <v>5</v>
      </c>
      <c r="F964" s="176">
        <v>29.88</v>
      </c>
      <c r="G964" s="176">
        <v>149.4</v>
      </c>
    </row>
    <row r="965" spans="1:7" ht="31.5">
      <c r="A965" s="174"/>
      <c r="B965" s="181" t="s">
        <v>1177</v>
      </c>
      <c r="C965" s="177" t="s">
        <v>1178</v>
      </c>
      <c r="D965" s="174" t="s">
        <v>468</v>
      </c>
      <c r="E965" s="174">
        <v>40</v>
      </c>
      <c r="F965" s="176">
        <v>9.4499999999999993</v>
      </c>
      <c r="G965" s="176">
        <v>378</v>
      </c>
    </row>
    <row r="966" spans="1:7">
      <c r="A966" s="174"/>
      <c r="B966" s="181" t="s">
        <v>1236</v>
      </c>
      <c r="C966" s="177" t="s">
        <v>1237</v>
      </c>
      <c r="D966" s="174" t="s">
        <v>468</v>
      </c>
      <c r="E966" s="174">
        <v>20</v>
      </c>
      <c r="F966" s="176">
        <v>2.73</v>
      </c>
      <c r="G966" s="176">
        <v>54.6</v>
      </c>
    </row>
    <row r="967" spans="1:7">
      <c r="A967" s="174"/>
      <c r="B967" s="181" t="s">
        <v>932</v>
      </c>
      <c r="C967" s="177" t="s">
        <v>1238</v>
      </c>
      <c r="D967" s="174" t="s">
        <v>468</v>
      </c>
      <c r="E967" s="174">
        <v>20</v>
      </c>
      <c r="F967" s="176">
        <v>11.39</v>
      </c>
      <c r="G967" s="176">
        <v>227.8</v>
      </c>
    </row>
    <row r="968" spans="1:7">
      <c r="A968" s="174"/>
      <c r="B968" s="181" t="s">
        <v>1239</v>
      </c>
      <c r="C968" s="177" t="s">
        <v>1240</v>
      </c>
      <c r="D968" s="174" t="s">
        <v>468</v>
      </c>
      <c r="E968" s="174">
        <v>20</v>
      </c>
      <c r="F968" s="176">
        <v>14.57</v>
      </c>
      <c r="G968" s="176">
        <v>291.39999999999998</v>
      </c>
    </row>
    <row r="969" spans="1:7" ht="31.5">
      <c r="A969" s="174"/>
      <c r="B969" s="181" t="s">
        <v>1241</v>
      </c>
      <c r="C969" s="177" t="s">
        <v>1242</v>
      </c>
      <c r="D969" s="174" t="s">
        <v>468</v>
      </c>
      <c r="E969" s="174">
        <v>800</v>
      </c>
      <c r="F969" s="176">
        <v>12.05</v>
      </c>
      <c r="G969" s="176">
        <v>9640</v>
      </c>
    </row>
    <row r="970" spans="1:7">
      <c r="A970" s="174">
        <v>221</v>
      </c>
      <c r="B970" s="181" t="s">
        <v>1243</v>
      </c>
      <c r="C970" s="177" t="s">
        <v>1244</v>
      </c>
      <c r="D970" s="174" t="s">
        <v>520</v>
      </c>
      <c r="E970" s="174">
        <v>15</v>
      </c>
      <c r="F970" s="176">
        <v>5.48</v>
      </c>
      <c r="G970" s="176">
        <v>82.2</v>
      </c>
    </row>
    <row r="971" spans="1:7">
      <c r="A971" s="174"/>
      <c r="B971" s="181" t="s">
        <v>1187</v>
      </c>
      <c r="C971" s="177" t="s">
        <v>1188</v>
      </c>
      <c r="D971" s="174" t="s">
        <v>542</v>
      </c>
      <c r="E971" s="174">
        <v>35</v>
      </c>
      <c r="F971" s="176">
        <v>20.82</v>
      </c>
      <c r="G971" s="176">
        <v>728.7</v>
      </c>
    </row>
    <row r="972" spans="1:7">
      <c r="A972" s="174"/>
      <c r="B972" s="181" t="s">
        <v>1108</v>
      </c>
      <c r="C972" s="177" t="s">
        <v>1109</v>
      </c>
      <c r="D972" s="174" t="s">
        <v>542</v>
      </c>
      <c r="E972" s="174">
        <v>35</v>
      </c>
      <c r="F972" s="176">
        <v>34.299999999999997</v>
      </c>
      <c r="G972" s="176">
        <v>1200.5</v>
      </c>
    </row>
    <row r="973" spans="1:7">
      <c r="A973" s="174"/>
      <c r="B973" s="181" t="s">
        <v>1245</v>
      </c>
      <c r="C973" s="177" t="s">
        <v>1246</v>
      </c>
      <c r="D973" s="174" t="s">
        <v>542</v>
      </c>
      <c r="E973" s="174">
        <v>35</v>
      </c>
      <c r="F973" s="176">
        <v>2.63</v>
      </c>
      <c r="G973" s="176">
        <v>92.05</v>
      </c>
    </row>
    <row r="974" spans="1:7">
      <c r="A974" s="174"/>
      <c r="B974" s="181" t="s">
        <v>1185</v>
      </c>
      <c r="C974" s="177" t="s">
        <v>1186</v>
      </c>
      <c r="D974" s="174" t="s">
        <v>542</v>
      </c>
      <c r="E974" s="174">
        <v>35</v>
      </c>
      <c r="F974" s="176">
        <v>2.08</v>
      </c>
      <c r="G974" s="176">
        <v>72.8</v>
      </c>
    </row>
    <row r="975" spans="1:7">
      <c r="A975" s="174">
        <v>222</v>
      </c>
      <c r="B975" s="181" t="s">
        <v>540</v>
      </c>
      <c r="C975" s="177" t="s">
        <v>541</v>
      </c>
      <c r="D975" s="174" t="s">
        <v>542</v>
      </c>
      <c r="E975" s="174">
        <v>150</v>
      </c>
      <c r="F975" s="176">
        <v>8.3000000000000007</v>
      </c>
      <c r="G975" s="176">
        <v>1245</v>
      </c>
    </row>
    <row r="976" spans="1:7">
      <c r="A976" s="174"/>
      <c r="B976" s="181" t="s">
        <v>1247</v>
      </c>
      <c r="C976" s="177" t="s">
        <v>1248</v>
      </c>
      <c r="D976" s="174" t="s">
        <v>520</v>
      </c>
      <c r="E976" s="174">
        <v>16</v>
      </c>
      <c r="F976" s="176">
        <v>264.20999999999998</v>
      </c>
      <c r="G976" s="176">
        <v>4227.3599999999997</v>
      </c>
    </row>
    <row r="977" spans="1:7">
      <c r="A977" s="174">
        <v>223</v>
      </c>
      <c r="B977" s="181" t="s">
        <v>1249</v>
      </c>
      <c r="C977" s="177" t="s">
        <v>1250</v>
      </c>
      <c r="D977" s="174" t="s">
        <v>468</v>
      </c>
      <c r="E977" s="174">
        <v>1</v>
      </c>
      <c r="F977" s="176">
        <v>608.42999999999995</v>
      </c>
      <c r="G977" s="176">
        <v>608.42999999999995</v>
      </c>
    </row>
    <row r="978" spans="1:7">
      <c r="A978" s="174"/>
      <c r="B978" s="181" t="s">
        <v>1251</v>
      </c>
      <c r="C978" s="177" t="s">
        <v>1252</v>
      </c>
      <c r="D978" s="174" t="s">
        <v>468</v>
      </c>
      <c r="E978" s="174">
        <v>1</v>
      </c>
      <c r="F978" s="176">
        <v>1370.37</v>
      </c>
      <c r="G978" s="176">
        <v>1370.37</v>
      </c>
    </row>
    <row r="979" spans="1:7">
      <c r="A979" s="174">
        <v>224</v>
      </c>
      <c r="B979" s="181" t="s">
        <v>1189</v>
      </c>
      <c r="C979" s="177" t="s">
        <v>1190</v>
      </c>
      <c r="D979" s="174" t="s">
        <v>542</v>
      </c>
      <c r="E979" s="174">
        <v>35</v>
      </c>
      <c r="F979" s="176">
        <v>21.63</v>
      </c>
      <c r="G979" s="176">
        <v>757.05</v>
      </c>
    </row>
    <row r="980" spans="1:7">
      <c r="A980" s="174"/>
      <c r="B980" s="181" t="s">
        <v>1253</v>
      </c>
      <c r="C980" s="177" t="s">
        <v>1254</v>
      </c>
      <c r="D980" s="174" t="s">
        <v>542</v>
      </c>
      <c r="E980" s="174">
        <v>55</v>
      </c>
      <c r="F980" s="176">
        <v>90.46</v>
      </c>
      <c r="G980" s="176">
        <v>4975.3</v>
      </c>
    </row>
    <row r="981" spans="1:7">
      <c r="A981" s="174"/>
      <c r="B981" s="181" t="s">
        <v>503</v>
      </c>
      <c r="C981" s="177" t="s">
        <v>504</v>
      </c>
      <c r="D981" s="174" t="s">
        <v>475</v>
      </c>
      <c r="E981" s="174">
        <v>33</v>
      </c>
      <c r="F981" s="176">
        <v>41.81</v>
      </c>
      <c r="G981" s="176">
        <v>1379.73</v>
      </c>
    </row>
    <row r="982" spans="1:7">
      <c r="A982" s="174"/>
      <c r="B982" s="181" t="s">
        <v>1183</v>
      </c>
      <c r="C982" s="177" t="s">
        <v>1184</v>
      </c>
      <c r="D982" s="174" t="s">
        <v>542</v>
      </c>
      <c r="E982" s="174">
        <v>35</v>
      </c>
      <c r="F982" s="176">
        <v>2.57</v>
      </c>
      <c r="G982" s="176">
        <v>89.95</v>
      </c>
    </row>
    <row r="983" spans="1:7">
      <c r="A983" s="174"/>
      <c r="B983" s="181" t="s">
        <v>1255</v>
      </c>
      <c r="C983" s="177" t="s">
        <v>1256</v>
      </c>
      <c r="D983" s="174" t="s">
        <v>542</v>
      </c>
      <c r="E983" s="174">
        <v>55</v>
      </c>
      <c r="F983" s="176">
        <v>4.38</v>
      </c>
      <c r="G983" s="176">
        <v>240.9</v>
      </c>
    </row>
    <row r="984" spans="1:7">
      <c r="A984" s="174"/>
      <c r="B984" s="181" t="s">
        <v>1257</v>
      </c>
      <c r="C984" s="177" t="s">
        <v>1258</v>
      </c>
      <c r="D984" s="174" t="s">
        <v>1164</v>
      </c>
      <c r="E984" s="174">
        <v>3</v>
      </c>
      <c r="F984" s="176">
        <v>22.9</v>
      </c>
      <c r="G984" s="176">
        <v>68.7</v>
      </c>
    </row>
    <row r="985" spans="1:7">
      <c r="A985" s="174"/>
      <c r="B985" s="181" t="s">
        <v>1259</v>
      </c>
      <c r="C985" s="177" t="s">
        <v>1260</v>
      </c>
      <c r="D985" s="174" t="s">
        <v>475</v>
      </c>
      <c r="E985" s="174">
        <v>3</v>
      </c>
      <c r="F985" s="176">
        <v>104.5</v>
      </c>
      <c r="G985" s="176">
        <v>313.5</v>
      </c>
    </row>
    <row r="986" spans="1:7">
      <c r="A986" s="174"/>
      <c r="B986" s="181" t="s">
        <v>1261</v>
      </c>
      <c r="C986" s="177" t="s">
        <v>1262</v>
      </c>
      <c r="D986" s="174" t="s">
        <v>542</v>
      </c>
      <c r="E986" s="174">
        <v>50</v>
      </c>
      <c r="F986" s="176">
        <v>6.31</v>
      </c>
      <c r="G986" s="176">
        <v>315.5</v>
      </c>
    </row>
    <row r="987" spans="1:7">
      <c r="A987" s="174">
        <v>225</v>
      </c>
      <c r="B987" s="181" t="s">
        <v>1263</v>
      </c>
      <c r="C987" s="177" t="s">
        <v>639</v>
      </c>
      <c r="D987" s="174" t="s">
        <v>463</v>
      </c>
      <c r="E987" s="174">
        <v>80</v>
      </c>
      <c r="F987" s="176">
        <v>11.02</v>
      </c>
      <c r="G987" s="176">
        <v>881.6</v>
      </c>
    </row>
    <row r="988" spans="1:7">
      <c r="A988" s="174"/>
      <c r="B988" s="181" t="s">
        <v>1264</v>
      </c>
      <c r="C988" s="177" t="s">
        <v>1265</v>
      </c>
      <c r="D988" s="174" t="s">
        <v>463</v>
      </c>
      <c r="E988" s="174">
        <v>80</v>
      </c>
      <c r="F988" s="176">
        <v>7.89</v>
      </c>
      <c r="G988" s="176">
        <v>631.20000000000005</v>
      </c>
    </row>
    <row r="989" spans="1:7">
      <c r="A989" s="174">
        <v>226</v>
      </c>
      <c r="B989" s="181" t="s">
        <v>1076</v>
      </c>
      <c r="C989" s="177" t="s">
        <v>1077</v>
      </c>
      <c r="D989" s="174" t="s">
        <v>468</v>
      </c>
      <c r="E989" s="174">
        <v>500</v>
      </c>
      <c r="F989" s="176">
        <v>14.98</v>
      </c>
      <c r="G989" s="176">
        <v>7490</v>
      </c>
    </row>
    <row r="990" spans="1:7">
      <c r="A990" s="174">
        <v>227</v>
      </c>
      <c r="B990" s="181" t="s">
        <v>518</v>
      </c>
      <c r="C990" s="177" t="s">
        <v>519</v>
      </c>
      <c r="D990" s="174" t="s">
        <v>520</v>
      </c>
      <c r="E990" s="174">
        <v>250</v>
      </c>
      <c r="F990" s="176">
        <v>4</v>
      </c>
      <c r="G990" s="176">
        <v>1000</v>
      </c>
    </row>
    <row r="991" spans="1:7">
      <c r="A991" s="174"/>
      <c r="B991" s="181" t="s">
        <v>483</v>
      </c>
      <c r="C991" s="177" t="s">
        <v>535</v>
      </c>
      <c r="D991" s="174" t="s">
        <v>520</v>
      </c>
      <c r="E991" s="174">
        <v>100</v>
      </c>
      <c r="F991" s="176">
        <v>62</v>
      </c>
      <c r="G991" s="176">
        <v>6200</v>
      </c>
    </row>
    <row r="992" spans="1:7" ht="21">
      <c r="A992" s="174"/>
      <c r="B992" s="181" t="s">
        <v>1181</v>
      </c>
      <c r="C992" s="177" t="s">
        <v>1182</v>
      </c>
      <c r="D992" s="174" t="s">
        <v>520</v>
      </c>
      <c r="E992" s="174">
        <v>200</v>
      </c>
      <c r="F992" s="176">
        <v>1.04</v>
      </c>
      <c r="G992" s="176">
        <v>208</v>
      </c>
    </row>
    <row r="993" spans="1:7" ht="21">
      <c r="A993" s="174"/>
      <c r="B993" s="181" t="s">
        <v>514</v>
      </c>
      <c r="C993" s="177" t="s">
        <v>515</v>
      </c>
      <c r="D993" s="174" t="s">
        <v>39</v>
      </c>
      <c r="E993" s="174">
        <v>10</v>
      </c>
      <c r="F993" s="176">
        <v>289.89</v>
      </c>
      <c r="G993" s="176">
        <v>2898.9</v>
      </c>
    </row>
    <row r="994" spans="1:7">
      <c r="A994" s="174"/>
      <c r="B994" s="181" t="s">
        <v>540</v>
      </c>
      <c r="C994" s="177" t="s">
        <v>541</v>
      </c>
      <c r="D994" s="174" t="s">
        <v>542</v>
      </c>
      <c r="E994" s="174">
        <v>300</v>
      </c>
      <c r="F994" s="176">
        <v>8.3000000000000007</v>
      </c>
      <c r="G994" s="176">
        <v>2490</v>
      </c>
    </row>
    <row r="995" spans="1:7">
      <c r="A995" s="174"/>
      <c r="B995" s="181" t="s">
        <v>1266</v>
      </c>
      <c r="C995" s="177" t="s">
        <v>1267</v>
      </c>
      <c r="D995" s="174" t="s">
        <v>475</v>
      </c>
      <c r="E995" s="174">
        <v>2</v>
      </c>
      <c r="F995" s="176">
        <v>61.31</v>
      </c>
      <c r="G995" s="176">
        <v>122.62</v>
      </c>
    </row>
    <row r="996" spans="1:7">
      <c r="A996" s="174"/>
      <c r="B996" s="181" t="s">
        <v>1206</v>
      </c>
      <c r="C996" s="177" t="s">
        <v>1268</v>
      </c>
      <c r="D996" s="174" t="s">
        <v>475</v>
      </c>
      <c r="E996" s="174">
        <v>3</v>
      </c>
      <c r="F996" s="176">
        <v>72.41</v>
      </c>
      <c r="G996" s="176">
        <v>217.23</v>
      </c>
    </row>
    <row r="997" spans="1:7">
      <c r="A997" s="174"/>
      <c r="B997" s="181" t="s">
        <v>1269</v>
      </c>
      <c r="C997" s="177" t="s">
        <v>1270</v>
      </c>
      <c r="D997" s="174" t="s">
        <v>39</v>
      </c>
      <c r="E997" s="174">
        <v>100</v>
      </c>
      <c r="F997" s="176">
        <v>9.27</v>
      </c>
      <c r="G997" s="176">
        <v>927</v>
      </c>
    </row>
    <row r="998" spans="1:7">
      <c r="A998" s="174"/>
      <c r="B998" s="181" t="s">
        <v>1271</v>
      </c>
      <c r="C998" s="177" t="s">
        <v>1272</v>
      </c>
      <c r="D998" s="174" t="s">
        <v>39</v>
      </c>
      <c r="E998" s="174">
        <v>100</v>
      </c>
      <c r="F998" s="176">
        <v>3.57</v>
      </c>
      <c r="G998" s="176">
        <v>357</v>
      </c>
    </row>
    <row r="999" spans="1:7">
      <c r="A999" s="174"/>
      <c r="B999" s="181" t="s">
        <v>1273</v>
      </c>
      <c r="C999" s="177" t="s">
        <v>1274</v>
      </c>
      <c r="D999" s="174" t="s">
        <v>39</v>
      </c>
      <c r="E999" s="174">
        <v>100</v>
      </c>
      <c r="F999" s="176">
        <v>1.7</v>
      </c>
      <c r="G999" s="176">
        <v>170</v>
      </c>
    </row>
    <row r="1000" spans="1:7">
      <c r="A1000" s="174"/>
      <c r="B1000" s="181" t="s">
        <v>1275</v>
      </c>
      <c r="C1000" s="177" t="s">
        <v>1276</v>
      </c>
      <c r="D1000" s="174" t="s">
        <v>39</v>
      </c>
      <c r="E1000" s="174">
        <v>100</v>
      </c>
      <c r="F1000" s="176">
        <v>2</v>
      </c>
      <c r="G1000" s="176">
        <v>200</v>
      </c>
    </row>
    <row r="1001" spans="1:7" ht="21">
      <c r="A1001" s="174"/>
      <c r="B1001" s="181" t="s">
        <v>1277</v>
      </c>
      <c r="C1001" s="177" t="s">
        <v>1278</v>
      </c>
      <c r="D1001" s="174" t="s">
        <v>39</v>
      </c>
      <c r="E1001" s="174">
        <v>5</v>
      </c>
      <c r="F1001" s="176">
        <v>62.5</v>
      </c>
      <c r="G1001" s="176">
        <v>312.5</v>
      </c>
    </row>
    <row r="1002" spans="1:7">
      <c r="A1002" s="174"/>
      <c r="B1002" s="181" t="s">
        <v>952</v>
      </c>
      <c r="C1002" s="177" t="s">
        <v>953</v>
      </c>
      <c r="D1002" s="174" t="s">
        <v>39</v>
      </c>
      <c r="E1002" s="174">
        <v>500</v>
      </c>
      <c r="F1002" s="176">
        <v>0.86</v>
      </c>
      <c r="G1002" s="176">
        <v>430</v>
      </c>
    </row>
    <row r="1003" spans="1:7">
      <c r="A1003" s="174"/>
      <c r="B1003" s="181" t="s">
        <v>681</v>
      </c>
      <c r="C1003" s="177" t="s">
        <v>682</v>
      </c>
      <c r="D1003" s="174" t="s">
        <v>39</v>
      </c>
      <c r="E1003" s="174">
        <v>500</v>
      </c>
      <c r="F1003" s="176">
        <v>0.12</v>
      </c>
      <c r="G1003" s="176">
        <v>60</v>
      </c>
    </row>
    <row r="1004" spans="1:7">
      <c r="A1004" s="174"/>
      <c r="B1004" s="181" t="s">
        <v>616</v>
      </c>
      <c r="C1004" s="177" t="s">
        <v>617</v>
      </c>
      <c r="D1004" s="174" t="s">
        <v>39</v>
      </c>
      <c r="E1004" s="174">
        <v>50</v>
      </c>
      <c r="F1004" s="176">
        <v>12.6</v>
      </c>
      <c r="G1004" s="176">
        <v>630</v>
      </c>
    </row>
    <row r="1005" spans="1:7">
      <c r="A1005" s="174"/>
      <c r="B1005" s="181" t="s">
        <v>1279</v>
      </c>
      <c r="C1005" s="177" t="s">
        <v>602</v>
      </c>
      <c r="D1005" s="174" t="s">
        <v>1280</v>
      </c>
      <c r="E1005" s="174">
        <v>6</v>
      </c>
      <c r="F1005" s="176">
        <v>51.39</v>
      </c>
      <c r="G1005" s="176">
        <v>308.33999999999997</v>
      </c>
    </row>
    <row r="1006" spans="1:7">
      <c r="A1006" s="174"/>
      <c r="B1006" s="181" t="s">
        <v>1281</v>
      </c>
      <c r="C1006" s="177" t="s">
        <v>1282</v>
      </c>
      <c r="D1006" s="174" t="s">
        <v>39</v>
      </c>
      <c r="E1006" s="174">
        <v>2</v>
      </c>
      <c r="F1006" s="176">
        <v>451.05</v>
      </c>
      <c r="G1006" s="176">
        <v>902.1</v>
      </c>
    </row>
    <row r="1007" spans="1:7">
      <c r="A1007" s="174">
        <v>228</v>
      </c>
      <c r="B1007" s="181" t="s">
        <v>1183</v>
      </c>
      <c r="C1007" s="177" t="s">
        <v>1184</v>
      </c>
      <c r="D1007" s="174" t="s">
        <v>542</v>
      </c>
      <c r="E1007" s="174">
        <v>60</v>
      </c>
      <c r="F1007" s="176">
        <v>2.57</v>
      </c>
      <c r="G1007" s="176">
        <v>154.19999999999999</v>
      </c>
    </row>
    <row r="1008" spans="1:7">
      <c r="A1008" s="174"/>
      <c r="B1008" s="181" t="s">
        <v>1185</v>
      </c>
      <c r="C1008" s="177" t="s">
        <v>1186</v>
      </c>
      <c r="D1008" s="174" t="s">
        <v>542</v>
      </c>
      <c r="E1008" s="174">
        <v>60</v>
      </c>
      <c r="F1008" s="176">
        <v>2.08</v>
      </c>
      <c r="G1008" s="176">
        <v>124.8</v>
      </c>
    </row>
    <row r="1009" spans="1:7">
      <c r="A1009" s="174"/>
      <c r="B1009" s="181" t="s">
        <v>1187</v>
      </c>
      <c r="C1009" s="177" t="s">
        <v>1188</v>
      </c>
      <c r="D1009" s="174" t="s">
        <v>542</v>
      </c>
      <c r="E1009" s="174">
        <v>60</v>
      </c>
      <c r="F1009" s="176">
        <v>20.82</v>
      </c>
      <c r="G1009" s="176">
        <v>1249.2</v>
      </c>
    </row>
    <row r="1010" spans="1:7">
      <c r="A1010" s="174"/>
      <c r="B1010" s="181" t="s">
        <v>1189</v>
      </c>
      <c r="C1010" s="177" t="s">
        <v>1190</v>
      </c>
      <c r="D1010" s="174" t="s">
        <v>542</v>
      </c>
      <c r="E1010" s="174">
        <v>60</v>
      </c>
      <c r="F1010" s="176">
        <v>21.63</v>
      </c>
      <c r="G1010" s="176">
        <v>1297.8</v>
      </c>
    </row>
    <row r="1011" spans="1:7">
      <c r="A1011" s="174"/>
      <c r="B1011" s="181" t="s">
        <v>503</v>
      </c>
      <c r="C1011" s="177" t="s">
        <v>504</v>
      </c>
      <c r="D1011" s="174" t="s">
        <v>475</v>
      </c>
      <c r="E1011" s="174">
        <v>11</v>
      </c>
      <c r="F1011" s="176">
        <v>41.81</v>
      </c>
      <c r="G1011" s="176">
        <v>459.91</v>
      </c>
    </row>
    <row r="1012" spans="1:7">
      <c r="A1012" s="174"/>
      <c r="B1012" s="181" t="s">
        <v>1283</v>
      </c>
      <c r="C1012" s="177" t="s">
        <v>1284</v>
      </c>
      <c r="D1012" s="174" t="s">
        <v>1285</v>
      </c>
      <c r="E1012" s="174">
        <v>6</v>
      </c>
      <c r="F1012" s="176">
        <v>81.03</v>
      </c>
      <c r="G1012" s="176">
        <v>486.18</v>
      </c>
    </row>
    <row r="1013" spans="1:7">
      <c r="A1013" s="174">
        <v>229</v>
      </c>
      <c r="B1013" s="181" t="s">
        <v>1286</v>
      </c>
      <c r="C1013" s="177" t="s">
        <v>1287</v>
      </c>
      <c r="D1013" s="174" t="s">
        <v>1288</v>
      </c>
      <c r="E1013" s="174">
        <v>1</v>
      </c>
      <c r="F1013" s="176">
        <v>675</v>
      </c>
      <c r="G1013" s="176">
        <v>675</v>
      </c>
    </row>
    <row r="1014" spans="1:7">
      <c r="A1014" s="174"/>
      <c r="B1014" s="181" t="s">
        <v>1289</v>
      </c>
      <c r="C1014" s="177" t="s">
        <v>1290</v>
      </c>
      <c r="D1014" s="174" t="s">
        <v>1288</v>
      </c>
      <c r="E1014" s="174">
        <v>3</v>
      </c>
      <c r="F1014" s="176">
        <v>119</v>
      </c>
      <c r="G1014" s="176">
        <v>357</v>
      </c>
    </row>
    <row r="1015" spans="1:7" ht="21">
      <c r="A1015" s="174"/>
      <c r="B1015" s="181" t="s">
        <v>1074</v>
      </c>
      <c r="C1015" s="177" t="s">
        <v>1291</v>
      </c>
      <c r="D1015" s="174" t="s">
        <v>1288</v>
      </c>
      <c r="E1015" s="174">
        <v>3</v>
      </c>
      <c r="F1015" s="176">
        <v>288.81</v>
      </c>
      <c r="G1015" s="176">
        <v>866.43</v>
      </c>
    </row>
    <row r="1016" spans="1:7" ht="21">
      <c r="A1016" s="174"/>
      <c r="B1016" s="181" t="s">
        <v>1292</v>
      </c>
      <c r="C1016" s="177" t="s">
        <v>1293</v>
      </c>
      <c r="D1016" s="174" t="s">
        <v>468</v>
      </c>
      <c r="E1016" s="174">
        <v>12</v>
      </c>
      <c r="F1016" s="176">
        <v>63.99</v>
      </c>
      <c r="G1016" s="176">
        <v>767.88</v>
      </c>
    </row>
    <row r="1017" spans="1:7">
      <c r="A1017" s="174"/>
      <c r="B1017" s="181" t="s">
        <v>1294</v>
      </c>
      <c r="C1017" s="177" t="s">
        <v>1295</v>
      </c>
      <c r="D1017" s="174" t="s">
        <v>1161</v>
      </c>
      <c r="E1017" s="174">
        <v>4</v>
      </c>
      <c r="F1017" s="176">
        <v>194.76</v>
      </c>
      <c r="G1017" s="176">
        <v>779.04</v>
      </c>
    </row>
    <row r="1018" spans="1:7" ht="21">
      <c r="A1018" s="174"/>
      <c r="B1018" s="181" t="s">
        <v>1296</v>
      </c>
      <c r="C1018" s="177" t="s">
        <v>1297</v>
      </c>
      <c r="D1018" s="174" t="s">
        <v>1288</v>
      </c>
      <c r="E1018" s="174">
        <v>3</v>
      </c>
      <c r="F1018" s="176">
        <v>74.739999999999995</v>
      </c>
      <c r="G1018" s="176">
        <v>224.22</v>
      </c>
    </row>
    <row r="1019" spans="1:7">
      <c r="A1019" s="174"/>
      <c r="B1019" s="181" t="s">
        <v>1298</v>
      </c>
      <c r="C1019" s="177" t="s">
        <v>1299</v>
      </c>
      <c r="D1019" s="174" t="s">
        <v>1288</v>
      </c>
      <c r="E1019" s="174">
        <v>1</v>
      </c>
      <c r="F1019" s="176">
        <v>354.85</v>
      </c>
      <c r="G1019" s="176">
        <v>354.85</v>
      </c>
    </row>
    <row r="1020" spans="1:7">
      <c r="A1020" s="174"/>
      <c r="B1020" s="181" t="s">
        <v>1300</v>
      </c>
      <c r="C1020" s="177" t="s">
        <v>1301</v>
      </c>
      <c r="D1020" s="174" t="s">
        <v>542</v>
      </c>
      <c r="E1020" s="174">
        <v>1.2</v>
      </c>
      <c r="F1020" s="176">
        <v>131.6</v>
      </c>
      <c r="G1020" s="176">
        <v>157.91999999999999</v>
      </c>
    </row>
    <row r="1021" spans="1:7" ht="21">
      <c r="A1021" s="174">
        <v>230</v>
      </c>
      <c r="B1021" s="181" t="s">
        <v>1302</v>
      </c>
      <c r="C1021" s="177" t="s">
        <v>1303</v>
      </c>
      <c r="D1021" s="174" t="s">
        <v>1164</v>
      </c>
      <c r="E1021" s="174">
        <v>4</v>
      </c>
      <c r="F1021" s="176">
        <v>2412.79</v>
      </c>
      <c r="G1021" s="176">
        <v>9651.16</v>
      </c>
    </row>
    <row r="1022" spans="1:7">
      <c r="A1022" s="174">
        <v>231</v>
      </c>
      <c r="B1022" s="181" t="s">
        <v>1304</v>
      </c>
      <c r="C1022" s="177" t="s">
        <v>1305</v>
      </c>
      <c r="D1022" s="174" t="s">
        <v>520</v>
      </c>
      <c r="E1022" s="174">
        <v>2</v>
      </c>
      <c r="F1022" s="176">
        <v>1950</v>
      </c>
      <c r="G1022" s="176">
        <v>3900</v>
      </c>
    </row>
    <row r="1023" spans="1:7">
      <c r="A1023" s="174"/>
      <c r="B1023" s="181" t="s">
        <v>1306</v>
      </c>
      <c r="C1023" s="177" t="s">
        <v>1307</v>
      </c>
      <c r="D1023" s="174" t="s">
        <v>542</v>
      </c>
      <c r="E1023" s="174">
        <v>10</v>
      </c>
      <c r="F1023" s="176">
        <v>19.440000000000001</v>
      </c>
      <c r="G1023" s="176">
        <v>194.4</v>
      </c>
    </row>
    <row r="1024" spans="1:7" ht="21">
      <c r="A1024" s="174"/>
      <c r="B1024" s="181" t="s">
        <v>1308</v>
      </c>
      <c r="C1024" s="177" t="s">
        <v>1309</v>
      </c>
      <c r="D1024" s="174" t="s">
        <v>1280</v>
      </c>
      <c r="E1024" s="174">
        <v>50</v>
      </c>
      <c r="F1024" s="176">
        <v>11.5</v>
      </c>
      <c r="G1024" s="176">
        <v>575</v>
      </c>
    </row>
    <row r="1025" spans="1:7" ht="21">
      <c r="A1025" s="174">
        <v>233</v>
      </c>
      <c r="B1025" s="181" t="s">
        <v>1310</v>
      </c>
      <c r="C1025" s="177" t="s">
        <v>1311</v>
      </c>
      <c r="D1025" s="174" t="s">
        <v>1288</v>
      </c>
      <c r="E1025" s="174">
        <v>6</v>
      </c>
      <c r="F1025" s="176">
        <v>521.67999999999995</v>
      </c>
      <c r="G1025" s="176">
        <v>3130.08</v>
      </c>
    </row>
    <row r="1026" spans="1:7">
      <c r="A1026" s="174"/>
      <c r="B1026" s="181" t="s">
        <v>747</v>
      </c>
      <c r="C1026" s="177" t="s">
        <v>748</v>
      </c>
      <c r="D1026" s="174" t="s">
        <v>1288</v>
      </c>
      <c r="E1026" s="174">
        <v>9</v>
      </c>
      <c r="F1026" s="176">
        <v>101.4</v>
      </c>
      <c r="G1026" s="176">
        <v>912.6</v>
      </c>
    </row>
    <row r="1027" spans="1:7" ht="21">
      <c r="A1027" s="174"/>
      <c r="B1027" s="181" t="s">
        <v>1312</v>
      </c>
      <c r="C1027" s="177" t="s">
        <v>1313</v>
      </c>
      <c r="D1027" s="174" t="s">
        <v>1288</v>
      </c>
      <c r="E1027" s="174">
        <v>3</v>
      </c>
      <c r="F1027" s="176">
        <v>838.85</v>
      </c>
      <c r="G1027" s="176">
        <v>2516.5500000000002</v>
      </c>
    </row>
    <row r="1028" spans="1:7">
      <c r="A1028" s="174">
        <v>234</v>
      </c>
      <c r="B1028" s="181" t="s">
        <v>1314</v>
      </c>
      <c r="C1028" s="177" t="s">
        <v>1315</v>
      </c>
      <c r="D1028" s="174" t="s">
        <v>1288</v>
      </c>
      <c r="E1028" s="174">
        <v>2</v>
      </c>
      <c r="F1028" s="176">
        <v>827.46</v>
      </c>
      <c r="G1028" s="176">
        <v>1654.92</v>
      </c>
    </row>
    <row r="1029" spans="1:7">
      <c r="A1029" s="174"/>
      <c r="B1029" s="181" t="s">
        <v>1316</v>
      </c>
      <c r="C1029" s="177" t="s">
        <v>1317</v>
      </c>
      <c r="D1029" s="174" t="s">
        <v>1288</v>
      </c>
      <c r="E1029" s="174">
        <v>2</v>
      </c>
      <c r="F1029" s="176">
        <v>673.41</v>
      </c>
      <c r="G1029" s="176">
        <v>1346.82</v>
      </c>
    </row>
    <row r="1030" spans="1:7">
      <c r="A1030" s="174"/>
      <c r="B1030" s="181" t="s">
        <v>1318</v>
      </c>
      <c r="C1030" s="177" t="s">
        <v>1319</v>
      </c>
      <c r="D1030" s="174" t="s">
        <v>1288</v>
      </c>
      <c r="E1030" s="174">
        <v>2</v>
      </c>
      <c r="F1030" s="176">
        <v>245</v>
      </c>
      <c r="G1030" s="176">
        <v>490</v>
      </c>
    </row>
    <row r="1031" spans="1:7">
      <c r="A1031" s="174"/>
      <c r="B1031" s="181" t="s">
        <v>1320</v>
      </c>
      <c r="C1031" s="177" t="s">
        <v>1321</v>
      </c>
      <c r="D1031" s="174" t="s">
        <v>1288</v>
      </c>
      <c r="E1031" s="174">
        <v>10</v>
      </c>
      <c r="F1031" s="176">
        <v>59.46</v>
      </c>
      <c r="G1031" s="176">
        <v>594.6</v>
      </c>
    </row>
    <row r="1032" spans="1:7" ht="21">
      <c r="A1032" s="174">
        <v>235</v>
      </c>
      <c r="B1032" s="181" t="s">
        <v>1322</v>
      </c>
      <c r="C1032" s="177" t="s">
        <v>1323</v>
      </c>
      <c r="D1032" s="182" t="s">
        <v>542</v>
      </c>
      <c r="E1032" s="182">
        <v>200</v>
      </c>
      <c r="F1032" s="184">
        <v>2.77</v>
      </c>
      <c r="G1032" s="184">
        <v>554</v>
      </c>
    </row>
    <row r="1033" spans="1:7" ht="21">
      <c r="A1033" s="174"/>
      <c r="B1033" s="181" t="s">
        <v>1322</v>
      </c>
      <c r="C1033" s="177" t="s">
        <v>1324</v>
      </c>
      <c r="D1033" s="182" t="s">
        <v>542</v>
      </c>
      <c r="E1033" s="182">
        <v>200</v>
      </c>
      <c r="F1033" s="184">
        <v>2.77</v>
      </c>
      <c r="G1033" s="184">
        <v>554</v>
      </c>
    </row>
    <row r="1034" spans="1:7" ht="21">
      <c r="A1034" s="174"/>
      <c r="B1034" s="181" t="s">
        <v>1322</v>
      </c>
      <c r="C1034" s="177" t="s">
        <v>1325</v>
      </c>
      <c r="D1034" s="182" t="s">
        <v>542</v>
      </c>
      <c r="E1034" s="182">
        <v>200</v>
      </c>
      <c r="F1034" s="184">
        <v>2.77</v>
      </c>
      <c r="G1034" s="184">
        <v>554</v>
      </c>
    </row>
    <row r="1035" spans="1:7" ht="21">
      <c r="A1035" s="174"/>
      <c r="B1035" s="181" t="s">
        <v>1322</v>
      </c>
      <c r="C1035" s="177" t="s">
        <v>1326</v>
      </c>
      <c r="D1035" s="182" t="s">
        <v>542</v>
      </c>
      <c r="E1035" s="182">
        <v>200</v>
      </c>
      <c r="F1035" s="184">
        <v>2.77</v>
      </c>
      <c r="G1035" s="184">
        <v>554</v>
      </c>
    </row>
    <row r="1036" spans="1:7" ht="21">
      <c r="A1036" s="174"/>
      <c r="B1036" s="181" t="s">
        <v>1322</v>
      </c>
      <c r="C1036" s="177" t="s">
        <v>1327</v>
      </c>
      <c r="D1036" s="182" t="s">
        <v>542</v>
      </c>
      <c r="E1036" s="182">
        <v>200</v>
      </c>
      <c r="F1036" s="184">
        <v>2.77</v>
      </c>
      <c r="G1036" s="184">
        <v>554</v>
      </c>
    </row>
    <row r="1037" spans="1:7" ht="21">
      <c r="A1037" s="174"/>
      <c r="B1037" s="181" t="s">
        <v>1328</v>
      </c>
      <c r="C1037" s="177" t="s">
        <v>1329</v>
      </c>
      <c r="D1037" s="182" t="s">
        <v>542</v>
      </c>
      <c r="E1037" s="182">
        <v>150</v>
      </c>
      <c r="F1037" s="184">
        <v>10.53</v>
      </c>
      <c r="G1037" s="184">
        <v>1579.5</v>
      </c>
    </row>
    <row r="1038" spans="1:7">
      <c r="A1038" s="174"/>
      <c r="B1038" s="181" t="s">
        <v>512</v>
      </c>
      <c r="C1038" s="177" t="s">
        <v>1330</v>
      </c>
      <c r="D1038" s="182" t="s">
        <v>1288</v>
      </c>
      <c r="E1038" s="182">
        <v>150</v>
      </c>
      <c r="F1038" s="184">
        <v>0.95</v>
      </c>
      <c r="G1038" s="184">
        <v>142.5</v>
      </c>
    </row>
    <row r="1039" spans="1:7">
      <c r="A1039" s="174"/>
      <c r="B1039" s="181" t="s">
        <v>699</v>
      </c>
      <c r="C1039" s="177" t="s">
        <v>1331</v>
      </c>
      <c r="D1039" s="182" t="s">
        <v>1288</v>
      </c>
      <c r="E1039" s="182">
        <v>50</v>
      </c>
      <c r="F1039" s="184">
        <v>9.39</v>
      </c>
      <c r="G1039" s="184">
        <v>469.5</v>
      </c>
    </row>
    <row r="1040" spans="1:7">
      <c r="A1040" s="174"/>
      <c r="B1040" s="181" t="s">
        <v>494</v>
      </c>
      <c r="C1040" s="177" t="s">
        <v>1332</v>
      </c>
      <c r="D1040" s="182" t="s">
        <v>1288</v>
      </c>
      <c r="E1040" s="182">
        <v>50</v>
      </c>
      <c r="F1040" s="184">
        <v>6.55</v>
      </c>
      <c r="G1040" s="184">
        <v>327.5</v>
      </c>
    </row>
    <row r="1041" spans="1:7">
      <c r="A1041" s="174"/>
      <c r="B1041" s="181" t="s">
        <v>1333</v>
      </c>
      <c r="C1041" s="177" t="s">
        <v>1334</v>
      </c>
      <c r="D1041" s="182" t="s">
        <v>1288</v>
      </c>
      <c r="E1041" s="182">
        <v>60</v>
      </c>
      <c r="F1041" s="184">
        <v>5.99</v>
      </c>
      <c r="G1041" s="184">
        <v>359.4</v>
      </c>
    </row>
    <row r="1042" spans="1:7" ht="21">
      <c r="A1042" s="174"/>
      <c r="B1042" s="181" t="s">
        <v>1335</v>
      </c>
      <c r="C1042" s="177" t="s">
        <v>1336</v>
      </c>
      <c r="D1042" s="182" t="s">
        <v>1337</v>
      </c>
      <c r="E1042" s="182">
        <v>300</v>
      </c>
      <c r="F1042" s="184">
        <v>1.1000000000000001</v>
      </c>
      <c r="G1042" s="184">
        <v>330</v>
      </c>
    </row>
    <row r="1043" spans="1:7">
      <c r="A1043" s="174"/>
      <c r="B1043" s="181" t="s">
        <v>657</v>
      </c>
      <c r="C1043" s="177" t="s">
        <v>658</v>
      </c>
      <c r="D1043" s="182" t="s">
        <v>1288</v>
      </c>
      <c r="E1043" s="182">
        <v>4</v>
      </c>
      <c r="F1043" s="184">
        <v>278.89999999999998</v>
      </c>
      <c r="G1043" s="184">
        <v>1115.5999999999999</v>
      </c>
    </row>
    <row r="1044" spans="1:7" ht="21">
      <c r="A1044" s="174"/>
      <c r="B1044" s="181" t="s">
        <v>751</v>
      </c>
      <c r="C1044" s="177" t="s">
        <v>752</v>
      </c>
      <c r="D1044" s="174" t="s">
        <v>468</v>
      </c>
      <c r="E1044" s="174">
        <v>8</v>
      </c>
      <c r="F1044" s="176">
        <v>140.19999999999999</v>
      </c>
      <c r="G1044" s="176">
        <v>1121.5999999999999</v>
      </c>
    </row>
    <row r="1045" spans="1:7">
      <c r="A1045" s="174">
        <v>236</v>
      </c>
      <c r="B1045" s="181" t="s">
        <v>1076</v>
      </c>
      <c r="C1045" s="177" t="s">
        <v>1077</v>
      </c>
      <c r="D1045" s="174" t="s">
        <v>468</v>
      </c>
      <c r="E1045" s="174">
        <v>600</v>
      </c>
      <c r="F1045" s="176">
        <v>15.33</v>
      </c>
      <c r="G1045" s="176">
        <v>9198</v>
      </c>
    </row>
    <row r="1046" spans="1:7">
      <c r="A1046" s="174"/>
      <c r="B1046" s="181" t="s">
        <v>1017</v>
      </c>
      <c r="C1046" s="177" t="s">
        <v>1018</v>
      </c>
      <c r="D1046" s="174" t="s">
        <v>468</v>
      </c>
      <c r="E1046" s="174">
        <v>1</v>
      </c>
      <c r="F1046" s="176">
        <v>866.84</v>
      </c>
      <c r="G1046" s="176">
        <v>866.84</v>
      </c>
    </row>
    <row r="1047" spans="1:7">
      <c r="A1047" s="174">
        <v>237</v>
      </c>
      <c r="B1047" s="181" t="s">
        <v>1266</v>
      </c>
      <c r="C1047" s="177" t="s">
        <v>1267</v>
      </c>
      <c r="D1047" s="174" t="s">
        <v>475</v>
      </c>
      <c r="E1047" s="174">
        <v>5</v>
      </c>
      <c r="F1047" s="176">
        <v>61.36</v>
      </c>
      <c r="G1047" s="176">
        <v>306.8</v>
      </c>
    </row>
    <row r="1048" spans="1:7" ht="21">
      <c r="A1048" s="174"/>
      <c r="B1048" s="185" t="s">
        <v>1338</v>
      </c>
      <c r="C1048" s="177" t="s">
        <v>1339</v>
      </c>
      <c r="D1048" s="174" t="s">
        <v>468</v>
      </c>
      <c r="E1048" s="174">
        <v>3</v>
      </c>
      <c r="F1048" s="176">
        <v>131.22</v>
      </c>
      <c r="G1048" s="176">
        <v>393.66</v>
      </c>
    </row>
    <row r="1049" spans="1:7">
      <c r="A1049" s="174"/>
      <c r="B1049" s="185" t="s">
        <v>1340</v>
      </c>
      <c r="C1049" s="177" t="s">
        <v>1341</v>
      </c>
      <c r="D1049" s="174" t="s">
        <v>468</v>
      </c>
      <c r="E1049" s="174">
        <v>6</v>
      </c>
      <c r="F1049" s="176">
        <v>157.41</v>
      </c>
      <c r="G1049" s="176">
        <v>944.46</v>
      </c>
    </row>
    <row r="1050" spans="1:7">
      <c r="A1050" s="174"/>
      <c r="B1050" s="185" t="s">
        <v>1342</v>
      </c>
      <c r="C1050" s="177" t="s">
        <v>1343</v>
      </c>
      <c r="D1050" s="174" t="s">
        <v>468</v>
      </c>
      <c r="E1050" s="174">
        <v>6</v>
      </c>
      <c r="F1050" s="176">
        <v>66.819999999999993</v>
      </c>
      <c r="G1050" s="176">
        <v>400.92</v>
      </c>
    </row>
    <row r="1051" spans="1:7">
      <c r="A1051" s="174"/>
      <c r="B1051" s="185" t="s">
        <v>1214</v>
      </c>
      <c r="C1051" s="177" t="s">
        <v>1215</v>
      </c>
      <c r="D1051" s="174" t="s">
        <v>468</v>
      </c>
      <c r="E1051" s="174">
        <v>10</v>
      </c>
      <c r="F1051" s="176">
        <v>27.75</v>
      </c>
      <c r="G1051" s="176">
        <v>277.5</v>
      </c>
    </row>
    <row r="1052" spans="1:7">
      <c r="A1052" s="174"/>
      <c r="B1052" s="181" t="s">
        <v>1344</v>
      </c>
      <c r="C1052" s="177" t="s">
        <v>750</v>
      </c>
      <c r="D1052" s="174" t="s">
        <v>468</v>
      </c>
      <c r="E1052" s="174">
        <v>12</v>
      </c>
      <c r="F1052" s="176">
        <v>87.45</v>
      </c>
      <c r="G1052" s="176">
        <v>1049.4000000000001</v>
      </c>
    </row>
    <row r="1053" spans="1:7">
      <c r="A1053" s="174"/>
      <c r="B1053" s="181" t="s">
        <v>1345</v>
      </c>
      <c r="C1053" s="177" t="s">
        <v>1346</v>
      </c>
      <c r="D1053" s="174" t="s">
        <v>468</v>
      </c>
      <c r="E1053" s="174">
        <v>20</v>
      </c>
      <c r="F1053" s="176">
        <v>58.9</v>
      </c>
      <c r="G1053" s="176">
        <v>1178</v>
      </c>
    </row>
    <row r="1054" spans="1:7">
      <c r="A1054" s="174"/>
      <c r="B1054" s="181" t="s">
        <v>1347</v>
      </c>
      <c r="C1054" s="177" t="s">
        <v>1348</v>
      </c>
      <c r="D1054" s="174" t="s">
        <v>468</v>
      </c>
      <c r="E1054" s="174">
        <v>10</v>
      </c>
      <c r="F1054" s="176">
        <v>28.36</v>
      </c>
      <c r="G1054" s="176">
        <v>283.60000000000002</v>
      </c>
    </row>
    <row r="1055" spans="1:7">
      <c r="A1055" s="174"/>
      <c r="B1055" s="181" t="s">
        <v>1349</v>
      </c>
      <c r="C1055" s="177" t="s">
        <v>1350</v>
      </c>
      <c r="D1055" s="174" t="s">
        <v>468</v>
      </c>
      <c r="E1055" s="174">
        <v>500</v>
      </c>
      <c r="F1055" s="176">
        <v>0.48</v>
      </c>
      <c r="G1055" s="176">
        <v>240</v>
      </c>
    </row>
    <row r="1056" spans="1:7" ht="21">
      <c r="A1056" s="174"/>
      <c r="B1056" s="181" t="s">
        <v>1351</v>
      </c>
      <c r="C1056" s="177" t="s">
        <v>1352</v>
      </c>
      <c r="D1056" s="174" t="s">
        <v>468</v>
      </c>
      <c r="E1056" s="174">
        <v>500</v>
      </c>
      <c r="F1056" s="176">
        <v>0.43</v>
      </c>
      <c r="G1056" s="176">
        <v>215</v>
      </c>
    </row>
    <row r="1057" spans="1:7">
      <c r="A1057" s="174"/>
      <c r="B1057" s="181" t="s">
        <v>1353</v>
      </c>
      <c r="C1057" s="177" t="s">
        <v>1354</v>
      </c>
      <c r="D1057" s="174" t="s">
        <v>468</v>
      </c>
      <c r="E1057" s="174">
        <v>500</v>
      </c>
      <c r="F1057" s="176">
        <v>0.28000000000000003</v>
      </c>
      <c r="G1057" s="176">
        <v>140</v>
      </c>
    </row>
    <row r="1058" spans="1:7">
      <c r="A1058" s="174"/>
      <c r="B1058" s="181" t="s">
        <v>1355</v>
      </c>
      <c r="C1058" s="177" t="s">
        <v>1356</v>
      </c>
      <c r="D1058" s="174" t="s">
        <v>468</v>
      </c>
      <c r="E1058" s="174">
        <v>500</v>
      </c>
      <c r="F1058" s="176">
        <v>0.46</v>
      </c>
      <c r="G1058" s="176">
        <v>230</v>
      </c>
    </row>
    <row r="1059" spans="1:7">
      <c r="A1059" s="174"/>
      <c r="B1059" s="181" t="s">
        <v>1357</v>
      </c>
      <c r="C1059" s="177" t="s">
        <v>1358</v>
      </c>
      <c r="D1059" s="174" t="s">
        <v>771</v>
      </c>
      <c r="E1059" s="174">
        <v>15</v>
      </c>
      <c r="F1059" s="176">
        <v>9.7899999999999991</v>
      </c>
      <c r="G1059" s="176">
        <v>146.85</v>
      </c>
    </row>
    <row r="1060" spans="1:7">
      <c r="A1060" s="174"/>
      <c r="B1060" s="181" t="s">
        <v>1359</v>
      </c>
      <c r="C1060" s="177" t="s">
        <v>1360</v>
      </c>
      <c r="D1060" s="174" t="s">
        <v>468</v>
      </c>
      <c r="E1060" s="174">
        <v>15</v>
      </c>
      <c r="F1060" s="176">
        <v>11.98</v>
      </c>
      <c r="G1060" s="176">
        <v>179.7</v>
      </c>
    </row>
    <row r="1061" spans="1:7" ht="21">
      <c r="A1061" s="174"/>
      <c r="B1061" s="181" t="s">
        <v>1361</v>
      </c>
      <c r="C1061" s="177" t="s">
        <v>1362</v>
      </c>
      <c r="D1061" s="174" t="s">
        <v>468</v>
      </c>
      <c r="E1061" s="174">
        <v>20</v>
      </c>
      <c r="F1061" s="176">
        <v>44.1</v>
      </c>
      <c r="G1061" s="176">
        <v>882</v>
      </c>
    </row>
    <row r="1062" spans="1:7">
      <c r="A1062" s="174"/>
      <c r="B1062" s="181" t="s">
        <v>1281</v>
      </c>
      <c r="C1062" s="177" t="s">
        <v>1282</v>
      </c>
      <c r="D1062" s="174" t="s">
        <v>468</v>
      </c>
      <c r="E1062" s="174">
        <v>4</v>
      </c>
      <c r="F1062" s="176">
        <v>451.05</v>
      </c>
      <c r="G1062" s="176">
        <v>1804.2</v>
      </c>
    </row>
    <row r="1063" spans="1:7">
      <c r="A1063" s="174"/>
      <c r="B1063" s="181" t="s">
        <v>1298</v>
      </c>
      <c r="C1063" s="177" t="s">
        <v>1363</v>
      </c>
      <c r="D1063" s="174" t="s">
        <v>468</v>
      </c>
      <c r="E1063" s="174">
        <v>2</v>
      </c>
      <c r="F1063" s="176">
        <v>323.08999999999997</v>
      </c>
      <c r="G1063" s="176">
        <v>646.17999999999995</v>
      </c>
    </row>
    <row r="1064" spans="1:7" ht="42">
      <c r="A1064" s="174">
        <v>238</v>
      </c>
      <c r="B1064" s="186" t="s">
        <v>1364</v>
      </c>
      <c r="C1064" s="177" t="s">
        <v>1365</v>
      </c>
      <c r="D1064" s="174" t="s">
        <v>468</v>
      </c>
      <c r="E1064" s="174">
        <v>1</v>
      </c>
      <c r="F1064" s="176">
        <v>12806.85</v>
      </c>
      <c r="G1064" s="176">
        <v>12806.85</v>
      </c>
    </row>
    <row r="1065" spans="1:7">
      <c r="A1065" s="174"/>
      <c r="B1065" s="181" t="s">
        <v>1189</v>
      </c>
      <c r="C1065" s="177" t="s">
        <v>1190</v>
      </c>
      <c r="D1065" s="174" t="s">
        <v>542</v>
      </c>
      <c r="E1065" s="174">
        <v>60</v>
      </c>
      <c r="F1065" s="176">
        <v>21.64</v>
      </c>
      <c r="G1065" s="176">
        <v>1298.4000000000001</v>
      </c>
    </row>
    <row r="1066" spans="1:7">
      <c r="A1066" s="174"/>
      <c r="B1066" s="181" t="s">
        <v>1253</v>
      </c>
      <c r="C1066" s="177" t="s">
        <v>1254</v>
      </c>
      <c r="D1066" s="174" t="s">
        <v>542</v>
      </c>
      <c r="E1066" s="174">
        <v>60</v>
      </c>
      <c r="F1066" s="176">
        <v>90.49</v>
      </c>
      <c r="G1066" s="176">
        <v>5429.4</v>
      </c>
    </row>
    <row r="1067" spans="1:7">
      <c r="A1067" s="174"/>
      <c r="B1067" s="181" t="s">
        <v>1183</v>
      </c>
      <c r="C1067" s="177" t="s">
        <v>1184</v>
      </c>
      <c r="D1067" s="174" t="s">
        <v>542</v>
      </c>
      <c r="E1067" s="174">
        <v>60</v>
      </c>
      <c r="F1067" s="176">
        <v>2.39</v>
      </c>
      <c r="G1067" s="176">
        <v>143.4</v>
      </c>
    </row>
    <row r="1068" spans="1:7">
      <c r="A1068" s="174"/>
      <c r="B1068" s="181" t="s">
        <v>1255</v>
      </c>
      <c r="C1068" s="177" t="s">
        <v>1256</v>
      </c>
      <c r="D1068" s="174" t="s">
        <v>542</v>
      </c>
      <c r="E1068" s="174">
        <v>60</v>
      </c>
      <c r="F1068" s="176">
        <v>4.08</v>
      </c>
      <c r="G1068" s="176">
        <v>244.8</v>
      </c>
    </row>
    <row r="1069" spans="1:7" ht="31.5">
      <c r="A1069" s="174"/>
      <c r="B1069" s="181" t="s">
        <v>1226</v>
      </c>
      <c r="C1069" s="177" t="s">
        <v>1227</v>
      </c>
      <c r="D1069" s="174" t="s">
        <v>542</v>
      </c>
      <c r="E1069" s="174">
        <v>60</v>
      </c>
      <c r="F1069" s="176">
        <v>29.75</v>
      </c>
      <c r="G1069" s="176">
        <v>1785</v>
      </c>
    </row>
    <row r="1070" spans="1:7" ht="21">
      <c r="A1070" s="174"/>
      <c r="B1070" s="181" t="s">
        <v>1366</v>
      </c>
      <c r="C1070" s="177" t="s">
        <v>1367</v>
      </c>
      <c r="D1070" s="174" t="s">
        <v>468</v>
      </c>
      <c r="E1070" s="174">
        <v>10</v>
      </c>
      <c r="F1070" s="176">
        <v>3.04</v>
      </c>
      <c r="G1070" s="176">
        <v>30.4</v>
      </c>
    </row>
    <row r="1071" spans="1:7">
      <c r="A1071" s="174">
        <v>239</v>
      </c>
      <c r="B1071" s="181" t="s">
        <v>459</v>
      </c>
      <c r="C1071" s="177" t="s">
        <v>656</v>
      </c>
      <c r="D1071" s="174" t="s">
        <v>468</v>
      </c>
      <c r="E1071" s="174">
        <v>2</v>
      </c>
      <c r="F1071" s="176">
        <v>2500</v>
      </c>
      <c r="G1071" s="176">
        <v>5000</v>
      </c>
    </row>
    <row r="1072" spans="1:7">
      <c r="A1072" s="174">
        <v>240</v>
      </c>
      <c r="B1072" s="186" t="s">
        <v>1368</v>
      </c>
      <c r="C1072" s="177" t="s">
        <v>1369</v>
      </c>
      <c r="D1072" s="174" t="s">
        <v>475</v>
      </c>
      <c r="E1072" s="174">
        <v>5</v>
      </c>
      <c r="F1072" s="176">
        <v>23.69</v>
      </c>
      <c r="G1072" s="176">
        <v>118.45</v>
      </c>
    </row>
    <row r="1073" spans="1:7">
      <c r="A1073" s="174"/>
      <c r="B1073" s="186" t="s">
        <v>1370</v>
      </c>
      <c r="C1073" s="177" t="s">
        <v>1371</v>
      </c>
      <c r="D1073" s="174" t="s">
        <v>520</v>
      </c>
      <c r="E1073" s="174">
        <v>4</v>
      </c>
      <c r="F1073" s="176">
        <v>8.58</v>
      </c>
      <c r="G1073" s="176">
        <v>34.32</v>
      </c>
    </row>
    <row r="1074" spans="1:7">
      <c r="A1074" s="174"/>
      <c r="B1074" s="186" t="s">
        <v>1372</v>
      </c>
      <c r="C1074" s="177" t="s">
        <v>1373</v>
      </c>
      <c r="D1074" s="174" t="s">
        <v>1288</v>
      </c>
      <c r="E1074" s="174">
        <v>75</v>
      </c>
      <c r="F1074" s="176">
        <v>22.79</v>
      </c>
      <c r="G1074" s="176">
        <v>1709.25</v>
      </c>
    </row>
    <row r="1075" spans="1:7">
      <c r="A1075" s="174"/>
      <c r="B1075" s="186" t="s">
        <v>1374</v>
      </c>
      <c r="C1075" s="177" t="s">
        <v>1375</v>
      </c>
      <c r="D1075" s="174" t="s">
        <v>58</v>
      </c>
      <c r="E1075" s="174">
        <v>5</v>
      </c>
      <c r="F1075" s="176">
        <v>125.89</v>
      </c>
      <c r="G1075" s="176">
        <v>629.45000000000005</v>
      </c>
    </row>
    <row r="1076" spans="1:7">
      <c r="A1076" s="174"/>
      <c r="B1076" s="186" t="s">
        <v>1247</v>
      </c>
      <c r="C1076" s="177" t="s">
        <v>1248</v>
      </c>
      <c r="D1076" s="174" t="s">
        <v>1288</v>
      </c>
      <c r="E1076" s="174">
        <v>6</v>
      </c>
      <c r="F1076" s="176">
        <v>263.27999999999997</v>
      </c>
      <c r="G1076" s="176">
        <v>1579.68</v>
      </c>
    </row>
    <row r="1077" spans="1:7">
      <c r="A1077" s="174"/>
      <c r="B1077" s="181" t="s">
        <v>1376</v>
      </c>
      <c r="C1077" s="177" t="s">
        <v>1377</v>
      </c>
      <c r="D1077" s="174" t="s">
        <v>120</v>
      </c>
      <c r="E1077" s="174">
        <v>16</v>
      </c>
      <c r="F1077" s="176">
        <v>23.15</v>
      </c>
      <c r="G1077" s="176">
        <v>370.4</v>
      </c>
    </row>
    <row r="1078" spans="1:7">
      <c r="A1078" s="174">
        <v>241</v>
      </c>
      <c r="B1078" s="181" t="s">
        <v>808</v>
      </c>
      <c r="C1078" s="177" t="s">
        <v>809</v>
      </c>
      <c r="D1078" s="174" t="s">
        <v>635</v>
      </c>
      <c r="E1078" s="174">
        <v>15</v>
      </c>
      <c r="F1078" s="176">
        <v>637.63</v>
      </c>
      <c r="G1078" s="176">
        <v>9564.4500000000007</v>
      </c>
    </row>
    <row r="1079" spans="1:7">
      <c r="A1079" s="174"/>
      <c r="B1079" s="181" t="s">
        <v>810</v>
      </c>
      <c r="C1079" s="177" t="s">
        <v>811</v>
      </c>
      <c r="D1079" s="174" t="s">
        <v>542</v>
      </c>
      <c r="E1079" s="174">
        <v>15</v>
      </c>
      <c r="F1079" s="176">
        <v>113.91</v>
      </c>
      <c r="G1079" s="176">
        <v>1708.65</v>
      </c>
    </row>
    <row r="1080" spans="1:7">
      <c r="A1080" s="174"/>
      <c r="B1080" s="181" t="s">
        <v>763</v>
      </c>
      <c r="C1080" s="177" t="s">
        <v>764</v>
      </c>
      <c r="D1080" s="174" t="s">
        <v>475</v>
      </c>
      <c r="E1080" s="174">
        <v>2</v>
      </c>
      <c r="F1080" s="176">
        <v>109.68</v>
      </c>
      <c r="G1080" s="176">
        <v>219.36</v>
      </c>
    </row>
    <row r="1081" spans="1:7">
      <c r="A1081" s="174"/>
      <c r="B1081" s="181" t="s">
        <v>812</v>
      </c>
      <c r="C1081" s="177" t="s">
        <v>813</v>
      </c>
      <c r="D1081" s="174" t="s">
        <v>475</v>
      </c>
      <c r="E1081" s="174">
        <v>3</v>
      </c>
      <c r="F1081" s="176">
        <v>79.150000000000006</v>
      </c>
      <c r="G1081" s="176">
        <v>237.45</v>
      </c>
    </row>
    <row r="1082" spans="1:7">
      <c r="A1082" s="174"/>
      <c r="B1082" s="181" t="s">
        <v>1165</v>
      </c>
      <c r="C1082" s="177" t="s">
        <v>1166</v>
      </c>
      <c r="D1082" s="174" t="s">
        <v>520</v>
      </c>
      <c r="E1082" s="174">
        <v>1</v>
      </c>
      <c r="F1082" s="176">
        <v>551.15</v>
      </c>
      <c r="G1082" s="176">
        <v>551.15</v>
      </c>
    </row>
    <row r="1083" spans="1:7">
      <c r="A1083" s="187"/>
      <c r="B1083" s="188" t="s">
        <v>1378</v>
      </c>
      <c r="C1083" s="189"/>
      <c r="D1083" s="187"/>
      <c r="E1083" s="187"/>
      <c r="F1083" s="187"/>
      <c r="G1083" s="190">
        <f>SUM(G2:G1082)</f>
        <v>861983.42</v>
      </c>
    </row>
    <row r="1084" spans="1:7">
      <c r="A1084" s="187"/>
      <c r="B1084" s="188" t="s">
        <v>45</v>
      </c>
      <c r="C1084" s="189"/>
      <c r="D1084" s="187"/>
      <c r="E1084" s="187"/>
      <c r="F1084" s="191">
        <f>'BDI Material'!G15</f>
        <v>0.2974</v>
      </c>
      <c r="G1084" s="192">
        <f>F1084*G1083</f>
        <v>256353.87</v>
      </c>
    </row>
    <row r="1085" spans="1:7" ht="22.5">
      <c r="A1085" s="187"/>
      <c r="B1085" s="188" t="s">
        <v>1379</v>
      </c>
      <c r="C1085" s="189"/>
      <c r="D1085" s="187"/>
      <c r="E1085" s="187"/>
      <c r="F1085" s="187"/>
      <c r="G1085" s="190">
        <f>G1083+G1084</f>
        <v>1118337.29</v>
      </c>
    </row>
    <row r="1086" spans="1:7" ht="22.5">
      <c r="A1086" s="187"/>
      <c r="B1086" s="193" t="s">
        <v>1380</v>
      </c>
      <c r="C1086" s="189"/>
      <c r="D1086" s="187"/>
      <c r="E1086" s="187"/>
      <c r="F1086" s="194">
        <v>0.34129999999999999</v>
      </c>
      <c r="G1086" s="190">
        <f>F1086*G1085</f>
        <v>381688.52</v>
      </c>
    </row>
    <row r="1087" spans="1:7">
      <c r="A1087" s="187"/>
      <c r="B1087" s="193" t="s">
        <v>1381</v>
      </c>
      <c r="C1087" s="189"/>
      <c r="D1087" s="187"/>
      <c r="E1087" s="187"/>
      <c r="F1087" s="187"/>
      <c r="G1087" s="190">
        <f>SUM(G1085+G1086)/12</f>
        <v>125002.15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9A65-1BEE-456E-AD8C-0F906030A6B3}">
  <sheetPr>
    <pageSetUpPr fitToPage="1"/>
  </sheetPr>
  <dimension ref="A1:N29"/>
  <sheetViews>
    <sheetView showGridLines="0" workbookViewId="0">
      <selection activeCell="G15" sqref="G15"/>
    </sheetView>
  </sheetViews>
  <sheetFormatPr defaultColWidth="9.140625" defaultRowHeight="15"/>
  <cols>
    <col min="1" max="16384" width="9.140625" style="64"/>
  </cols>
  <sheetData>
    <row r="1" spans="1:10" ht="15.75">
      <c r="A1" s="159" t="s">
        <v>1</v>
      </c>
      <c r="B1" s="90"/>
      <c r="C1" s="90"/>
      <c r="D1" s="90"/>
      <c r="E1" s="90"/>
      <c r="F1" s="90"/>
    </row>
    <row r="2" spans="1:10" ht="15.75">
      <c r="A2" s="164" t="s">
        <v>439</v>
      </c>
      <c r="B2" s="90"/>
      <c r="C2" s="90"/>
      <c r="D2" s="90"/>
      <c r="E2" s="90"/>
      <c r="F2" s="90"/>
    </row>
    <row r="3" spans="1:10" ht="15.75">
      <c r="A3" s="90"/>
      <c r="B3" s="90"/>
      <c r="C3" s="90"/>
      <c r="D3" s="90"/>
      <c r="E3" s="90"/>
      <c r="F3" s="90"/>
    </row>
    <row r="4" spans="1:10" ht="15.75">
      <c r="A4" s="227" t="s">
        <v>47</v>
      </c>
      <c r="B4" s="227"/>
      <c r="C4" s="227"/>
      <c r="D4" s="227"/>
      <c r="E4" s="227"/>
      <c r="F4" s="227"/>
      <c r="G4" s="94" t="s">
        <v>48</v>
      </c>
    </row>
    <row r="5" spans="1:10" ht="15.75">
      <c r="A5" s="230" t="s">
        <v>49</v>
      </c>
      <c r="B5" s="230"/>
      <c r="C5" s="230"/>
      <c r="D5" s="230"/>
      <c r="E5" s="230"/>
      <c r="F5" s="97" t="s">
        <v>50</v>
      </c>
      <c r="G5" s="98">
        <v>5.5E-2</v>
      </c>
    </row>
    <row r="6" spans="1:10" ht="15.75">
      <c r="A6" s="230" t="s">
        <v>51</v>
      </c>
      <c r="B6" s="230"/>
      <c r="C6" s="230"/>
      <c r="D6" s="230"/>
      <c r="E6" s="230"/>
      <c r="F6" s="99" t="s">
        <v>52</v>
      </c>
      <c r="G6" s="98">
        <v>3.5000000000000001E-3</v>
      </c>
    </row>
    <row r="7" spans="1:10" ht="15.75">
      <c r="A7" s="230" t="s">
        <v>53</v>
      </c>
      <c r="B7" s="230"/>
      <c r="C7" s="230"/>
      <c r="D7" s="230"/>
      <c r="E7" s="230"/>
      <c r="F7" s="99" t="s">
        <v>54</v>
      </c>
      <c r="G7" s="98">
        <v>6.4999999999999997E-3</v>
      </c>
    </row>
    <row r="8" spans="1:10" ht="15.75">
      <c r="A8" s="230" t="s">
        <v>55</v>
      </c>
      <c r="B8" s="230"/>
      <c r="C8" s="230"/>
      <c r="D8" s="230"/>
      <c r="E8" s="230"/>
      <c r="F8" s="99" t="s">
        <v>56</v>
      </c>
      <c r="G8" s="98">
        <v>5.0000000000000001E-3</v>
      </c>
    </row>
    <row r="9" spans="1:10" ht="15.75">
      <c r="A9" s="230" t="s">
        <v>57</v>
      </c>
      <c r="B9" s="230"/>
      <c r="C9" s="230"/>
      <c r="D9" s="230"/>
      <c r="E9" s="230"/>
      <c r="F9" s="99" t="s">
        <v>58</v>
      </c>
      <c r="G9" s="98">
        <v>0.1</v>
      </c>
    </row>
    <row r="10" spans="1:10" ht="15.75">
      <c r="A10" s="228" t="s">
        <v>59</v>
      </c>
      <c r="B10" s="228"/>
      <c r="C10" s="228"/>
      <c r="D10" s="228"/>
      <c r="E10" s="228"/>
      <c r="F10" s="100"/>
      <c r="G10" s="229">
        <f>SUM(F11:F14)</f>
        <v>9.2499999999999999E-2</v>
      </c>
    </row>
    <row r="11" spans="1:10" ht="15.75">
      <c r="A11" s="228" t="s">
        <v>445</v>
      </c>
      <c r="B11" s="228"/>
      <c r="C11" s="228"/>
      <c r="D11" s="228"/>
      <c r="E11" s="228"/>
      <c r="F11" s="98">
        <v>7.5999999999999998E-2</v>
      </c>
      <c r="G11" s="229"/>
    </row>
    <row r="12" spans="1:10" ht="15.75">
      <c r="A12" s="228" t="s">
        <v>61</v>
      </c>
      <c r="B12" s="228"/>
      <c r="C12" s="228"/>
      <c r="D12" s="228"/>
      <c r="E12" s="228"/>
      <c r="F12" s="98">
        <v>1.6500000000000001E-2</v>
      </c>
      <c r="G12" s="229"/>
    </row>
    <row r="13" spans="1:10" ht="15.75">
      <c r="A13" s="228" t="s">
        <v>62</v>
      </c>
      <c r="B13" s="228"/>
      <c r="C13" s="228"/>
      <c r="D13" s="228"/>
      <c r="E13" s="228"/>
      <c r="F13" s="98">
        <v>0</v>
      </c>
      <c r="G13" s="229"/>
    </row>
    <row r="14" spans="1:10" ht="15.75">
      <c r="A14" s="228" t="s">
        <v>63</v>
      </c>
      <c r="B14" s="228"/>
      <c r="C14" s="228"/>
      <c r="D14" s="228"/>
      <c r="E14" s="228"/>
      <c r="F14" s="98">
        <v>0</v>
      </c>
      <c r="G14" s="229"/>
      <c r="H14" s="126"/>
      <c r="I14" s="126"/>
      <c r="J14" s="126"/>
    </row>
    <row r="15" spans="1:10" ht="15.75">
      <c r="A15" s="227" t="s">
        <v>64</v>
      </c>
      <c r="B15" s="227"/>
      <c r="C15" s="227"/>
      <c r="D15" s="227"/>
      <c r="E15" s="227"/>
      <c r="F15" s="227"/>
      <c r="G15" s="95">
        <f xml:space="preserve"> (((1 + G5 + G6 + G7) * (1+G8) * (1+G9))/(1-G10))-1</f>
        <v>0.2974</v>
      </c>
    </row>
    <row r="16" spans="1:10" ht="15.75">
      <c r="A16" s="90"/>
      <c r="B16" s="90"/>
      <c r="C16" s="90"/>
      <c r="D16" s="90"/>
      <c r="E16" s="90"/>
      <c r="F16" s="90"/>
      <c r="G16" s="90"/>
    </row>
    <row r="17" spans="1:14" ht="15.75">
      <c r="A17" s="90"/>
      <c r="B17" s="90"/>
      <c r="C17" s="90"/>
      <c r="D17" s="90"/>
      <c r="E17" s="90"/>
      <c r="F17" s="90"/>
      <c r="G17" s="90"/>
    </row>
    <row r="18" spans="1:14" ht="15.75">
      <c r="A18" s="91" t="s">
        <v>65</v>
      </c>
      <c r="B18" s="90"/>
      <c r="C18" s="90"/>
      <c r="D18" s="90"/>
      <c r="E18" s="90"/>
      <c r="F18" s="90"/>
      <c r="G18" s="90"/>
    </row>
    <row r="19" spans="1:14" ht="15.75">
      <c r="A19" s="92" t="s">
        <v>374</v>
      </c>
      <c r="B19" s="90"/>
      <c r="C19" s="90"/>
      <c r="D19" s="90"/>
      <c r="E19" s="90"/>
      <c r="F19" s="90"/>
      <c r="G19" s="96"/>
      <c r="K19"/>
    </row>
    <row r="20" spans="1:14" ht="15.75">
      <c r="A20" s="90"/>
      <c r="B20" s="90"/>
      <c r="C20" s="90"/>
      <c r="D20" s="90"/>
      <c r="E20" s="90"/>
      <c r="F20" s="90"/>
      <c r="G20" s="90"/>
    </row>
    <row r="21" spans="1:14" ht="15.75">
      <c r="A21" s="93" t="s">
        <v>369</v>
      </c>
      <c r="B21" s="90"/>
      <c r="C21" s="90"/>
      <c r="D21" s="90"/>
      <c r="E21" s="90"/>
      <c r="F21" s="90"/>
      <c r="G21" s="90"/>
    </row>
    <row r="22" spans="1:14" ht="15.75">
      <c r="A22" s="90" t="s">
        <v>370</v>
      </c>
      <c r="B22" s="90"/>
      <c r="C22" s="90"/>
      <c r="D22" s="90"/>
      <c r="E22" s="90"/>
      <c r="F22" s="90"/>
      <c r="G22" s="90"/>
    </row>
    <row r="23" spans="1:14" ht="15.75">
      <c r="A23" s="93" t="s">
        <v>375</v>
      </c>
      <c r="B23" s="90"/>
      <c r="C23" s="90"/>
      <c r="D23" s="90"/>
      <c r="E23" s="90"/>
      <c r="F23" s="90"/>
      <c r="G23" s="90"/>
    </row>
    <row r="24" spans="1:14" ht="15.75">
      <c r="A24" s="93" t="s">
        <v>371</v>
      </c>
      <c r="B24" s="90"/>
      <c r="C24" s="90"/>
      <c r="D24" s="90"/>
      <c r="E24" s="90"/>
      <c r="F24" s="90"/>
      <c r="G24" s="90"/>
    </row>
    <row r="25" spans="1:14" ht="15.75">
      <c r="A25" s="93" t="s">
        <v>372</v>
      </c>
      <c r="B25" s="90"/>
      <c r="C25" s="90"/>
      <c r="D25" s="90"/>
      <c r="E25" s="90"/>
      <c r="F25" s="90"/>
      <c r="G25" s="90"/>
      <c r="N25"/>
    </row>
    <row r="26" spans="1:14" ht="15.75">
      <c r="A26" s="93" t="s">
        <v>373</v>
      </c>
      <c r="B26" s="90"/>
      <c r="C26" s="90"/>
      <c r="D26" s="90"/>
      <c r="E26" s="90"/>
      <c r="F26" s="90"/>
      <c r="G26" s="90"/>
    </row>
    <row r="27" spans="1:14" ht="15.75">
      <c r="A27" s="90"/>
      <c r="B27" s="90"/>
      <c r="C27" s="90"/>
      <c r="D27" s="90"/>
      <c r="E27" s="90"/>
      <c r="F27" s="90"/>
    </row>
    <row r="28" spans="1:14" ht="62.25" customHeight="1">
      <c r="A28" s="163"/>
      <c r="B28" s="90"/>
      <c r="C28" s="90"/>
      <c r="D28" s="90"/>
      <c r="E28" s="93"/>
      <c r="F28" s="90"/>
    </row>
    <row r="29" spans="1:14" ht="15.75">
      <c r="A29" s="163"/>
      <c r="B29" s="90"/>
      <c r="C29" s="90"/>
      <c r="D29" s="90"/>
      <c r="E29" s="90"/>
      <c r="F29" s="90"/>
    </row>
  </sheetData>
  <mergeCells count="13">
    <mergeCell ref="A9:E9"/>
    <mergeCell ref="A4:F4"/>
    <mergeCell ref="A5:E5"/>
    <mergeCell ref="A6:E6"/>
    <mergeCell ref="A7:E7"/>
    <mergeCell ref="A8:E8"/>
    <mergeCell ref="A15:F15"/>
    <mergeCell ref="A10:E10"/>
    <mergeCell ref="G10:G14"/>
    <mergeCell ref="A11:E11"/>
    <mergeCell ref="A12:E12"/>
    <mergeCell ref="A13:E13"/>
    <mergeCell ref="A14:E14"/>
  </mergeCells>
  <printOptions horizontalCentered="1"/>
  <pageMargins left="0.39370078740157483" right="0.39370078740157483" top="1.1811023622047245" bottom="1.1811023622047245" header="0.31496062992125984" footer="0.31496062992125984"/>
  <pageSetup paperSize="9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5DC8F-ABE2-478B-B399-5D23F0DFC80C}">
  <sheetPr>
    <pageSetUpPr fitToPage="1"/>
  </sheetPr>
  <dimension ref="A1:AC28"/>
  <sheetViews>
    <sheetView showGridLines="0" workbookViewId="0">
      <selection activeCell="F12" sqref="F12"/>
    </sheetView>
  </sheetViews>
  <sheetFormatPr defaultColWidth="9.140625" defaultRowHeight="14.25"/>
  <cols>
    <col min="1" max="7" width="9.140625" style="66"/>
    <col min="8" max="8" width="43.28515625" style="66" customWidth="1"/>
    <col min="9" max="9" width="9.140625" style="66"/>
    <col min="10" max="10" width="70.7109375" style="66" customWidth="1"/>
    <col min="11" max="14" width="9.140625" style="66"/>
    <col min="15" max="16" width="9.140625" style="66" customWidth="1"/>
    <col min="17" max="16384" width="9.140625" style="66"/>
  </cols>
  <sheetData>
    <row r="1" spans="1:29" ht="15.75">
      <c r="A1" s="159" t="s">
        <v>1</v>
      </c>
    </row>
    <row r="2" spans="1:29" ht="15.75">
      <c r="A2" s="164" t="s">
        <v>440</v>
      </c>
    </row>
    <row r="4" spans="1:29" ht="15.75">
      <c r="A4" s="231" t="s">
        <v>67</v>
      </c>
      <c r="B4" s="231"/>
      <c r="C4" s="231"/>
      <c r="D4" s="231"/>
      <c r="E4" s="231"/>
      <c r="F4" s="231"/>
      <c r="G4" s="65" t="s">
        <v>48</v>
      </c>
    </row>
    <row r="5" spans="1:29" ht="15.75">
      <c r="A5" s="230" t="s">
        <v>49</v>
      </c>
      <c r="B5" s="230"/>
      <c r="C5" s="230"/>
      <c r="D5" s="230"/>
      <c r="E5" s="230"/>
      <c r="F5" s="97" t="s">
        <v>50</v>
      </c>
      <c r="G5" s="165">
        <v>5.5E-2</v>
      </c>
    </row>
    <row r="6" spans="1:29" ht="15.75">
      <c r="A6" s="230" t="s">
        <v>51</v>
      </c>
      <c r="B6" s="230"/>
      <c r="C6" s="230"/>
      <c r="D6" s="230"/>
      <c r="E6" s="230"/>
      <c r="F6" s="99" t="s">
        <v>52</v>
      </c>
      <c r="G6" s="165">
        <v>3.5000000000000001E-3</v>
      </c>
    </row>
    <row r="7" spans="1:29" ht="15.75">
      <c r="A7" s="230" t="s">
        <v>53</v>
      </c>
      <c r="B7" s="230"/>
      <c r="C7" s="230"/>
      <c r="D7" s="230"/>
      <c r="E7" s="230"/>
      <c r="F7" s="99" t="s">
        <v>54</v>
      </c>
      <c r="G7" s="165">
        <v>6.4999999999999997E-3</v>
      </c>
    </row>
    <row r="8" spans="1:29" ht="15.75">
      <c r="A8" s="230" t="s">
        <v>55</v>
      </c>
      <c r="B8" s="230"/>
      <c r="C8" s="230"/>
      <c r="D8" s="230"/>
      <c r="E8" s="230"/>
      <c r="F8" s="99" t="s">
        <v>56</v>
      </c>
      <c r="G8" s="165">
        <v>5.0000000000000001E-3</v>
      </c>
    </row>
    <row r="9" spans="1:29" ht="15.75">
      <c r="A9" s="230" t="s">
        <v>57</v>
      </c>
      <c r="B9" s="230"/>
      <c r="C9" s="230"/>
      <c r="D9" s="230"/>
      <c r="E9" s="230"/>
      <c r="F9" s="99" t="s">
        <v>58</v>
      </c>
      <c r="G9" s="165">
        <v>0.1</v>
      </c>
    </row>
    <row r="10" spans="1:29" ht="15.75">
      <c r="A10" s="228" t="s">
        <v>68</v>
      </c>
      <c r="B10" s="228"/>
      <c r="C10" s="228"/>
      <c r="D10" s="228"/>
      <c r="E10" s="228"/>
      <c r="F10" s="100"/>
      <c r="G10" s="232">
        <f>F11+F12+F13+F14</f>
        <v>0.14249999999999999</v>
      </c>
    </row>
    <row r="11" spans="1:29" ht="15.75">
      <c r="A11" s="228" t="s">
        <v>60</v>
      </c>
      <c r="B11" s="228"/>
      <c r="C11" s="228"/>
      <c r="D11" s="228"/>
      <c r="E11" s="228"/>
      <c r="F11" s="98">
        <v>7.5999999999999998E-2</v>
      </c>
      <c r="G11" s="232"/>
    </row>
    <row r="12" spans="1:29" ht="15.75">
      <c r="A12" s="228" t="s">
        <v>61</v>
      </c>
      <c r="B12" s="228"/>
      <c r="C12" s="228"/>
      <c r="D12" s="228"/>
      <c r="E12" s="228"/>
      <c r="F12" s="98">
        <v>1.6500000000000001E-2</v>
      </c>
      <c r="G12" s="232"/>
    </row>
    <row r="13" spans="1:29" ht="15.75">
      <c r="A13" s="228" t="s">
        <v>62</v>
      </c>
      <c r="B13" s="228"/>
      <c r="C13" s="228"/>
      <c r="D13" s="228"/>
      <c r="E13" s="228"/>
      <c r="F13" s="166">
        <v>0.05</v>
      </c>
      <c r="G13" s="232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</row>
    <row r="14" spans="1:29" ht="15.75">
      <c r="A14" s="228" t="s">
        <v>63</v>
      </c>
      <c r="B14" s="228"/>
      <c r="C14" s="228"/>
      <c r="D14" s="228"/>
      <c r="E14" s="228"/>
      <c r="F14" s="98"/>
      <c r="G14" s="232"/>
      <c r="H14" s="155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</row>
    <row r="15" spans="1:29" ht="15.75">
      <c r="A15" s="231" t="s">
        <v>64</v>
      </c>
      <c r="B15" s="231"/>
      <c r="C15" s="231"/>
      <c r="D15" s="231"/>
      <c r="E15" s="231"/>
      <c r="F15" s="231"/>
      <c r="G15" s="67">
        <f xml:space="preserve"> (((1 + G5 + G6 + G7) * (1+G8) * (1+G9))/(1-G10))-1</f>
        <v>0.373</v>
      </c>
    </row>
    <row r="16" spans="1:29" ht="15.75">
      <c r="A16" s="158" t="s">
        <v>416</v>
      </c>
      <c r="B16" s="161"/>
      <c r="C16" s="161"/>
      <c r="D16" s="161"/>
      <c r="E16" s="161"/>
      <c r="F16" s="161"/>
      <c r="G16" s="162"/>
      <c r="H16" s="162"/>
    </row>
    <row r="17" spans="1:8" ht="15.75">
      <c r="A17" s="156" t="s">
        <v>415</v>
      </c>
      <c r="B17" s="161"/>
      <c r="C17" s="161"/>
      <c r="D17" s="161"/>
      <c r="E17" s="161"/>
      <c r="F17" s="161"/>
      <c r="G17" s="162"/>
      <c r="H17" s="162"/>
    </row>
    <row r="18" spans="1:8" ht="15.75">
      <c r="A18" s="157" t="s">
        <v>65</v>
      </c>
      <c r="B18" s="90"/>
      <c r="C18" s="90"/>
      <c r="D18" s="90"/>
      <c r="E18" s="90"/>
      <c r="F18" s="90"/>
    </row>
    <row r="19" spans="1:8" ht="15.75">
      <c r="A19" s="92" t="s">
        <v>66</v>
      </c>
      <c r="B19" s="90"/>
      <c r="C19" s="90"/>
      <c r="D19" s="90"/>
      <c r="E19" s="90"/>
      <c r="F19" s="90"/>
    </row>
    <row r="20" spans="1:8" ht="15.75">
      <c r="A20" s="90"/>
      <c r="B20" s="90"/>
      <c r="C20" s="90"/>
      <c r="D20" s="90"/>
      <c r="E20" s="90"/>
      <c r="F20" s="90"/>
    </row>
    <row r="21" spans="1:8" ht="15.75">
      <c r="A21" s="93" t="s">
        <v>369</v>
      </c>
      <c r="B21" s="90"/>
      <c r="C21" s="90"/>
      <c r="D21" s="90"/>
      <c r="E21" s="90"/>
      <c r="F21" s="90"/>
    </row>
    <row r="22" spans="1:8" ht="15.75">
      <c r="A22" s="90" t="s">
        <v>370</v>
      </c>
      <c r="B22" s="90"/>
      <c r="C22" s="90"/>
      <c r="D22" s="90"/>
      <c r="E22" s="90"/>
      <c r="F22" s="90"/>
    </row>
    <row r="23" spans="1:8" ht="15.75">
      <c r="A23" s="93" t="s">
        <v>375</v>
      </c>
      <c r="B23" s="90"/>
      <c r="C23" s="90"/>
      <c r="D23" s="90"/>
      <c r="E23" s="90"/>
      <c r="F23" s="90"/>
    </row>
    <row r="24" spans="1:8" ht="15.75">
      <c r="A24" s="93" t="s">
        <v>371</v>
      </c>
      <c r="B24" s="90"/>
      <c r="C24" s="90"/>
      <c r="D24" s="90"/>
      <c r="E24" s="90"/>
      <c r="F24" s="90"/>
    </row>
    <row r="25" spans="1:8" ht="15.75">
      <c r="A25" s="93" t="s">
        <v>372</v>
      </c>
      <c r="B25" s="90"/>
      <c r="C25" s="90"/>
      <c r="D25" s="90"/>
      <c r="E25" s="90"/>
      <c r="F25" s="90"/>
    </row>
    <row r="26" spans="1:8" ht="15.75">
      <c r="A26" s="93" t="s">
        <v>373</v>
      </c>
      <c r="B26" s="90"/>
      <c r="C26" s="90"/>
      <c r="D26" s="90"/>
      <c r="E26" s="90"/>
      <c r="F26" s="90"/>
    </row>
    <row r="27" spans="1:8" ht="15.75">
      <c r="A27" s="159" t="s">
        <v>413</v>
      </c>
      <c r="B27" s="90"/>
      <c r="C27" s="90"/>
      <c r="D27" s="90"/>
      <c r="E27" s="90"/>
      <c r="F27" s="90"/>
    </row>
    <row r="28" spans="1:8" ht="15.75">
      <c r="A28" s="159" t="s">
        <v>414</v>
      </c>
    </row>
  </sheetData>
  <mergeCells count="13">
    <mergeCell ref="A9:E9"/>
    <mergeCell ref="A4:F4"/>
    <mergeCell ref="A5:E5"/>
    <mergeCell ref="A6:E6"/>
    <mergeCell ref="A7:E7"/>
    <mergeCell ref="A8:E8"/>
    <mergeCell ref="A15:F15"/>
    <mergeCell ref="A10:E10"/>
    <mergeCell ref="G10:G14"/>
    <mergeCell ref="A11:E11"/>
    <mergeCell ref="A12:E12"/>
    <mergeCell ref="A13:E13"/>
    <mergeCell ref="A14:E14"/>
  </mergeCells>
  <hyperlinks>
    <hyperlink ref="A17" r:id="rId1" xr:uid="{0AB3BEEF-1685-44E9-8A03-7446E65E55F0}"/>
  </hyperlinks>
  <printOptions horizontalCentered="1"/>
  <pageMargins left="0.39370078740157483" right="0.39370078740157483" top="1.1811023622047245" bottom="1.1811023622047245" header="0.31496062992125984" footer="0.31496062992125984"/>
  <pageSetup paperSize="9" fitToHeight="3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37AD-0CF6-4148-A06F-E51D96F179A6}">
  <sheetPr>
    <pageSetUpPr fitToPage="1"/>
  </sheetPr>
  <dimension ref="A1:J165"/>
  <sheetViews>
    <sheetView showGridLines="0" topLeftCell="A65" zoomScaleNormal="100" zoomScaleSheetLayoutView="150" workbookViewId="0">
      <selection activeCell="C146" sqref="C146:H14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0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0" t="s">
        <v>1</v>
      </c>
      <c r="B2" s="300"/>
      <c r="C2" s="300"/>
      <c r="D2" s="300"/>
      <c r="E2" s="300"/>
      <c r="F2" s="300"/>
      <c r="G2" s="300"/>
      <c r="H2" s="300"/>
      <c r="I2" s="300"/>
      <c r="J2" s="300"/>
    </row>
    <row r="3" spans="1:10">
      <c r="A3" s="306" t="s">
        <v>376</v>
      </c>
      <c r="B3" s="306"/>
      <c r="C3" s="306"/>
      <c r="D3" s="306"/>
      <c r="E3" s="306"/>
      <c r="F3" s="306"/>
      <c r="G3" s="306"/>
      <c r="H3" s="306"/>
      <c r="I3" s="306"/>
      <c r="J3" s="306"/>
    </row>
    <row r="4" spans="1:10" ht="13.5" thickBot="1"/>
    <row r="5" spans="1:10">
      <c r="A5" s="307" t="s">
        <v>2</v>
      </c>
      <c r="B5" s="308"/>
      <c r="C5" s="309"/>
      <c r="D5" s="310"/>
      <c r="E5" s="310"/>
      <c r="F5" s="311"/>
    </row>
    <row r="6" spans="1:10" ht="13.5" thickBot="1">
      <c r="A6" s="312" t="s">
        <v>3</v>
      </c>
      <c r="B6" s="313"/>
      <c r="C6" s="314"/>
      <c r="D6" s="315"/>
      <c r="E6" s="316"/>
      <c r="F6" s="317"/>
    </row>
    <row r="7" spans="1:10" ht="13.5" thickBot="1"/>
    <row r="8" spans="1:10" ht="13.5" thickBot="1">
      <c r="A8" s="2" t="s">
        <v>4</v>
      </c>
      <c r="B8" s="302"/>
      <c r="C8" s="303"/>
      <c r="D8" s="303"/>
      <c r="E8" s="3" t="s">
        <v>5</v>
      </c>
      <c r="F8" s="304"/>
      <c r="G8" s="305"/>
    </row>
    <row r="10" spans="1:10">
      <c r="A10" s="300" t="s">
        <v>69</v>
      </c>
      <c r="B10" s="300"/>
      <c r="C10" s="300"/>
      <c r="D10" s="300"/>
      <c r="E10" s="300"/>
      <c r="F10" s="300"/>
      <c r="G10" s="300"/>
      <c r="H10" s="300"/>
      <c r="I10" s="300"/>
      <c r="J10" s="300"/>
    </row>
    <row r="12" spans="1:10">
      <c r="A12" s="239" t="s">
        <v>70</v>
      </c>
      <c r="B12" s="241"/>
      <c r="C12" s="299" t="s">
        <v>71</v>
      </c>
      <c r="D12" s="299"/>
      <c r="E12" s="299"/>
      <c r="F12" s="299"/>
      <c r="G12" s="299"/>
      <c r="H12" s="293"/>
      <c r="I12" s="294"/>
      <c r="J12" s="294"/>
    </row>
    <row r="13" spans="1:10">
      <c r="A13" s="239" t="s">
        <v>72</v>
      </c>
      <c r="B13" s="241"/>
      <c r="C13" s="299" t="s">
        <v>73</v>
      </c>
      <c r="D13" s="299"/>
      <c r="E13" s="299"/>
      <c r="F13" s="299"/>
      <c r="G13" s="299"/>
      <c r="H13" s="294" t="s">
        <v>164</v>
      </c>
      <c r="I13" s="294"/>
      <c r="J13" s="294"/>
    </row>
    <row r="14" spans="1:10">
      <c r="A14" s="239" t="s">
        <v>74</v>
      </c>
      <c r="B14" s="241"/>
      <c r="C14" s="299" t="s">
        <v>75</v>
      </c>
      <c r="D14" s="299"/>
      <c r="E14" s="299"/>
      <c r="F14" s="299"/>
      <c r="G14" s="299"/>
      <c r="H14" s="294">
        <v>2025</v>
      </c>
      <c r="I14" s="294"/>
      <c r="J14" s="294"/>
    </row>
    <row r="15" spans="1:10">
      <c r="A15" s="239" t="s">
        <v>76</v>
      </c>
      <c r="B15" s="241"/>
      <c r="C15" s="299" t="s">
        <v>77</v>
      </c>
      <c r="D15" s="299"/>
      <c r="E15" s="299"/>
      <c r="F15" s="299"/>
      <c r="G15" s="299"/>
      <c r="H15" s="294">
        <v>12</v>
      </c>
      <c r="I15" s="294"/>
      <c r="J15" s="294"/>
    </row>
    <row r="17" spans="1:10">
      <c r="A17" s="300" t="s">
        <v>78</v>
      </c>
      <c r="B17" s="300"/>
      <c r="C17" s="300"/>
      <c r="D17" s="300"/>
      <c r="E17" s="300"/>
      <c r="F17" s="300"/>
      <c r="G17" s="300"/>
      <c r="H17" s="300"/>
      <c r="I17" s="300"/>
      <c r="J17" s="300"/>
    </row>
    <row r="19" spans="1:10" ht="25.5" customHeight="1">
      <c r="A19" s="233" t="s">
        <v>79</v>
      </c>
      <c r="B19" s="233"/>
      <c r="C19" s="233"/>
      <c r="D19" s="233"/>
      <c r="E19" s="233" t="s">
        <v>80</v>
      </c>
      <c r="F19" s="233"/>
      <c r="G19" s="233"/>
      <c r="H19" s="301" t="s">
        <v>81</v>
      </c>
      <c r="I19" s="301"/>
      <c r="J19" s="301"/>
    </row>
    <row r="20" spans="1:10">
      <c r="A20" s="297" t="s">
        <v>87</v>
      </c>
      <c r="B20" s="297"/>
      <c r="C20" s="297"/>
      <c r="D20" s="297"/>
      <c r="E20" s="294" t="s">
        <v>31</v>
      </c>
      <c r="F20" s="294"/>
      <c r="G20" s="294"/>
      <c r="H20" s="294">
        <v>12</v>
      </c>
      <c r="I20" s="294"/>
      <c r="J20" s="294"/>
    </row>
    <row r="21" spans="1:10">
      <c r="A21" s="298"/>
      <c r="B21" s="298"/>
      <c r="C21" s="298"/>
      <c r="D21" s="298"/>
      <c r="E21" s="298"/>
      <c r="F21" s="298"/>
      <c r="G21" s="298"/>
      <c r="H21" s="298"/>
      <c r="I21" s="298"/>
      <c r="J21" s="298"/>
    </row>
    <row r="22" spans="1:10">
      <c r="A22" s="244" t="s">
        <v>82</v>
      </c>
      <c r="B22" s="244"/>
      <c r="C22" s="244"/>
      <c r="D22" s="244"/>
      <c r="E22" s="244"/>
      <c r="F22" s="244"/>
      <c r="G22" s="244"/>
      <c r="H22" s="244"/>
      <c r="I22" s="244"/>
      <c r="J22" s="244"/>
    </row>
    <row r="24" spans="1:10">
      <c r="A24" s="4" t="s">
        <v>83</v>
      </c>
      <c r="B24" s="4"/>
    </row>
    <row r="25" spans="1:10">
      <c r="A25" s="1" t="s">
        <v>84</v>
      </c>
    </row>
    <row r="26" spans="1:10">
      <c r="A26" s="233" t="s">
        <v>85</v>
      </c>
      <c r="B26" s="233"/>
      <c r="C26" s="233"/>
      <c r="D26" s="233"/>
      <c r="E26" s="233"/>
      <c r="F26" s="233"/>
      <c r="G26" s="233"/>
      <c r="H26" s="233"/>
      <c r="I26" s="233"/>
      <c r="J26" s="233"/>
    </row>
    <row r="27" spans="1:10">
      <c r="A27" s="245">
        <v>1</v>
      </c>
      <c r="B27" s="246"/>
      <c r="C27" s="288" t="s">
        <v>86</v>
      </c>
      <c r="D27" s="288"/>
      <c r="E27" s="288"/>
      <c r="F27" s="288"/>
      <c r="G27" s="288"/>
      <c r="H27" s="288"/>
      <c r="I27" s="297"/>
      <c r="J27" s="297"/>
    </row>
    <row r="28" spans="1:10">
      <c r="A28" s="245">
        <v>2</v>
      </c>
      <c r="B28" s="246"/>
      <c r="C28" s="288" t="s">
        <v>88</v>
      </c>
      <c r="D28" s="288"/>
      <c r="E28" s="288"/>
      <c r="F28" s="288"/>
      <c r="G28" s="288"/>
      <c r="H28" s="288"/>
      <c r="I28" s="294"/>
      <c r="J28" s="294"/>
    </row>
    <row r="29" spans="1:10">
      <c r="A29" s="245">
        <v>3</v>
      </c>
      <c r="B29" s="246"/>
      <c r="C29" s="288" t="s">
        <v>89</v>
      </c>
      <c r="D29" s="288"/>
      <c r="E29" s="288"/>
      <c r="F29" s="288"/>
      <c r="G29" s="288"/>
      <c r="H29" s="288"/>
      <c r="I29" s="295"/>
      <c r="J29" s="295"/>
    </row>
    <row r="30" spans="1:10" ht="13.15" customHeight="1">
      <c r="A30" s="245">
        <v>4</v>
      </c>
      <c r="B30" s="246"/>
      <c r="C30" s="288" t="s">
        <v>90</v>
      </c>
      <c r="D30" s="288"/>
      <c r="E30" s="288"/>
      <c r="F30" s="288"/>
      <c r="G30" s="288"/>
      <c r="H30" s="288"/>
      <c r="I30" s="296"/>
      <c r="J30" s="296"/>
    </row>
    <row r="31" spans="1:10">
      <c r="A31" s="245">
        <v>5</v>
      </c>
      <c r="B31" s="246"/>
      <c r="C31" s="288" t="s">
        <v>91</v>
      </c>
      <c r="D31" s="288"/>
      <c r="E31" s="288"/>
      <c r="F31" s="288"/>
      <c r="G31" s="288"/>
      <c r="H31" s="288"/>
      <c r="I31" s="289"/>
      <c r="J31" s="238"/>
    </row>
    <row r="32" spans="1:10">
      <c r="A32" s="245">
        <v>6</v>
      </c>
      <c r="B32" s="246"/>
      <c r="C32" s="290" t="s">
        <v>92</v>
      </c>
      <c r="D32" s="291"/>
      <c r="E32" s="291"/>
      <c r="F32" s="291"/>
      <c r="G32" s="291"/>
      <c r="H32" s="292"/>
      <c r="I32" s="293"/>
      <c r="J32" s="294"/>
    </row>
    <row r="33" spans="1:10" ht="13.15" customHeight="1">
      <c r="A33" s="285" t="s">
        <v>378</v>
      </c>
      <c r="B33" s="285"/>
      <c r="C33" s="285"/>
      <c r="D33" s="285"/>
      <c r="E33" s="285"/>
      <c r="F33" s="285"/>
      <c r="G33" s="285"/>
      <c r="H33" s="285"/>
      <c r="I33" s="285"/>
      <c r="J33" s="285"/>
    </row>
    <row r="35" spans="1:10">
      <c r="A35" s="264" t="s">
        <v>93</v>
      </c>
      <c r="B35" s="264"/>
      <c r="C35" s="264"/>
      <c r="D35" s="264"/>
      <c r="E35" s="264"/>
      <c r="F35" s="264"/>
      <c r="G35" s="264"/>
      <c r="H35" s="264"/>
      <c r="I35" s="264"/>
      <c r="J35" s="264"/>
    </row>
    <row r="37" spans="1:10" ht="14.25" customHeight="1">
      <c r="A37" s="286">
        <v>1</v>
      </c>
      <c r="B37" s="287"/>
      <c r="C37" s="233" t="s">
        <v>94</v>
      </c>
      <c r="D37" s="233"/>
      <c r="E37" s="233"/>
      <c r="F37" s="233"/>
      <c r="G37" s="233"/>
      <c r="H37" s="233"/>
      <c r="I37" s="233"/>
      <c r="J37" s="36" t="s">
        <v>95</v>
      </c>
    </row>
    <row r="38" spans="1:10">
      <c r="A38" s="235" t="s">
        <v>70</v>
      </c>
      <c r="B38" s="236"/>
      <c r="C38" s="237" t="s">
        <v>96</v>
      </c>
      <c r="D38" s="237"/>
      <c r="E38" s="237"/>
      <c r="F38" s="237"/>
      <c r="G38" s="237"/>
      <c r="H38" s="237"/>
      <c r="I38" s="237"/>
      <c r="J38" s="35"/>
    </row>
    <row r="39" spans="1:10">
      <c r="A39" s="235" t="s">
        <v>72</v>
      </c>
      <c r="B39" s="236"/>
      <c r="C39" s="255" t="s">
        <v>97</v>
      </c>
      <c r="D39" s="256"/>
      <c r="E39" s="256"/>
      <c r="F39" s="256"/>
      <c r="G39" s="256"/>
      <c r="H39" s="257"/>
      <c r="I39" s="5"/>
      <c r="J39" s="35"/>
    </row>
    <row r="40" spans="1:10">
      <c r="A40" s="235" t="s">
        <v>74</v>
      </c>
      <c r="B40" s="236"/>
      <c r="C40" s="255" t="s">
        <v>98</v>
      </c>
      <c r="D40" s="256"/>
      <c r="E40" s="256"/>
      <c r="F40" s="256"/>
      <c r="G40" s="256"/>
      <c r="H40" s="257"/>
      <c r="I40" s="5"/>
      <c r="J40" s="35"/>
    </row>
    <row r="41" spans="1:10">
      <c r="A41" s="235" t="s">
        <v>76</v>
      </c>
      <c r="B41" s="236"/>
      <c r="C41" s="255" t="s">
        <v>99</v>
      </c>
      <c r="D41" s="256"/>
      <c r="E41" s="256"/>
      <c r="F41" s="256"/>
      <c r="G41" s="256"/>
      <c r="H41" s="257"/>
      <c r="I41" s="5"/>
      <c r="J41" s="35"/>
    </row>
    <row r="42" spans="1:10">
      <c r="A42" s="235" t="s">
        <v>100</v>
      </c>
      <c r="B42" s="236"/>
      <c r="C42" s="255" t="s">
        <v>101</v>
      </c>
      <c r="D42" s="256"/>
      <c r="E42" s="256"/>
      <c r="F42" s="256"/>
      <c r="G42" s="256"/>
      <c r="H42" s="257"/>
      <c r="I42" s="6"/>
      <c r="J42" s="40"/>
    </row>
    <row r="43" spans="1:10">
      <c r="A43" s="235" t="s">
        <v>102</v>
      </c>
      <c r="B43" s="236"/>
      <c r="C43" s="255" t="s">
        <v>103</v>
      </c>
      <c r="D43" s="256"/>
      <c r="E43" s="256"/>
      <c r="F43" s="256"/>
      <c r="G43" s="256"/>
      <c r="H43" s="257"/>
      <c r="I43" s="5"/>
      <c r="J43" s="35"/>
    </row>
    <row r="44" spans="1:10" ht="15" customHeight="1">
      <c r="A44" s="233" t="s">
        <v>104</v>
      </c>
      <c r="B44" s="233"/>
      <c r="C44" s="233"/>
      <c r="D44" s="233"/>
      <c r="E44" s="233"/>
      <c r="F44" s="233"/>
      <c r="G44" s="233"/>
      <c r="H44" s="233"/>
      <c r="I44" s="233"/>
      <c r="J44" s="105"/>
    </row>
    <row r="45" spans="1:10">
      <c r="A45" s="101" t="s">
        <v>379</v>
      </c>
    </row>
    <row r="47" spans="1:10">
      <c r="A47" s="264" t="s">
        <v>105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9" spans="1:10">
      <c r="A49" s="284" t="s">
        <v>106</v>
      </c>
      <c r="B49" s="284"/>
      <c r="C49" s="284"/>
      <c r="D49" s="284"/>
      <c r="E49" s="284"/>
      <c r="F49" s="284"/>
      <c r="G49" s="284"/>
      <c r="H49" s="284"/>
      <c r="I49" s="284"/>
      <c r="J49" s="284"/>
    </row>
    <row r="50" spans="1:10">
      <c r="A50" s="239" t="s">
        <v>107</v>
      </c>
      <c r="B50" s="241"/>
      <c r="C50" s="7" t="s">
        <v>108</v>
      </c>
      <c r="D50" s="7"/>
      <c r="E50" s="7"/>
      <c r="F50" s="7"/>
      <c r="G50" s="7"/>
      <c r="H50" s="7"/>
      <c r="I50" s="36" t="s">
        <v>48</v>
      </c>
      <c r="J50" s="36" t="s">
        <v>95</v>
      </c>
    </row>
    <row r="51" spans="1:10">
      <c r="A51" s="235" t="s">
        <v>70</v>
      </c>
      <c r="B51" s="236"/>
      <c r="C51" s="255" t="s">
        <v>109</v>
      </c>
      <c r="D51" s="256"/>
      <c r="E51" s="256"/>
      <c r="F51" s="256"/>
      <c r="G51" s="256"/>
      <c r="H51" s="257"/>
      <c r="I51" s="38">
        <v>8.3299999999999999E-2</v>
      </c>
      <c r="J51" s="35"/>
    </row>
    <row r="52" spans="1:10">
      <c r="A52" s="235" t="s">
        <v>72</v>
      </c>
      <c r="B52" s="236"/>
      <c r="C52" s="255" t="s">
        <v>110</v>
      </c>
      <c r="D52" s="256"/>
      <c r="E52" s="256"/>
      <c r="F52" s="256"/>
      <c r="G52" s="256"/>
      <c r="H52" s="257"/>
      <c r="I52" s="38">
        <v>0.121</v>
      </c>
      <c r="J52" s="35"/>
    </row>
    <row r="53" spans="1:10">
      <c r="A53" s="239" t="s">
        <v>104</v>
      </c>
      <c r="B53" s="240"/>
      <c r="C53" s="240"/>
      <c r="D53" s="240"/>
      <c r="E53" s="240"/>
      <c r="F53" s="240"/>
      <c r="G53" s="240"/>
      <c r="H53" s="241"/>
      <c r="I53" s="37">
        <f>SUM(I51:I52)</f>
        <v>0.20430000000000001</v>
      </c>
      <c r="J53" s="105"/>
    </row>
    <row r="54" spans="1:10" ht="13.15" customHeight="1">
      <c r="A54" s="280" t="s">
        <v>380</v>
      </c>
      <c r="B54" s="280"/>
      <c r="C54" s="280"/>
      <c r="D54" s="280"/>
      <c r="E54" s="280"/>
      <c r="F54" s="280"/>
      <c r="G54" s="280"/>
      <c r="H54" s="281"/>
      <c r="I54" s="281"/>
      <c r="J54" s="280"/>
    </row>
    <row r="55" spans="1:10" ht="13.15" customHeight="1">
      <c r="A55" s="274" t="s">
        <v>381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6" spans="1:10" ht="13.15" customHeight="1">
      <c r="A56" s="274" t="s">
        <v>382</v>
      </c>
      <c r="B56" s="274"/>
      <c r="C56" s="274"/>
      <c r="D56" s="274"/>
      <c r="E56" s="274"/>
      <c r="F56" s="274"/>
      <c r="G56" s="274"/>
      <c r="H56" s="282"/>
      <c r="I56" s="282"/>
      <c r="J56" s="274"/>
    </row>
    <row r="58" spans="1:10" ht="23.25" customHeight="1">
      <c r="A58" s="283" t="s">
        <v>111</v>
      </c>
      <c r="B58" s="283"/>
      <c r="C58" s="283"/>
      <c r="D58" s="283"/>
      <c r="E58" s="283"/>
      <c r="F58" s="283"/>
      <c r="G58" s="283"/>
      <c r="H58" s="283"/>
      <c r="I58" s="283"/>
      <c r="J58" s="283"/>
    </row>
    <row r="59" spans="1:10">
      <c r="A59" s="239" t="s">
        <v>112</v>
      </c>
      <c r="B59" s="241"/>
      <c r="C59" s="233" t="s">
        <v>113</v>
      </c>
      <c r="D59" s="233"/>
      <c r="E59" s="233"/>
      <c r="F59" s="233"/>
      <c r="G59" s="233"/>
      <c r="H59" s="233" t="s">
        <v>48</v>
      </c>
      <c r="I59" s="233"/>
      <c r="J59" s="36" t="s">
        <v>95</v>
      </c>
    </row>
    <row r="60" spans="1:10" ht="42" customHeight="1">
      <c r="A60" s="235" t="s">
        <v>70</v>
      </c>
      <c r="B60" s="236"/>
      <c r="C60" s="279" t="s">
        <v>411</v>
      </c>
      <c r="D60" s="279"/>
      <c r="E60" s="279"/>
      <c r="F60" s="279"/>
      <c r="G60" s="279"/>
      <c r="H60" s="278">
        <v>0.2</v>
      </c>
      <c r="I60" s="278"/>
      <c r="J60" s="35"/>
    </row>
    <row r="61" spans="1:10">
      <c r="A61" s="235" t="s">
        <v>72</v>
      </c>
      <c r="B61" s="236"/>
      <c r="C61" s="237" t="s">
        <v>114</v>
      </c>
      <c r="D61" s="237"/>
      <c r="E61" s="237"/>
      <c r="F61" s="237"/>
      <c r="G61" s="237"/>
      <c r="H61" s="278">
        <v>2.5000000000000001E-2</v>
      </c>
      <c r="I61" s="278"/>
      <c r="J61" s="35"/>
    </row>
    <row r="62" spans="1:10">
      <c r="A62" s="235" t="s">
        <v>74</v>
      </c>
      <c r="B62" s="236"/>
      <c r="C62" s="237" t="s">
        <v>396</v>
      </c>
      <c r="D62" s="237"/>
      <c r="E62" s="237"/>
      <c r="F62" s="237"/>
      <c r="G62" s="237"/>
      <c r="H62" s="278"/>
      <c r="I62" s="278"/>
      <c r="J62" s="35"/>
    </row>
    <row r="63" spans="1:10">
      <c r="A63" s="235" t="s">
        <v>76</v>
      </c>
      <c r="B63" s="236"/>
      <c r="C63" s="237" t="s">
        <v>115</v>
      </c>
      <c r="D63" s="237"/>
      <c r="E63" s="237"/>
      <c r="F63" s="237"/>
      <c r="G63" s="237"/>
      <c r="H63" s="278">
        <v>1.4999999999999999E-2</v>
      </c>
      <c r="I63" s="278"/>
      <c r="J63" s="35"/>
    </row>
    <row r="64" spans="1:10">
      <c r="A64" s="235" t="s">
        <v>100</v>
      </c>
      <c r="B64" s="236"/>
      <c r="C64" s="237" t="s">
        <v>116</v>
      </c>
      <c r="D64" s="237"/>
      <c r="E64" s="237"/>
      <c r="F64" s="237"/>
      <c r="G64" s="237"/>
      <c r="H64" s="278">
        <v>0.01</v>
      </c>
      <c r="I64" s="278"/>
      <c r="J64" s="35"/>
    </row>
    <row r="65" spans="1:10">
      <c r="A65" s="235" t="s">
        <v>117</v>
      </c>
      <c r="B65" s="236"/>
      <c r="C65" s="237" t="s">
        <v>118</v>
      </c>
      <c r="D65" s="237"/>
      <c r="E65" s="237"/>
      <c r="F65" s="237"/>
      <c r="G65" s="237"/>
      <c r="H65" s="276">
        <v>6.0000000000000001E-3</v>
      </c>
      <c r="I65" s="276"/>
      <c r="J65" s="35"/>
    </row>
    <row r="66" spans="1:10">
      <c r="A66" s="235" t="s">
        <v>102</v>
      </c>
      <c r="B66" s="236"/>
      <c r="C66" s="237" t="s">
        <v>119</v>
      </c>
      <c r="D66" s="237"/>
      <c r="E66" s="237"/>
      <c r="F66" s="237"/>
      <c r="G66" s="237"/>
      <c r="H66" s="276">
        <v>2E-3</v>
      </c>
      <c r="I66" s="277"/>
      <c r="J66" s="35"/>
    </row>
    <row r="67" spans="1:10">
      <c r="A67" s="235" t="s">
        <v>120</v>
      </c>
      <c r="B67" s="236"/>
      <c r="C67" s="237" t="s">
        <v>121</v>
      </c>
      <c r="D67" s="237"/>
      <c r="E67" s="237"/>
      <c r="F67" s="237"/>
      <c r="G67" s="237"/>
      <c r="H67" s="276">
        <v>0.08</v>
      </c>
      <c r="I67" s="277"/>
      <c r="J67" s="40"/>
    </row>
    <row r="68" spans="1:10">
      <c r="A68" s="233" t="s">
        <v>104</v>
      </c>
      <c r="B68" s="233"/>
      <c r="C68" s="233"/>
      <c r="D68" s="233"/>
      <c r="E68" s="233"/>
      <c r="F68" s="233"/>
      <c r="G68" s="233"/>
      <c r="H68" s="273"/>
      <c r="I68" s="273"/>
      <c r="J68" s="105"/>
    </row>
    <row r="69" spans="1:10" ht="13.15" customHeight="1">
      <c r="A69" s="274" t="s">
        <v>383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4" t="s">
        <v>384</v>
      </c>
      <c r="B70" s="274"/>
      <c r="C70" s="274"/>
      <c r="D70" s="274"/>
      <c r="E70" s="274"/>
      <c r="F70" s="274"/>
      <c r="G70" s="274"/>
      <c r="H70" s="274"/>
      <c r="I70" s="274"/>
      <c r="J70" s="274"/>
    </row>
    <row r="71" spans="1:10" ht="13.15" customHeight="1">
      <c r="A71" s="275" t="s">
        <v>385</v>
      </c>
      <c r="B71" s="275"/>
      <c r="C71" s="275"/>
      <c r="D71" s="275"/>
      <c r="E71" s="275"/>
      <c r="F71" s="275"/>
      <c r="G71" s="275"/>
      <c r="H71" s="275"/>
      <c r="I71" s="275"/>
      <c r="J71" s="275"/>
    </row>
    <row r="73" spans="1:10">
      <c r="A73" s="4" t="s">
        <v>122</v>
      </c>
      <c r="B73" s="4"/>
    </row>
    <row r="74" spans="1:10">
      <c r="A74" s="239" t="s">
        <v>123</v>
      </c>
      <c r="B74" s="241"/>
      <c r="C74" s="239" t="s">
        <v>124</v>
      </c>
      <c r="D74" s="240"/>
      <c r="E74" s="240"/>
      <c r="F74" s="240"/>
      <c r="G74" s="240"/>
      <c r="H74" s="241"/>
      <c r="I74" s="36" t="s">
        <v>125</v>
      </c>
      <c r="J74" s="36" t="s">
        <v>95</v>
      </c>
    </row>
    <row r="75" spans="1:10">
      <c r="A75" s="235" t="s">
        <v>70</v>
      </c>
      <c r="B75" s="236"/>
      <c r="C75" s="255" t="s">
        <v>338</v>
      </c>
      <c r="D75" s="256"/>
      <c r="E75" s="256"/>
      <c r="F75" s="256"/>
      <c r="G75" s="256"/>
      <c r="H75" s="257"/>
      <c r="I75" s="29"/>
      <c r="J75" s="112"/>
    </row>
    <row r="76" spans="1:10">
      <c r="A76" s="235" t="s">
        <v>72</v>
      </c>
      <c r="B76" s="236"/>
      <c r="C76" s="255" t="s">
        <v>395</v>
      </c>
      <c r="D76" s="256"/>
      <c r="E76" s="256"/>
      <c r="F76" s="256"/>
      <c r="G76" s="256"/>
      <c r="H76" s="257"/>
      <c r="I76" s="11"/>
      <c r="J76" s="113"/>
    </row>
    <row r="77" spans="1:10">
      <c r="A77" s="235" t="s">
        <v>74</v>
      </c>
      <c r="B77" s="236"/>
      <c r="C77" s="255" t="s">
        <v>126</v>
      </c>
      <c r="D77" s="256"/>
      <c r="E77" s="256"/>
      <c r="F77" s="256"/>
      <c r="G77" s="256"/>
      <c r="H77" s="257"/>
      <c r="I77" s="11"/>
      <c r="J77" s="124">
        <v>0</v>
      </c>
    </row>
    <row r="78" spans="1:10">
      <c r="A78" s="258" t="s">
        <v>76</v>
      </c>
      <c r="B78" s="259"/>
      <c r="C78" s="260" t="s">
        <v>127</v>
      </c>
      <c r="D78" s="261"/>
      <c r="E78" s="261"/>
      <c r="F78" s="261"/>
      <c r="G78" s="261"/>
      <c r="H78" s="262"/>
      <c r="I78" s="123"/>
      <c r="J78" s="114">
        <v>0</v>
      </c>
    </row>
    <row r="79" spans="1:10">
      <c r="A79" s="233" t="s">
        <v>104</v>
      </c>
      <c r="B79" s="233"/>
      <c r="C79" s="233"/>
      <c r="D79" s="233"/>
      <c r="E79" s="233"/>
      <c r="F79" s="233"/>
      <c r="G79" s="233"/>
      <c r="H79" s="233"/>
      <c r="I79" s="233"/>
      <c r="J79" s="125">
        <f>SUM(J75:J78)</f>
        <v>0</v>
      </c>
    </row>
    <row r="80" spans="1:10" ht="22.15" customHeight="1">
      <c r="A80" s="242" t="s">
        <v>386</v>
      </c>
      <c r="B80" s="242"/>
      <c r="C80" s="242"/>
      <c r="D80" s="242"/>
      <c r="E80" s="242"/>
      <c r="F80" s="242"/>
      <c r="G80" s="242"/>
      <c r="H80" s="242"/>
      <c r="I80" s="242"/>
      <c r="J80" s="242"/>
    </row>
    <row r="81" spans="1:10" ht="28.15" customHeight="1">
      <c r="A81" s="243" t="s">
        <v>387</v>
      </c>
      <c r="B81" s="243"/>
      <c r="C81" s="243"/>
      <c r="D81" s="243"/>
      <c r="E81" s="243"/>
      <c r="F81" s="243"/>
      <c r="G81" s="243"/>
      <c r="H81" s="243"/>
      <c r="I81" s="243"/>
      <c r="J81" s="243"/>
    </row>
    <row r="82" spans="1:10">
      <c r="A82" s="102"/>
      <c r="B82" s="102"/>
      <c r="C82" s="102"/>
      <c r="D82" s="102"/>
      <c r="E82" s="102"/>
      <c r="F82" s="102"/>
      <c r="G82" s="102"/>
      <c r="H82" s="102"/>
      <c r="I82" s="118"/>
      <c r="J82" s="103"/>
    </row>
    <row r="83" spans="1:10">
      <c r="A83" s="4" t="s">
        <v>128</v>
      </c>
      <c r="B83" s="4"/>
    </row>
    <row r="84" spans="1:10">
      <c r="A84" s="239">
        <v>2</v>
      </c>
      <c r="B84" s="241"/>
      <c r="C84" s="233" t="s">
        <v>129</v>
      </c>
      <c r="D84" s="233"/>
      <c r="E84" s="233"/>
      <c r="F84" s="233"/>
      <c r="G84" s="233"/>
      <c r="H84" s="233"/>
      <c r="I84" s="238"/>
      <c r="J84" s="36" t="s">
        <v>95</v>
      </c>
    </row>
    <row r="85" spans="1:10">
      <c r="A85" s="235" t="s">
        <v>107</v>
      </c>
      <c r="B85" s="236"/>
      <c r="C85" s="237" t="str">
        <f>C50</f>
        <v>13º (décimo terceiro) Salário, Férias e Adicional de Férias</v>
      </c>
      <c r="D85" s="237"/>
      <c r="E85" s="237"/>
      <c r="F85" s="237"/>
      <c r="G85" s="237"/>
      <c r="H85" s="237"/>
      <c r="I85" s="237"/>
      <c r="J85" s="35">
        <f>J53</f>
        <v>0</v>
      </c>
    </row>
    <row r="86" spans="1:10">
      <c r="A86" s="235" t="s">
        <v>112</v>
      </c>
      <c r="B86" s="236"/>
      <c r="C86" s="237" t="str">
        <f>C59</f>
        <v>GPS, FGTS e outras contribuições</v>
      </c>
      <c r="D86" s="237"/>
      <c r="E86" s="237"/>
      <c r="F86" s="237"/>
      <c r="G86" s="237"/>
      <c r="H86" s="237"/>
      <c r="I86" s="237"/>
      <c r="J86" s="35">
        <f>J68</f>
        <v>0</v>
      </c>
    </row>
    <row r="87" spans="1:10">
      <c r="A87" s="235" t="s">
        <v>123</v>
      </c>
      <c r="B87" s="236"/>
      <c r="C87" s="237" t="str">
        <f>C74</f>
        <v>Benefícios Mensais e Diários</v>
      </c>
      <c r="D87" s="237"/>
      <c r="E87" s="237"/>
      <c r="F87" s="237"/>
      <c r="G87" s="237"/>
      <c r="H87" s="237"/>
      <c r="I87" s="237"/>
      <c r="J87" s="35">
        <f>J79</f>
        <v>0</v>
      </c>
    </row>
    <row r="88" spans="1:10">
      <c r="A88" s="233" t="s">
        <v>104</v>
      </c>
      <c r="B88" s="233"/>
      <c r="C88" s="233"/>
      <c r="D88" s="233"/>
      <c r="E88" s="233"/>
      <c r="F88" s="233"/>
      <c r="G88" s="233"/>
      <c r="H88" s="233"/>
      <c r="I88" s="233"/>
      <c r="J88" s="105">
        <f>SUM(J85:J87)</f>
        <v>0</v>
      </c>
    </row>
    <row r="90" spans="1:10">
      <c r="A90" s="264" t="s">
        <v>130</v>
      </c>
      <c r="B90" s="264"/>
      <c r="C90" s="264"/>
      <c r="D90" s="264"/>
      <c r="E90" s="264"/>
      <c r="F90" s="264"/>
      <c r="G90" s="264"/>
      <c r="H90" s="264"/>
      <c r="I90" s="264"/>
      <c r="J90" s="264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239">
        <v>3</v>
      </c>
      <c r="B92" s="241"/>
      <c r="C92" s="239" t="s">
        <v>131</v>
      </c>
      <c r="D92" s="240"/>
      <c r="E92" s="240"/>
      <c r="F92" s="240"/>
      <c r="G92" s="240"/>
      <c r="H92" s="241"/>
      <c r="I92" s="36" t="s">
        <v>48</v>
      </c>
      <c r="J92" s="36" t="s">
        <v>95</v>
      </c>
    </row>
    <row r="93" spans="1:10">
      <c r="A93" s="235" t="s">
        <v>70</v>
      </c>
      <c r="B93" s="236"/>
      <c r="C93" s="255" t="s">
        <v>132</v>
      </c>
      <c r="D93" s="256"/>
      <c r="E93" s="256"/>
      <c r="F93" s="256"/>
      <c r="G93" s="256"/>
      <c r="H93" s="257"/>
      <c r="I93" s="52"/>
      <c r="J93" s="40"/>
    </row>
    <row r="94" spans="1:10">
      <c r="A94" s="235" t="s">
        <v>72</v>
      </c>
      <c r="B94" s="236"/>
      <c r="C94" s="255" t="s">
        <v>133</v>
      </c>
      <c r="D94" s="256"/>
      <c r="E94" s="256"/>
      <c r="F94" s="256"/>
      <c r="G94" s="256"/>
      <c r="H94" s="257"/>
      <c r="I94" s="39"/>
      <c r="J94" s="40"/>
    </row>
    <row r="95" spans="1:10">
      <c r="A95" s="235" t="s">
        <v>74</v>
      </c>
      <c r="B95" s="236"/>
      <c r="C95" s="255" t="s">
        <v>134</v>
      </c>
      <c r="D95" s="256"/>
      <c r="E95" s="256"/>
      <c r="F95" s="256"/>
      <c r="G95" s="256"/>
      <c r="H95" s="257"/>
      <c r="I95" s="39">
        <v>1.9400000000000001E-2</v>
      </c>
      <c r="J95" s="40"/>
    </row>
    <row r="96" spans="1:10" ht="26.25" customHeight="1">
      <c r="A96" s="235" t="s">
        <v>76</v>
      </c>
      <c r="B96" s="236"/>
      <c r="C96" s="270" t="s">
        <v>340</v>
      </c>
      <c r="D96" s="271"/>
      <c r="E96" s="271"/>
      <c r="F96" s="271"/>
      <c r="G96" s="271"/>
      <c r="H96" s="272"/>
      <c r="I96" s="39"/>
      <c r="J96" s="40"/>
    </row>
    <row r="97" spans="1:10" ht="27.75" customHeight="1">
      <c r="A97" s="235" t="s">
        <v>100</v>
      </c>
      <c r="B97" s="236"/>
      <c r="C97" s="265" t="s">
        <v>341</v>
      </c>
      <c r="D97" s="266"/>
      <c r="E97" s="266"/>
      <c r="F97" s="266"/>
      <c r="G97" s="266"/>
      <c r="H97" s="267"/>
      <c r="I97" s="39">
        <v>0.04</v>
      </c>
      <c r="J97" s="40"/>
    </row>
    <row r="98" spans="1:10">
      <c r="A98" s="239" t="s">
        <v>104</v>
      </c>
      <c r="B98" s="240"/>
      <c r="C98" s="240"/>
      <c r="D98" s="240"/>
      <c r="E98" s="240"/>
      <c r="F98" s="240"/>
      <c r="G98" s="240"/>
      <c r="H98" s="241"/>
      <c r="I98" s="37"/>
      <c r="J98" s="105"/>
    </row>
    <row r="99" spans="1:10" ht="38.450000000000003" customHeight="1">
      <c r="A99" s="268" t="s">
        <v>388</v>
      </c>
      <c r="B99" s="268"/>
      <c r="C99" s="268"/>
      <c r="D99" s="268"/>
      <c r="E99" s="268"/>
      <c r="F99" s="268"/>
      <c r="G99" s="268"/>
      <c r="H99" s="268"/>
      <c r="I99" s="268"/>
      <c r="J99" s="268"/>
    </row>
    <row r="100" spans="1:10">
      <c r="A100" s="43"/>
      <c r="B100" s="43"/>
      <c r="C100" s="43"/>
      <c r="D100" s="43"/>
      <c r="E100" s="43"/>
      <c r="F100" s="43"/>
      <c r="G100" s="43"/>
      <c r="H100" s="43"/>
      <c r="I100" s="43"/>
      <c r="J100" s="43"/>
    </row>
    <row r="101" spans="1:10">
      <c r="A101" s="264" t="s">
        <v>135</v>
      </c>
      <c r="B101" s="264"/>
      <c r="C101" s="264"/>
      <c r="D101" s="264"/>
      <c r="E101" s="264"/>
      <c r="F101" s="264"/>
      <c r="G101" s="264"/>
      <c r="H101" s="264"/>
      <c r="I101" s="264"/>
      <c r="J101" s="264"/>
    </row>
    <row r="102" spans="1:10" ht="25.15" customHeight="1">
      <c r="A102" s="269" t="s">
        <v>389</v>
      </c>
      <c r="B102" s="269"/>
      <c r="C102" s="269"/>
      <c r="D102" s="269"/>
      <c r="E102" s="269"/>
      <c r="F102" s="269"/>
      <c r="G102" s="269"/>
      <c r="H102" s="269"/>
      <c r="I102" s="269"/>
      <c r="J102" s="269"/>
    </row>
    <row r="103" spans="1:10" ht="15.6" customHeight="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</row>
    <row r="104" spans="1:10">
      <c r="A104" s="4" t="s">
        <v>136</v>
      </c>
      <c r="B104" s="4"/>
    </row>
    <row r="105" spans="1:10">
      <c r="A105" s="239" t="s">
        <v>137</v>
      </c>
      <c r="B105" s="241"/>
      <c r="C105" s="239" t="s">
        <v>138</v>
      </c>
      <c r="D105" s="240"/>
      <c r="E105" s="240"/>
      <c r="F105" s="240"/>
      <c r="G105" s="240"/>
      <c r="H105" s="241"/>
      <c r="I105" s="36" t="s">
        <v>48</v>
      </c>
      <c r="J105" s="36" t="s">
        <v>95</v>
      </c>
    </row>
    <row r="106" spans="1:10">
      <c r="A106" s="235" t="s">
        <v>70</v>
      </c>
      <c r="B106" s="236"/>
      <c r="C106" s="255" t="s">
        <v>139</v>
      </c>
      <c r="D106" s="256"/>
      <c r="E106" s="256"/>
      <c r="F106" s="256"/>
      <c r="G106" s="256"/>
      <c r="H106" s="257"/>
      <c r="I106" s="39">
        <v>0</v>
      </c>
      <c r="J106" s="109"/>
    </row>
    <row r="107" spans="1:10">
      <c r="A107" s="235" t="s">
        <v>72</v>
      </c>
      <c r="B107" s="236"/>
      <c r="C107" s="255" t="s">
        <v>140</v>
      </c>
      <c r="D107" s="256"/>
      <c r="E107" s="256"/>
      <c r="F107" s="256"/>
      <c r="G107" s="256"/>
      <c r="H107" s="257"/>
      <c r="I107" s="39"/>
      <c r="J107" s="109"/>
    </row>
    <row r="108" spans="1:10">
      <c r="A108" s="235" t="s">
        <v>74</v>
      </c>
      <c r="B108" s="236"/>
      <c r="C108" s="255" t="s">
        <v>141</v>
      </c>
      <c r="D108" s="256"/>
      <c r="E108" s="256"/>
      <c r="F108" s="256"/>
      <c r="G108" s="256"/>
      <c r="H108" s="257"/>
      <c r="I108" s="39"/>
      <c r="J108" s="109"/>
    </row>
    <row r="109" spans="1:10">
      <c r="A109" s="235" t="s">
        <v>76</v>
      </c>
      <c r="B109" s="236"/>
      <c r="C109" s="255" t="s">
        <v>142</v>
      </c>
      <c r="D109" s="256"/>
      <c r="E109" s="256"/>
      <c r="F109" s="256"/>
      <c r="G109" s="256"/>
      <c r="H109" s="257"/>
      <c r="I109" s="39"/>
      <c r="J109" s="109"/>
    </row>
    <row r="110" spans="1:10">
      <c r="A110" s="235" t="s">
        <v>100</v>
      </c>
      <c r="B110" s="236"/>
      <c r="C110" s="255" t="s">
        <v>143</v>
      </c>
      <c r="D110" s="256"/>
      <c r="E110" s="256"/>
      <c r="F110" s="256"/>
      <c r="G110" s="256"/>
      <c r="H110" s="257"/>
      <c r="I110" s="39"/>
      <c r="J110" s="109"/>
    </row>
    <row r="111" spans="1:10">
      <c r="A111" s="235" t="s">
        <v>117</v>
      </c>
      <c r="B111" s="236"/>
      <c r="C111" s="255" t="s">
        <v>144</v>
      </c>
      <c r="D111" s="256"/>
      <c r="E111" s="256"/>
      <c r="F111" s="256"/>
      <c r="G111" s="256"/>
      <c r="H111" s="257"/>
      <c r="I111" s="39"/>
      <c r="J111" s="109"/>
    </row>
    <row r="112" spans="1:10">
      <c r="A112" s="239" t="s">
        <v>104</v>
      </c>
      <c r="B112" s="240"/>
      <c r="C112" s="240"/>
      <c r="D112" s="240"/>
      <c r="E112" s="240"/>
      <c r="F112" s="240"/>
      <c r="G112" s="240"/>
      <c r="H112" s="241"/>
      <c r="I112" s="37"/>
      <c r="J112" s="106"/>
    </row>
    <row r="114" spans="1:10">
      <c r="A114" s="4" t="s">
        <v>145</v>
      </c>
      <c r="B114" s="4"/>
    </row>
    <row r="115" spans="1:10">
      <c r="A115" s="239" t="s">
        <v>146</v>
      </c>
      <c r="B115" s="241"/>
      <c r="C115" s="233" t="s">
        <v>147</v>
      </c>
      <c r="D115" s="233"/>
      <c r="E115" s="233"/>
      <c r="F115" s="233"/>
      <c r="G115" s="233"/>
      <c r="H115" s="233"/>
      <c r="I115" s="239"/>
      <c r="J115" s="36" t="s">
        <v>95</v>
      </c>
    </row>
    <row r="116" spans="1:10">
      <c r="A116" s="235" t="s">
        <v>70</v>
      </c>
      <c r="B116" s="236"/>
      <c r="C116" s="237" t="s">
        <v>148</v>
      </c>
      <c r="D116" s="237"/>
      <c r="E116" s="237"/>
      <c r="F116" s="237"/>
      <c r="G116" s="237"/>
      <c r="H116" s="237"/>
      <c r="I116" s="255"/>
      <c r="J116" s="111"/>
    </row>
    <row r="117" spans="1:10">
      <c r="A117" s="239" t="s">
        <v>104</v>
      </c>
      <c r="B117" s="240"/>
      <c r="C117" s="240"/>
      <c r="D117" s="240"/>
      <c r="E117" s="240"/>
      <c r="F117" s="240"/>
      <c r="G117" s="240"/>
      <c r="H117" s="240"/>
      <c r="I117" s="240"/>
      <c r="J117" s="106"/>
    </row>
    <row r="118" spans="1:10">
      <c r="A118" s="4" t="s">
        <v>149</v>
      </c>
      <c r="B118" s="4"/>
      <c r="J118" s="117"/>
    </row>
    <row r="119" spans="1:10">
      <c r="A119" s="239">
        <v>4</v>
      </c>
      <c r="B119" s="241"/>
      <c r="C119" s="233" t="s">
        <v>150</v>
      </c>
      <c r="D119" s="233"/>
      <c r="E119" s="233"/>
      <c r="F119" s="233"/>
      <c r="G119" s="233"/>
      <c r="H119" s="233"/>
      <c r="I119" s="233"/>
      <c r="J119" s="36" t="s">
        <v>95</v>
      </c>
    </row>
    <row r="120" spans="1:10">
      <c r="A120" s="235" t="s">
        <v>137</v>
      </c>
      <c r="B120" s="236"/>
      <c r="C120" s="237" t="s">
        <v>151</v>
      </c>
      <c r="D120" s="237"/>
      <c r="E120" s="237"/>
      <c r="F120" s="237"/>
      <c r="G120" s="237"/>
      <c r="H120" s="237"/>
      <c r="I120" s="237"/>
      <c r="J120" s="35"/>
    </row>
    <row r="121" spans="1:10">
      <c r="A121" s="235" t="s">
        <v>146</v>
      </c>
      <c r="B121" s="236"/>
      <c r="C121" s="237" t="s">
        <v>147</v>
      </c>
      <c r="D121" s="237"/>
      <c r="E121" s="237"/>
      <c r="F121" s="237"/>
      <c r="G121" s="237"/>
      <c r="H121" s="237"/>
      <c r="I121" s="237"/>
      <c r="J121" s="35"/>
    </row>
    <row r="122" spans="1:10">
      <c r="A122" s="233" t="s">
        <v>104</v>
      </c>
      <c r="B122" s="233"/>
      <c r="C122" s="233"/>
      <c r="D122" s="233"/>
      <c r="E122" s="233"/>
      <c r="F122" s="233"/>
      <c r="G122" s="233"/>
      <c r="H122" s="233"/>
      <c r="I122" s="233"/>
      <c r="J122" s="105"/>
    </row>
    <row r="123" spans="1:10">
      <c r="A123" s="263" t="s">
        <v>390</v>
      </c>
      <c r="B123" s="263"/>
      <c r="C123" s="263"/>
      <c r="D123" s="263"/>
      <c r="E123" s="263"/>
      <c r="F123" s="263"/>
      <c r="G123" s="263"/>
      <c r="H123" s="263"/>
      <c r="I123" s="263"/>
      <c r="J123" s="263"/>
    </row>
    <row r="125" spans="1:10">
      <c r="A125" s="264" t="s">
        <v>152</v>
      </c>
      <c r="B125" s="264"/>
      <c r="C125" s="264"/>
      <c r="D125" s="264"/>
      <c r="E125" s="264"/>
      <c r="F125" s="264"/>
      <c r="G125" s="264"/>
      <c r="H125" s="264"/>
      <c r="I125" s="264"/>
      <c r="J125" s="264"/>
    </row>
    <row r="126" spans="1:10">
      <c r="A126" s="4"/>
      <c r="B126" s="4"/>
    </row>
    <row r="127" spans="1:10">
      <c r="A127" s="233">
        <v>5</v>
      </c>
      <c r="B127" s="233"/>
      <c r="C127" s="233" t="s">
        <v>153</v>
      </c>
      <c r="D127" s="233"/>
      <c r="E127" s="233"/>
      <c r="F127" s="233"/>
      <c r="G127" s="233"/>
      <c r="H127" s="233"/>
      <c r="I127" s="233"/>
      <c r="J127" s="36" t="s">
        <v>95</v>
      </c>
    </row>
    <row r="128" spans="1:10">
      <c r="A128" s="235" t="s">
        <v>70</v>
      </c>
      <c r="B128" s="236"/>
      <c r="C128" s="237" t="s">
        <v>154</v>
      </c>
      <c r="D128" s="237"/>
      <c r="E128" s="237"/>
      <c r="F128" s="237"/>
      <c r="G128" s="237"/>
      <c r="H128" s="237"/>
      <c r="I128" s="255"/>
      <c r="J128" s="109"/>
    </row>
    <row r="129" spans="1:10">
      <c r="A129" s="235" t="s">
        <v>72</v>
      </c>
      <c r="B129" s="236"/>
      <c r="C129" s="237" t="s">
        <v>155</v>
      </c>
      <c r="D129" s="237"/>
      <c r="E129" s="237"/>
      <c r="F129" s="237"/>
      <c r="G129" s="237"/>
      <c r="H129" s="237"/>
      <c r="I129" s="255"/>
      <c r="J129" s="109"/>
    </row>
    <row r="130" spans="1:10">
      <c r="A130" s="235" t="s">
        <v>74</v>
      </c>
      <c r="B130" s="236"/>
      <c r="C130" s="255" t="s">
        <v>156</v>
      </c>
      <c r="D130" s="256"/>
      <c r="E130" s="256"/>
      <c r="F130" s="256"/>
      <c r="G130" s="256"/>
      <c r="H130" s="256"/>
      <c r="I130" s="256"/>
      <c r="J130" s="109"/>
    </row>
    <row r="131" spans="1:10">
      <c r="A131" s="235" t="s">
        <v>76</v>
      </c>
      <c r="B131" s="236"/>
      <c r="C131" s="255" t="s">
        <v>157</v>
      </c>
      <c r="D131" s="256"/>
      <c r="E131" s="256"/>
      <c r="F131" s="256"/>
      <c r="G131" s="256"/>
      <c r="H131" s="256"/>
      <c r="I131" s="256"/>
      <c r="J131" s="40"/>
    </row>
    <row r="132" spans="1:10">
      <c r="A132" s="235" t="s">
        <v>100</v>
      </c>
      <c r="B132" s="236"/>
      <c r="C132" s="237" t="s">
        <v>103</v>
      </c>
      <c r="D132" s="237"/>
      <c r="E132" s="237"/>
      <c r="F132" s="237"/>
      <c r="G132" s="237"/>
      <c r="H132" s="237"/>
      <c r="I132" s="237"/>
      <c r="J132" s="40"/>
    </row>
    <row r="133" spans="1:10">
      <c r="A133" s="233" t="s">
        <v>104</v>
      </c>
      <c r="B133" s="233"/>
      <c r="C133" s="233"/>
      <c r="D133" s="233"/>
      <c r="E133" s="233"/>
      <c r="F133" s="233"/>
      <c r="G133" s="233"/>
      <c r="H133" s="233"/>
      <c r="I133" s="233"/>
      <c r="J133" s="106"/>
    </row>
    <row r="134" spans="1:10">
      <c r="A134" s="263" t="s">
        <v>390</v>
      </c>
      <c r="B134" s="263"/>
      <c r="C134" s="263"/>
      <c r="D134" s="263"/>
      <c r="E134" s="263"/>
      <c r="F134" s="263"/>
      <c r="G134" s="263"/>
      <c r="H134" s="263"/>
      <c r="I134" s="263"/>
      <c r="J134" s="263"/>
    </row>
    <row r="136" spans="1:10">
      <c r="A136" s="264" t="s">
        <v>158</v>
      </c>
      <c r="B136" s="264"/>
      <c r="C136" s="264"/>
      <c r="D136" s="264"/>
      <c r="E136" s="264"/>
      <c r="F136" s="264"/>
      <c r="G136" s="264"/>
      <c r="H136" s="264"/>
      <c r="I136" s="264"/>
      <c r="J136" s="264"/>
    </row>
    <row r="137" spans="1:10">
      <c r="A137" s="4"/>
      <c r="B137" s="4"/>
    </row>
    <row r="138" spans="1:10">
      <c r="A138" s="239">
        <v>6</v>
      </c>
      <c r="B138" s="241"/>
      <c r="C138" s="239" t="s">
        <v>159</v>
      </c>
      <c r="D138" s="240"/>
      <c r="E138" s="240"/>
      <c r="F138" s="240"/>
      <c r="G138" s="240"/>
      <c r="H138" s="241"/>
      <c r="I138" s="37"/>
      <c r="J138" s="36" t="s">
        <v>95</v>
      </c>
    </row>
    <row r="139" spans="1:10">
      <c r="A139" s="235" t="s">
        <v>70</v>
      </c>
      <c r="B139" s="236"/>
      <c r="C139" s="255" t="s">
        <v>344</v>
      </c>
      <c r="D139" s="256"/>
      <c r="E139" s="256"/>
      <c r="F139" s="256"/>
      <c r="G139" s="256"/>
      <c r="H139" s="257"/>
      <c r="I139" s="38"/>
      <c r="J139" s="107"/>
    </row>
    <row r="140" spans="1:10">
      <c r="A140" s="258" t="s">
        <v>72</v>
      </c>
      <c r="B140" s="259"/>
      <c r="C140" s="260" t="s">
        <v>345</v>
      </c>
      <c r="D140" s="261"/>
      <c r="E140" s="261"/>
      <c r="F140" s="261"/>
      <c r="G140" s="261"/>
      <c r="H140" s="262"/>
      <c r="I140" s="9"/>
      <c r="J140" s="107"/>
    </row>
    <row r="141" spans="1:10">
      <c r="A141" s="235" t="s">
        <v>74</v>
      </c>
      <c r="B141" s="236"/>
      <c r="C141" s="255" t="s">
        <v>349</v>
      </c>
      <c r="D141" s="256"/>
      <c r="E141" s="256"/>
      <c r="F141" s="256"/>
      <c r="G141" s="256"/>
      <c r="H141" s="257"/>
      <c r="I141" s="81"/>
      <c r="J141" s="107"/>
    </row>
    <row r="142" spans="1:10">
      <c r="A142" s="33"/>
      <c r="B142" s="34"/>
      <c r="C142" s="247" t="s">
        <v>350</v>
      </c>
      <c r="D142" s="248"/>
      <c r="E142" s="248"/>
      <c r="F142" s="248"/>
      <c r="G142" s="248"/>
      <c r="H142" s="249"/>
      <c r="I142" s="80"/>
      <c r="J142" s="120"/>
    </row>
    <row r="143" spans="1:10">
      <c r="A143" s="33"/>
      <c r="B143" s="34"/>
      <c r="C143" s="250" t="s">
        <v>348</v>
      </c>
      <c r="D143" s="251"/>
      <c r="E143" s="251"/>
      <c r="F143" s="251"/>
      <c r="G143" s="251"/>
      <c r="H143" s="251"/>
      <c r="I143" s="38"/>
      <c r="J143" s="107"/>
    </row>
    <row r="144" spans="1:10">
      <c r="A144" s="33"/>
      <c r="B144" s="34"/>
      <c r="C144" s="250" t="s">
        <v>347</v>
      </c>
      <c r="D144" s="251"/>
      <c r="E144" s="251"/>
      <c r="F144" s="251"/>
      <c r="G144" s="251"/>
      <c r="H144" s="251"/>
      <c r="I144" s="38"/>
      <c r="J144" s="107"/>
    </row>
    <row r="145" spans="1:10">
      <c r="A145" s="33"/>
      <c r="B145" s="34"/>
      <c r="C145" s="250" t="s">
        <v>346</v>
      </c>
      <c r="D145" s="251"/>
      <c r="E145" s="251"/>
      <c r="F145" s="251"/>
      <c r="G145" s="251"/>
      <c r="H145" s="251"/>
      <c r="I145" s="38"/>
      <c r="J145" s="107"/>
    </row>
    <row r="146" spans="1:10" ht="45" customHeight="1">
      <c r="A146" s="235"/>
      <c r="B146" s="236"/>
      <c r="C146" s="252" t="s">
        <v>410</v>
      </c>
      <c r="D146" s="253"/>
      <c r="E146" s="253"/>
      <c r="F146" s="253"/>
      <c r="G146" s="253"/>
      <c r="H146" s="254"/>
      <c r="I146" s="38"/>
      <c r="J146" s="107"/>
    </row>
    <row r="147" spans="1:10">
      <c r="A147" s="239" t="s">
        <v>104</v>
      </c>
      <c r="B147" s="240"/>
      <c r="C147" s="240"/>
      <c r="D147" s="240"/>
      <c r="E147" s="240"/>
      <c r="F147" s="240"/>
      <c r="G147" s="240"/>
      <c r="H147" s="241"/>
      <c r="I147" s="37"/>
      <c r="J147" s="106"/>
    </row>
    <row r="148" spans="1:10" ht="13.15" customHeight="1">
      <c r="A148" s="242" t="s">
        <v>391</v>
      </c>
      <c r="B148" s="242"/>
      <c r="C148" s="242"/>
      <c r="D148" s="242"/>
      <c r="E148" s="242"/>
      <c r="F148" s="242"/>
      <c r="G148" s="242"/>
      <c r="H148" s="242"/>
      <c r="I148" s="242"/>
      <c r="J148" s="242"/>
    </row>
    <row r="149" spans="1:10" ht="13.15" customHeight="1">
      <c r="A149" s="243" t="s">
        <v>392</v>
      </c>
      <c r="B149" s="243"/>
      <c r="C149" s="243"/>
      <c r="D149" s="243"/>
      <c r="E149" s="243"/>
      <c r="F149" s="243"/>
      <c r="G149" s="243"/>
      <c r="H149" s="243"/>
      <c r="I149" s="243"/>
      <c r="J149" s="243"/>
    </row>
    <row r="151" spans="1:10">
      <c r="A151" s="244" t="s">
        <v>160</v>
      </c>
      <c r="B151" s="244"/>
      <c r="C151" s="244"/>
      <c r="D151" s="244"/>
      <c r="E151" s="244"/>
      <c r="F151" s="244"/>
      <c r="G151" s="244"/>
      <c r="H151" s="244"/>
      <c r="I151" s="244"/>
      <c r="J151" s="244"/>
    </row>
    <row r="153" spans="1:10">
      <c r="A153" s="245"/>
      <c r="B153" s="246"/>
      <c r="C153" s="233" t="s">
        <v>161</v>
      </c>
      <c r="D153" s="233"/>
      <c r="E153" s="233"/>
      <c r="F153" s="233"/>
      <c r="G153" s="233"/>
      <c r="H153" s="233"/>
      <c r="I153" s="233"/>
      <c r="J153" s="36" t="s">
        <v>95</v>
      </c>
    </row>
    <row r="154" spans="1:10">
      <c r="A154" s="235" t="s">
        <v>70</v>
      </c>
      <c r="B154" s="236"/>
      <c r="C154" s="237" t="str">
        <f>A35</f>
        <v>Módulo 1 - Composição da Remuneração</v>
      </c>
      <c r="D154" s="237"/>
      <c r="E154" s="237"/>
      <c r="F154" s="237"/>
      <c r="G154" s="237"/>
      <c r="H154" s="237"/>
      <c r="I154" s="237"/>
      <c r="J154" s="35"/>
    </row>
    <row r="155" spans="1:10">
      <c r="A155" s="235" t="s">
        <v>72</v>
      </c>
      <c r="B155" s="236"/>
      <c r="C155" s="237" t="str">
        <f>A47</f>
        <v>Módulo 2 - Encargos e Benefícios Anuais, Mensais e Diários</v>
      </c>
      <c r="D155" s="237"/>
      <c r="E155" s="237"/>
      <c r="F155" s="237"/>
      <c r="G155" s="237"/>
      <c r="H155" s="237"/>
      <c r="I155" s="237"/>
      <c r="J155" s="35"/>
    </row>
    <row r="156" spans="1:10">
      <c r="A156" s="235" t="s">
        <v>74</v>
      </c>
      <c r="B156" s="236"/>
      <c r="C156" s="237" t="str">
        <f>A90</f>
        <v>Módulo 3 - Provisão para Rescisão</v>
      </c>
      <c r="D156" s="237"/>
      <c r="E156" s="237"/>
      <c r="F156" s="237"/>
      <c r="G156" s="237"/>
      <c r="H156" s="237"/>
      <c r="I156" s="237"/>
      <c r="J156" s="35"/>
    </row>
    <row r="157" spans="1:10">
      <c r="A157" s="235" t="s">
        <v>76</v>
      </c>
      <c r="B157" s="236"/>
      <c r="C157" s="237" t="str">
        <f>A101</f>
        <v>Módulo 4 - Custo de Reposição do Profissional Ausente</v>
      </c>
      <c r="D157" s="237"/>
      <c r="E157" s="237"/>
      <c r="F157" s="237"/>
      <c r="G157" s="237"/>
      <c r="H157" s="237"/>
      <c r="I157" s="237"/>
      <c r="J157" s="35"/>
    </row>
    <row r="158" spans="1:10">
      <c r="A158" s="235" t="s">
        <v>100</v>
      </c>
      <c r="B158" s="236"/>
      <c r="C158" s="237" t="str">
        <f>A125</f>
        <v>Módulo 5 - Insumos Diversos</v>
      </c>
      <c r="D158" s="237"/>
      <c r="E158" s="237"/>
      <c r="F158" s="237"/>
      <c r="G158" s="237"/>
      <c r="H158" s="237"/>
      <c r="I158" s="237"/>
      <c r="J158" s="35"/>
    </row>
    <row r="159" spans="1:10">
      <c r="A159" s="238" t="s">
        <v>162</v>
      </c>
      <c r="B159" s="238"/>
      <c r="C159" s="238"/>
      <c r="D159" s="238"/>
      <c r="E159" s="238"/>
      <c r="F159" s="238"/>
      <c r="G159" s="238"/>
      <c r="H159" s="238"/>
      <c r="I159" s="238"/>
      <c r="J159" s="35"/>
    </row>
    <row r="160" spans="1:10">
      <c r="A160" s="235" t="s">
        <v>117</v>
      </c>
      <c r="B160" s="236"/>
      <c r="C160" s="237" t="str">
        <f>A136</f>
        <v>Módulo 6 - Custos Indiretos, Tributos e Lucro</v>
      </c>
      <c r="D160" s="237"/>
      <c r="E160" s="237"/>
      <c r="F160" s="237"/>
      <c r="G160" s="237"/>
      <c r="H160" s="237"/>
      <c r="I160" s="237"/>
      <c r="J160" s="35"/>
    </row>
    <row r="161" spans="1:10">
      <c r="A161" s="233" t="s">
        <v>163</v>
      </c>
      <c r="B161" s="233"/>
      <c r="C161" s="233"/>
      <c r="D161" s="233"/>
      <c r="E161" s="233"/>
      <c r="F161" s="233"/>
      <c r="G161" s="233"/>
      <c r="H161" s="233"/>
      <c r="I161" s="233"/>
      <c r="J161" s="105"/>
    </row>
    <row r="162" spans="1:10" ht="50.25" customHeight="1">
      <c r="A162" s="234"/>
      <c r="B162" s="234"/>
      <c r="C162" s="234"/>
      <c r="D162" s="234"/>
      <c r="E162" s="234"/>
      <c r="F162" s="234"/>
      <c r="G162" s="234"/>
      <c r="H162" s="234"/>
      <c r="I162" s="234"/>
      <c r="J162" s="234"/>
    </row>
    <row r="165" spans="1:10">
      <c r="I165" s="28"/>
    </row>
  </sheetData>
  <mergeCells count="231">
    <mergeCell ref="A1:J1"/>
    <mergeCell ref="A2:J2"/>
    <mergeCell ref="A3:J3"/>
    <mergeCell ref="A5:C5"/>
    <mergeCell ref="D5:F5"/>
    <mergeCell ref="A6:C6"/>
    <mergeCell ref="D6:F6"/>
    <mergeCell ref="A13:B13"/>
    <mergeCell ref="C13:G13"/>
    <mergeCell ref="H13:J13"/>
    <mergeCell ref="A14:B14"/>
    <mergeCell ref="C14:G14"/>
    <mergeCell ref="H14:J14"/>
    <mergeCell ref="B8:D8"/>
    <mergeCell ref="F8:G8"/>
    <mergeCell ref="A10:J10"/>
    <mergeCell ref="A12:B12"/>
    <mergeCell ref="C12:G12"/>
    <mergeCell ref="H12:J12"/>
    <mergeCell ref="A20:D20"/>
    <mergeCell ref="E20:G20"/>
    <mergeCell ref="H20:J20"/>
    <mergeCell ref="A21:D21"/>
    <mergeCell ref="E21:G21"/>
    <mergeCell ref="H21:J21"/>
    <mergeCell ref="A15:B15"/>
    <mergeCell ref="C15:G15"/>
    <mergeCell ref="H15:J15"/>
    <mergeCell ref="A17:J17"/>
    <mergeCell ref="A19:D19"/>
    <mergeCell ref="E19:G19"/>
    <mergeCell ref="H19:J19"/>
    <mergeCell ref="A29:B29"/>
    <mergeCell ref="C29:H29"/>
    <mergeCell ref="I29:J29"/>
    <mergeCell ref="A30:B30"/>
    <mergeCell ref="C30:H30"/>
    <mergeCell ref="I30:J30"/>
    <mergeCell ref="A22:J22"/>
    <mergeCell ref="A26:J26"/>
    <mergeCell ref="A27:B27"/>
    <mergeCell ref="C27:H27"/>
    <mergeCell ref="I27:J27"/>
    <mergeCell ref="A28:B28"/>
    <mergeCell ref="C28:H28"/>
    <mergeCell ref="I28:J28"/>
    <mergeCell ref="A33:J33"/>
    <mergeCell ref="A35:J35"/>
    <mergeCell ref="A37:B37"/>
    <mergeCell ref="C37:I37"/>
    <mergeCell ref="A38:B38"/>
    <mergeCell ref="C38:I38"/>
    <mergeCell ref="A31:B31"/>
    <mergeCell ref="C31:H31"/>
    <mergeCell ref="I31:J31"/>
    <mergeCell ref="A32:B32"/>
    <mergeCell ref="C32:H32"/>
    <mergeCell ref="I32:J32"/>
    <mergeCell ref="A42:B42"/>
    <mergeCell ref="C42:H42"/>
    <mergeCell ref="A43:B43"/>
    <mergeCell ref="C43:H43"/>
    <mergeCell ref="A44:I44"/>
    <mergeCell ref="A47:J47"/>
    <mergeCell ref="A39:B39"/>
    <mergeCell ref="C39:H39"/>
    <mergeCell ref="A40:B40"/>
    <mergeCell ref="C40:H40"/>
    <mergeCell ref="A41:B41"/>
    <mergeCell ref="C41:H41"/>
    <mergeCell ref="A53:H53"/>
    <mergeCell ref="A54:J54"/>
    <mergeCell ref="A55:J55"/>
    <mergeCell ref="A56:J56"/>
    <mergeCell ref="A58:J58"/>
    <mergeCell ref="A59:B59"/>
    <mergeCell ref="C59:G59"/>
    <mergeCell ref="H59:I59"/>
    <mergeCell ref="A49:J49"/>
    <mergeCell ref="A50:B50"/>
    <mergeCell ref="A51:B51"/>
    <mergeCell ref="C51:H51"/>
    <mergeCell ref="A52:B52"/>
    <mergeCell ref="C52:H52"/>
    <mergeCell ref="A62:B62"/>
    <mergeCell ref="C62:G62"/>
    <mergeCell ref="H62:I62"/>
    <mergeCell ref="A63:B63"/>
    <mergeCell ref="C63:G63"/>
    <mergeCell ref="H63:I63"/>
    <mergeCell ref="A60:B60"/>
    <mergeCell ref="C60:G60"/>
    <mergeCell ref="H60:I60"/>
    <mergeCell ref="A61:B61"/>
    <mergeCell ref="C61:G61"/>
    <mergeCell ref="H61:I61"/>
    <mergeCell ref="A66:B66"/>
    <mergeCell ref="C66:G66"/>
    <mergeCell ref="H66:I66"/>
    <mergeCell ref="A67:B67"/>
    <mergeCell ref="C67:G67"/>
    <mergeCell ref="H67:I67"/>
    <mergeCell ref="A64:B64"/>
    <mergeCell ref="C64:G64"/>
    <mergeCell ref="H64:I64"/>
    <mergeCell ref="A65:B65"/>
    <mergeCell ref="C65:G65"/>
    <mergeCell ref="H65:I65"/>
    <mergeCell ref="A75:B75"/>
    <mergeCell ref="C75:H75"/>
    <mergeCell ref="A76:B76"/>
    <mergeCell ref="C76:H76"/>
    <mergeCell ref="A77:B77"/>
    <mergeCell ref="C77:H77"/>
    <mergeCell ref="A68:G68"/>
    <mergeCell ref="H68:I68"/>
    <mergeCell ref="A69:J69"/>
    <mergeCell ref="A70:J70"/>
    <mergeCell ref="A71:J71"/>
    <mergeCell ref="A74:B74"/>
    <mergeCell ref="C74:H74"/>
    <mergeCell ref="A85:B85"/>
    <mergeCell ref="C85:I85"/>
    <mergeCell ref="A86:B86"/>
    <mergeCell ref="C86:I86"/>
    <mergeCell ref="A87:B87"/>
    <mergeCell ref="C87:I87"/>
    <mergeCell ref="A78:B78"/>
    <mergeCell ref="C78:H78"/>
    <mergeCell ref="A79:I79"/>
    <mergeCell ref="A80:J80"/>
    <mergeCell ref="A81:J81"/>
    <mergeCell ref="A84:B84"/>
    <mergeCell ref="C84:I84"/>
    <mergeCell ref="A94:B94"/>
    <mergeCell ref="C94:H94"/>
    <mergeCell ref="A95:B95"/>
    <mergeCell ref="C95:H95"/>
    <mergeCell ref="A96:B96"/>
    <mergeCell ref="C96:H96"/>
    <mergeCell ref="A88:I88"/>
    <mergeCell ref="A90:J90"/>
    <mergeCell ref="A92:B92"/>
    <mergeCell ref="C92:H92"/>
    <mergeCell ref="A93:B93"/>
    <mergeCell ref="C93:H93"/>
    <mergeCell ref="A105:B105"/>
    <mergeCell ref="C105:H105"/>
    <mergeCell ref="A106:B106"/>
    <mergeCell ref="C106:H106"/>
    <mergeCell ref="A107:B107"/>
    <mergeCell ref="C107:H107"/>
    <mergeCell ref="A97:B97"/>
    <mergeCell ref="C97:H97"/>
    <mergeCell ref="A98:H98"/>
    <mergeCell ref="A99:J99"/>
    <mergeCell ref="A101:J101"/>
    <mergeCell ref="A102:J102"/>
    <mergeCell ref="A111:B111"/>
    <mergeCell ref="C111:H111"/>
    <mergeCell ref="A112:H112"/>
    <mergeCell ref="A115:B115"/>
    <mergeCell ref="C115:I115"/>
    <mergeCell ref="A116:B116"/>
    <mergeCell ref="C116:I116"/>
    <mergeCell ref="A108:B108"/>
    <mergeCell ref="C108:H108"/>
    <mergeCell ref="A109:B109"/>
    <mergeCell ref="C109:H109"/>
    <mergeCell ref="A110:B110"/>
    <mergeCell ref="C110:H110"/>
    <mergeCell ref="A122:I122"/>
    <mergeCell ref="A123:J123"/>
    <mergeCell ref="A125:J125"/>
    <mergeCell ref="A127:B127"/>
    <mergeCell ref="C127:I127"/>
    <mergeCell ref="A128:B128"/>
    <mergeCell ref="C128:I128"/>
    <mergeCell ref="A117:I117"/>
    <mergeCell ref="A119:B119"/>
    <mergeCell ref="C119:I119"/>
    <mergeCell ref="A120:B120"/>
    <mergeCell ref="C120:I120"/>
    <mergeCell ref="A121:B121"/>
    <mergeCell ref="C121:I121"/>
    <mergeCell ref="A132:B132"/>
    <mergeCell ref="C132:I132"/>
    <mergeCell ref="A133:I133"/>
    <mergeCell ref="A134:J134"/>
    <mergeCell ref="A136:J136"/>
    <mergeCell ref="A138:B138"/>
    <mergeCell ref="C138:H138"/>
    <mergeCell ref="A129:B129"/>
    <mergeCell ref="C129:I129"/>
    <mergeCell ref="A130:B130"/>
    <mergeCell ref="C130:I130"/>
    <mergeCell ref="A131:B131"/>
    <mergeCell ref="C131:I131"/>
    <mergeCell ref="C142:H142"/>
    <mergeCell ref="C143:H143"/>
    <mergeCell ref="C144:H144"/>
    <mergeCell ref="C145:H145"/>
    <mergeCell ref="A146:B146"/>
    <mergeCell ref="C146:H146"/>
    <mergeCell ref="A139:B139"/>
    <mergeCell ref="C139:H139"/>
    <mergeCell ref="A140:B140"/>
    <mergeCell ref="C140:H140"/>
    <mergeCell ref="A141:B141"/>
    <mergeCell ref="C141:H141"/>
    <mergeCell ref="A154:B154"/>
    <mergeCell ref="C154:I154"/>
    <mergeCell ref="A155:B155"/>
    <mergeCell ref="C155:I155"/>
    <mergeCell ref="A156:B156"/>
    <mergeCell ref="C156:I156"/>
    <mergeCell ref="A147:H147"/>
    <mergeCell ref="A148:J148"/>
    <mergeCell ref="A149:J149"/>
    <mergeCell ref="A151:J151"/>
    <mergeCell ref="A153:B153"/>
    <mergeCell ref="C153:I153"/>
    <mergeCell ref="A161:I161"/>
    <mergeCell ref="A162:J162"/>
    <mergeCell ref="A157:B157"/>
    <mergeCell ref="C157:I157"/>
    <mergeCell ref="A158:B158"/>
    <mergeCell ref="C158:I158"/>
    <mergeCell ref="A159:I159"/>
    <mergeCell ref="A160:B160"/>
    <mergeCell ref="C160:I160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E6F5-52FF-47D4-86A3-169C44280E8E}">
  <sheetPr>
    <pageSetUpPr fitToPage="1"/>
  </sheetPr>
  <dimension ref="A1:Y164"/>
  <sheetViews>
    <sheetView showGridLines="0" topLeftCell="A62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376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408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 t="s">
        <v>165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295">
        <v>11202.84</v>
      </c>
      <c r="J28" s="295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296" t="s">
        <v>166</v>
      </c>
      <c r="J29" s="296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289">
        <v>46143</v>
      </c>
      <c r="J30" s="238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167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11202.84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/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11202.84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933.2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1355.54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2288.7399999999998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6.15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2698.32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35">
        <f>(J43+J52)*H60</f>
        <v>337.29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35">
        <f>(J43+J52)*H61</f>
        <v>404.75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35">
        <f>(J43+J52)*H62</f>
        <v>202.37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35">
        <f>(J43+J52)*H63</f>
        <v>134.91999999999999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6">
        <v>6.0000000000000001E-3</v>
      </c>
      <c r="I64" s="276"/>
      <c r="J64" s="35">
        <f>(J43+J52)*H64</f>
        <v>80.95</v>
      </c>
    </row>
    <row r="65" spans="1:25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6">
        <v>2E-3</v>
      </c>
      <c r="I65" s="277"/>
      <c r="J65" s="35">
        <f>(J43+J52)*H65</f>
        <v>26.98</v>
      </c>
    </row>
    <row r="66" spans="1:25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6">
        <v>0.08</v>
      </c>
      <c r="I66" s="277"/>
      <c r="J66" s="40">
        <f>(J43+J52)*H66</f>
        <v>1079.33</v>
      </c>
    </row>
    <row r="67" spans="1:25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4964.91</v>
      </c>
    </row>
    <row r="68" spans="1:25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25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25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25">
      <c r="A72" s="4" t="s">
        <v>122</v>
      </c>
      <c r="B72" s="4"/>
    </row>
    <row r="73" spans="1:25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25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112"/>
    </row>
    <row r="75" spans="1:25" ht="12.75" customHeight="1">
      <c r="A75" s="235" t="s">
        <v>72</v>
      </c>
      <c r="B75" s="236"/>
      <c r="C75" s="255" t="s">
        <v>409</v>
      </c>
      <c r="D75" s="256"/>
      <c r="E75" s="256"/>
      <c r="F75" s="256"/>
      <c r="G75" s="256"/>
      <c r="H75" s="257"/>
      <c r="I75" s="11"/>
      <c r="J75" s="114">
        <f>22*42.13</f>
        <v>926.86</v>
      </c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</row>
    <row r="76" spans="1:25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</row>
    <row r="77" spans="1:25" ht="27.75" customHeight="1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</row>
    <row r="78" spans="1:25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1032.19</v>
      </c>
    </row>
    <row r="79" spans="1:25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25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2288.7399999999998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4964.91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1032.19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8285.84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45.93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3.36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217.34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79.540000000000006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448.11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794.28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8" t="s">
        <v>389</v>
      </c>
      <c r="B101" s="268"/>
      <c r="C101" s="268"/>
      <c r="D101" s="268"/>
      <c r="E101" s="268"/>
      <c r="F101" s="268"/>
      <c r="G101" s="268"/>
      <c r="H101" s="268"/>
      <c r="I101" s="268"/>
      <c r="J101" s="268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434.67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11.2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47.05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2.2400000000000002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495.16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495.16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495.16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1060.1600000000001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2226.34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24489.57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3489.76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1224.48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404.08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1861.21</v>
      </c>
    </row>
    <row r="145" spans="1:10" ht="55.15" customHeight="1">
      <c r="A145" s="235"/>
      <c r="B145" s="236"/>
      <c r="C145" s="252" t="s">
        <v>410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10266.030000000001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11202.84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8285.84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794.28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495.16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21203.21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10266.030000000001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31469.24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1">
    <mergeCell ref="K75:Y77"/>
    <mergeCell ref="A160:I160"/>
    <mergeCell ref="A161:J161"/>
    <mergeCell ref="A156:B156"/>
    <mergeCell ref="C156:I156"/>
    <mergeCell ref="A157:B157"/>
    <mergeCell ref="C157:I157"/>
    <mergeCell ref="A158:I158"/>
    <mergeCell ref="A159:B159"/>
    <mergeCell ref="C159:I159"/>
    <mergeCell ref="A153:B153"/>
    <mergeCell ref="C153:I153"/>
    <mergeCell ref="A154:B154"/>
    <mergeCell ref="C154:I154"/>
    <mergeCell ref="A155:B155"/>
    <mergeCell ref="C155:I155"/>
    <mergeCell ref="A146:H146"/>
    <mergeCell ref="A147:J147"/>
    <mergeCell ref="A148:J148"/>
    <mergeCell ref="A150:J150"/>
    <mergeCell ref="A152:B152"/>
    <mergeCell ref="C152:I152"/>
    <mergeCell ref="C141:H141"/>
    <mergeCell ref="C142:H142"/>
    <mergeCell ref="C143:H143"/>
    <mergeCell ref="C144:H144"/>
    <mergeCell ref="A145:B145"/>
    <mergeCell ref="C145:H145"/>
    <mergeCell ref="A138:B138"/>
    <mergeCell ref="C138:H138"/>
    <mergeCell ref="A139:B139"/>
    <mergeCell ref="C139:H139"/>
    <mergeCell ref="A140:B140"/>
    <mergeCell ref="C140:H140"/>
    <mergeCell ref="A131:B131"/>
    <mergeCell ref="C131:I131"/>
    <mergeCell ref="A132:I132"/>
    <mergeCell ref="A133:J133"/>
    <mergeCell ref="A135:J135"/>
    <mergeCell ref="A137:B137"/>
    <mergeCell ref="C137:H137"/>
    <mergeCell ref="A128:B128"/>
    <mergeCell ref="C128:I128"/>
    <mergeCell ref="A129:B129"/>
    <mergeCell ref="C129:I129"/>
    <mergeCell ref="A130:B130"/>
    <mergeCell ref="C130:I130"/>
    <mergeCell ref="A121:I121"/>
    <mergeCell ref="A122:J122"/>
    <mergeCell ref="A124:J124"/>
    <mergeCell ref="A126:B126"/>
    <mergeCell ref="C126:I126"/>
    <mergeCell ref="A127:B127"/>
    <mergeCell ref="C127:I127"/>
    <mergeCell ref="A116:I116"/>
    <mergeCell ref="A118:B118"/>
    <mergeCell ref="C118:I118"/>
    <mergeCell ref="A119:B119"/>
    <mergeCell ref="C119:I119"/>
    <mergeCell ref="A120:B120"/>
    <mergeCell ref="C120:I120"/>
    <mergeCell ref="A110:B110"/>
    <mergeCell ref="C110:H110"/>
    <mergeCell ref="A111:H111"/>
    <mergeCell ref="A114:B114"/>
    <mergeCell ref="C114:I114"/>
    <mergeCell ref="A115:B115"/>
    <mergeCell ref="C115:I115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96:B96"/>
    <mergeCell ref="C96:H96"/>
    <mergeCell ref="A97:H97"/>
    <mergeCell ref="A98:J98"/>
    <mergeCell ref="A100:J100"/>
    <mergeCell ref="A101:J101"/>
    <mergeCell ref="A93:B93"/>
    <mergeCell ref="C93:H93"/>
    <mergeCell ref="A94:B94"/>
    <mergeCell ref="C94:H94"/>
    <mergeCell ref="A95:B95"/>
    <mergeCell ref="C95:H95"/>
    <mergeCell ref="A87:I87"/>
    <mergeCell ref="A89:J89"/>
    <mergeCell ref="A91:B91"/>
    <mergeCell ref="C91:H91"/>
    <mergeCell ref="A92:B92"/>
    <mergeCell ref="C92:H92"/>
    <mergeCell ref="A84:B84"/>
    <mergeCell ref="C84:I84"/>
    <mergeCell ref="A85:B85"/>
    <mergeCell ref="C85:I85"/>
    <mergeCell ref="A86:B86"/>
    <mergeCell ref="C86:I86"/>
    <mergeCell ref="A77:B77"/>
    <mergeCell ref="C77:H77"/>
    <mergeCell ref="A78:I78"/>
    <mergeCell ref="A79:J79"/>
    <mergeCell ref="A80:J80"/>
    <mergeCell ref="A83:B83"/>
    <mergeCell ref="C83:I83"/>
    <mergeCell ref="A74:B74"/>
    <mergeCell ref="C74:H74"/>
    <mergeCell ref="A75:B75"/>
    <mergeCell ref="C75:H75"/>
    <mergeCell ref="A76:B76"/>
    <mergeCell ref="C76:H76"/>
    <mergeCell ref="A67:G67"/>
    <mergeCell ref="H67:I67"/>
    <mergeCell ref="A68:J68"/>
    <mergeCell ref="A69:J69"/>
    <mergeCell ref="A70:J70"/>
    <mergeCell ref="A73:B73"/>
    <mergeCell ref="C73:H73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9:B59"/>
    <mergeCell ref="C59:G59"/>
    <mergeCell ref="H59:I59"/>
    <mergeCell ref="A60:B60"/>
    <mergeCell ref="C60:G60"/>
    <mergeCell ref="H60:I60"/>
    <mergeCell ref="A52:H52"/>
    <mergeCell ref="A53:J53"/>
    <mergeCell ref="A54:J54"/>
    <mergeCell ref="A55:J55"/>
    <mergeCell ref="A57:J57"/>
    <mergeCell ref="A58:B58"/>
    <mergeCell ref="C58:G58"/>
    <mergeCell ref="H58:I58"/>
    <mergeCell ref="A48:J48"/>
    <mergeCell ref="A49:B49"/>
    <mergeCell ref="A50:B50"/>
    <mergeCell ref="C50:H50"/>
    <mergeCell ref="A51:B51"/>
    <mergeCell ref="C51:H51"/>
    <mergeCell ref="A41:B41"/>
    <mergeCell ref="C41:H41"/>
    <mergeCell ref="A42:B42"/>
    <mergeCell ref="C42:H42"/>
    <mergeCell ref="A43:I43"/>
    <mergeCell ref="A46:J46"/>
    <mergeCell ref="A38:B38"/>
    <mergeCell ref="C38:H38"/>
    <mergeCell ref="A39:B39"/>
    <mergeCell ref="C39:H39"/>
    <mergeCell ref="A40:B40"/>
    <mergeCell ref="C40:H40"/>
    <mergeCell ref="A32:J32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0" fitToHeight="2" orientation="portrait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78BC-CE90-44B7-B92B-FC5C845A26D3}">
  <sheetPr>
    <pageSetUpPr fitToPage="1"/>
  </sheetPr>
  <dimension ref="A1:J164"/>
  <sheetViews>
    <sheetView showGridLines="0" topLeftCell="A60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425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418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294">
        <v>4110</v>
      </c>
      <c r="J27" s="294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2574.38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296" t="s">
        <v>441</v>
      </c>
      <c r="J29" s="296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289">
        <v>46023</v>
      </c>
      <c r="J30" s="238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419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2574.38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</v>
      </c>
      <c r="J38" s="35">
        <f>$J$37*I38</f>
        <v>0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2574.38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214.45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311.5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525.95000000000005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8.6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620.07000000000005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40">
        <f>(J43+J52)*H60</f>
        <v>77.510000000000005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40">
        <f>(J43+J52)*H61</f>
        <v>93.01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40">
        <f>(J43+J52)*H62</f>
        <v>46.5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40">
        <f>(J43+J52)*H63</f>
        <v>31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8">
        <v>6.0000000000000001E-3</v>
      </c>
      <c r="I64" s="278"/>
      <c r="J64" s="40">
        <f>(J43+J52)*H64</f>
        <v>18.600000000000001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8">
        <v>2E-3</v>
      </c>
      <c r="I65" s="320"/>
      <c r="J65" s="40">
        <f>(J43+J52)*H65</f>
        <v>6.2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8">
        <v>0.08</v>
      </c>
      <c r="I66" s="320"/>
      <c r="J66" s="40">
        <f>(J43+J52)*H66</f>
        <v>248.03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1140.92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87.54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44.3*22</f>
        <v>974.6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1167.47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525.95000000000005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1140.92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1167.47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2834.34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10.55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0.77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49.94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18.28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102.98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182.52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99.89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2.57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10.81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0.51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113.78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113.78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113.78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306.51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643.66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7080.14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1008.92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354.01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116.82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538.09</v>
      </c>
    </row>
    <row r="145" spans="1:10" ht="56.45" customHeight="1">
      <c r="A145" s="235"/>
      <c r="B145" s="236"/>
      <c r="C145" s="252" t="s">
        <v>410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2968.01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2574.38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2834.34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182.52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113.78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6130.11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2968.01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9098.1200000000008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0:I160"/>
    <mergeCell ref="A161:J161"/>
    <mergeCell ref="A156:B156"/>
    <mergeCell ref="C156:I156"/>
    <mergeCell ref="A157:B157"/>
    <mergeCell ref="C157:I157"/>
    <mergeCell ref="A158:I158"/>
    <mergeCell ref="A159:B159"/>
    <mergeCell ref="C159:I159"/>
    <mergeCell ref="A153:B153"/>
    <mergeCell ref="C153:I153"/>
    <mergeCell ref="A154:B154"/>
    <mergeCell ref="C154:I154"/>
    <mergeCell ref="A155:B155"/>
    <mergeCell ref="C155:I155"/>
    <mergeCell ref="A146:H146"/>
    <mergeCell ref="A147:J147"/>
    <mergeCell ref="A148:J148"/>
    <mergeCell ref="A150:J150"/>
    <mergeCell ref="A152:B152"/>
    <mergeCell ref="C152:I152"/>
    <mergeCell ref="C141:H141"/>
    <mergeCell ref="C142:H142"/>
    <mergeCell ref="C143:H143"/>
    <mergeCell ref="C144:H144"/>
    <mergeCell ref="A145:B145"/>
    <mergeCell ref="C145:H145"/>
    <mergeCell ref="A138:B138"/>
    <mergeCell ref="C138:H138"/>
    <mergeCell ref="A139:B139"/>
    <mergeCell ref="C139:H139"/>
    <mergeCell ref="A140:B140"/>
    <mergeCell ref="C140:H140"/>
    <mergeCell ref="A131:B131"/>
    <mergeCell ref="C131:I131"/>
    <mergeCell ref="A132:I132"/>
    <mergeCell ref="A133:J133"/>
    <mergeCell ref="A135:J135"/>
    <mergeCell ref="A137:B137"/>
    <mergeCell ref="C137:H137"/>
    <mergeCell ref="A128:B128"/>
    <mergeCell ref="C128:I128"/>
    <mergeCell ref="A129:B129"/>
    <mergeCell ref="C129:I129"/>
    <mergeCell ref="A130:B130"/>
    <mergeCell ref="C130:I130"/>
    <mergeCell ref="A121:I121"/>
    <mergeCell ref="A122:J122"/>
    <mergeCell ref="A124:J124"/>
    <mergeCell ref="A126:B126"/>
    <mergeCell ref="C126:I126"/>
    <mergeCell ref="A127:B127"/>
    <mergeCell ref="C127:I127"/>
    <mergeCell ref="A116:I116"/>
    <mergeCell ref="A118:B118"/>
    <mergeCell ref="C118:I118"/>
    <mergeCell ref="A119:B119"/>
    <mergeCell ref="C119:I119"/>
    <mergeCell ref="A120:B120"/>
    <mergeCell ref="C120:I120"/>
    <mergeCell ref="A110:B110"/>
    <mergeCell ref="C110:H110"/>
    <mergeCell ref="A111:H111"/>
    <mergeCell ref="A114:B114"/>
    <mergeCell ref="C114:I114"/>
    <mergeCell ref="A115:B115"/>
    <mergeCell ref="C115:I115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96:B96"/>
    <mergeCell ref="C96:H96"/>
    <mergeCell ref="A97:H97"/>
    <mergeCell ref="A98:J98"/>
    <mergeCell ref="A100:J100"/>
    <mergeCell ref="A101:J101"/>
    <mergeCell ref="A93:B93"/>
    <mergeCell ref="C93:H93"/>
    <mergeCell ref="A94:B94"/>
    <mergeCell ref="C94:H94"/>
    <mergeCell ref="A95:B95"/>
    <mergeCell ref="C95:H95"/>
    <mergeCell ref="A87:I87"/>
    <mergeCell ref="A89:J89"/>
    <mergeCell ref="A91:B91"/>
    <mergeCell ref="C91:H91"/>
    <mergeCell ref="A92:B92"/>
    <mergeCell ref="C92:H92"/>
    <mergeCell ref="A84:B84"/>
    <mergeCell ref="C84:I84"/>
    <mergeCell ref="A85:B85"/>
    <mergeCell ref="C85:I85"/>
    <mergeCell ref="A86:B86"/>
    <mergeCell ref="C86:I86"/>
    <mergeCell ref="A77:B77"/>
    <mergeCell ref="C77:H77"/>
    <mergeCell ref="A78:I78"/>
    <mergeCell ref="A79:J79"/>
    <mergeCell ref="A80:J80"/>
    <mergeCell ref="A83:B83"/>
    <mergeCell ref="C83:I83"/>
    <mergeCell ref="A74:B74"/>
    <mergeCell ref="C74:H74"/>
    <mergeCell ref="A75:B75"/>
    <mergeCell ref="C75:H75"/>
    <mergeCell ref="A76:B76"/>
    <mergeCell ref="C76:H76"/>
    <mergeCell ref="A67:G67"/>
    <mergeCell ref="H67:I67"/>
    <mergeCell ref="A68:J68"/>
    <mergeCell ref="A69:J69"/>
    <mergeCell ref="A70:J70"/>
    <mergeCell ref="A73:B73"/>
    <mergeCell ref="C73:H73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9:B59"/>
    <mergeCell ref="C59:G59"/>
    <mergeCell ref="H59:I59"/>
    <mergeCell ref="A60:B60"/>
    <mergeCell ref="C60:G60"/>
    <mergeCell ref="H60:I60"/>
    <mergeCell ref="A52:H52"/>
    <mergeCell ref="A53:J53"/>
    <mergeCell ref="A54:J54"/>
    <mergeCell ref="A55:J55"/>
    <mergeCell ref="A57:J57"/>
    <mergeCell ref="A58:B58"/>
    <mergeCell ref="C58:G58"/>
    <mergeCell ref="H58:I58"/>
    <mergeCell ref="A48:J48"/>
    <mergeCell ref="A49:B49"/>
    <mergeCell ref="A50:B50"/>
    <mergeCell ref="C50:H50"/>
    <mergeCell ref="A51:B51"/>
    <mergeCell ref="C51:H51"/>
    <mergeCell ref="A41:B41"/>
    <mergeCell ref="C41:H41"/>
    <mergeCell ref="A42:B42"/>
    <mergeCell ref="C42:H42"/>
    <mergeCell ref="A43:I43"/>
    <mergeCell ref="A46:J46"/>
    <mergeCell ref="A38:B38"/>
    <mergeCell ref="C38:H38"/>
    <mergeCell ref="A39:B39"/>
    <mergeCell ref="C39:H39"/>
    <mergeCell ref="A40:B40"/>
    <mergeCell ref="C40:H40"/>
    <mergeCell ref="A32:J32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7C1E-8C60-4BB7-AF01-C660C9BA093E}">
  <sheetPr>
    <pageSetUpPr fitToPage="1"/>
  </sheetPr>
  <dimension ref="A1:J164"/>
  <sheetViews>
    <sheetView showGridLines="0" topLeftCell="A60" zoomScaleNormal="100" zoomScaleSheetLayoutView="150" workbookViewId="0">
      <selection activeCell="C76" sqref="C76:J76"/>
    </sheetView>
  </sheetViews>
  <sheetFormatPr defaultColWidth="9.140625" defaultRowHeight="12.75"/>
  <cols>
    <col min="1" max="1" width="4.140625" style="1" customWidth="1"/>
    <col min="2" max="2" width="3.140625" style="1" customWidth="1"/>
    <col min="3" max="3" width="9.140625" style="1"/>
    <col min="4" max="4" width="10.85546875" style="1" customWidth="1"/>
    <col min="5" max="8" width="9.140625" style="1"/>
    <col min="9" max="9" width="12.85546875" style="1" customWidth="1"/>
    <col min="10" max="10" width="17.140625" style="1" customWidth="1"/>
    <col min="11" max="16384" width="9.140625" style="1"/>
  </cols>
  <sheetData>
    <row r="1" spans="1:10">
      <c r="A1" s="300" t="s">
        <v>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>
      <c r="A2" s="306" t="s">
        <v>426</v>
      </c>
      <c r="B2" s="306"/>
      <c r="C2" s="306"/>
      <c r="D2" s="306"/>
      <c r="E2" s="306"/>
      <c r="F2" s="306"/>
      <c r="G2" s="306"/>
      <c r="H2" s="306"/>
      <c r="I2" s="306"/>
      <c r="J2" s="306"/>
    </row>
    <row r="3" spans="1:10" ht="13.5" thickBot="1"/>
    <row r="4" spans="1:10">
      <c r="A4" s="307" t="s">
        <v>2</v>
      </c>
      <c r="B4" s="308"/>
      <c r="C4" s="309"/>
      <c r="D4" s="310"/>
      <c r="E4" s="310"/>
      <c r="F4" s="311"/>
    </row>
    <row r="5" spans="1:10" ht="13.5" thickBot="1">
      <c r="A5" s="312" t="s">
        <v>3</v>
      </c>
      <c r="B5" s="313"/>
      <c r="C5" s="314"/>
      <c r="D5" s="315"/>
      <c r="E5" s="316"/>
      <c r="F5" s="317"/>
    </row>
    <row r="6" spans="1:10" ht="13.5" thickBot="1"/>
    <row r="7" spans="1:10" ht="13.5" thickBot="1">
      <c r="A7" s="2" t="s">
        <v>4</v>
      </c>
      <c r="B7" s="302"/>
      <c r="C7" s="303"/>
      <c r="D7" s="303"/>
      <c r="E7" s="3" t="s">
        <v>5</v>
      </c>
      <c r="F7" s="304"/>
      <c r="G7" s="305"/>
    </row>
    <row r="9" spans="1:10">
      <c r="A9" s="300" t="s">
        <v>69</v>
      </c>
      <c r="B9" s="300"/>
      <c r="C9" s="300"/>
      <c r="D9" s="300"/>
      <c r="E9" s="300"/>
      <c r="F9" s="300"/>
      <c r="G9" s="300"/>
      <c r="H9" s="300"/>
      <c r="I9" s="300"/>
      <c r="J9" s="300"/>
    </row>
    <row r="11" spans="1:10">
      <c r="A11" s="239" t="s">
        <v>70</v>
      </c>
      <c r="B11" s="241"/>
      <c r="C11" s="299" t="s">
        <v>71</v>
      </c>
      <c r="D11" s="299"/>
      <c r="E11" s="299"/>
      <c r="F11" s="299"/>
      <c r="G11" s="299"/>
      <c r="H11" s="293"/>
      <c r="I11" s="294"/>
      <c r="J11" s="294"/>
    </row>
    <row r="12" spans="1:10">
      <c r="A12" s="239" t="s">
        <v>72</v>
      </c>
      <c r="B12" s="241"/>
      <c r="C12" s="299" t="s">
        <v>73</v>
      </c>
      <c r="D12" s="299"/>
      <c r="E12" s="299"/>
      <c r="F12" s="299"/>
      <c r="G12" s="299"/>
      <c r="H12" s="294" t="s">
        <v>164</v>
      </c>
      <c r="I12" s="294"/>
      <c r="J12" s="294"/>
    </row>
    <row r="13" spans="1:10">
      <c r="A13" s="239" t="s">
        <v>74</v>
      </c>
      <c r="B13" s="241"/>
      <c r="C13" s="299" t="s">
        <v>75</v>
      </c>
      <c r="D13" s="299"/>
      <c r="E13" s="299"/>
      <c r="F13" s="299"/>
      <c r="G13" s="299"/>
      <c r="H13" s="294" t="s">
        <v>418</v>
      </c>
      <c r="I13" s="294"/>
      <c r="J13" s="294"/>
    </row>
    <row r="14" spans="1:10">
      <c r="A14" s="239" t="s">
        <v>76</v>
      </c>
      <c r="B14" s="241"/>
      <c r="C14" s="299" t="s">
        <v>77</v>
      </c>
      <c r="D14" s="299"/>
      <c r="E14" s="299"/>
      <c r="F14" s="299"/>
      <c r="G14" s="299"/>
      <c r="H14" s="294">
        <v>12</v>
      </c>
      <c r="I14" s="294"/>
      <c r="J14" s="294"/>
    </row>
    <row r="16" spans="1:10">
      <c r="A16" s="300" t="s">
        <v>78</v>
      </c>
      <c r="B16" s="300"/>
      <c r="C16" s="300"/>
      <c r="D16" s="300"/>
      <c r="E16" s="300"/>
      <c r="F16" s="300"/>
      <c r="G16" s="300"/>
      <c r="H16" s="300"/>
      <c r="I16" s="300"/>
      <c r="J16" s="300"/>
    </row>
    <row r="18" spans="1:10" ht="25.5" customHeight="1">
      <c r="A18" s="233" t="s">
        <v>79</v>
      </c>
      <c r="B18" s="233"/>
      <c r="C18" s="233"/>
      <c r="D18" s="233"/>
      <c r="E18" s="233" t="s">
        <v>80</v>
      </c>
      <c r="F18" s="233"/>
      <c r="G18" s="233"/>
      <c r="H18" s="301" t="s">
        <v>81</v>
      </c>
      <c r="I18" s="301"/>
      <c r="J18" s="301"/>
    </row>
    <row r="19" spans="1:10">
      <c r="A19" s="297" t="s">
        <v>87</v>
      </c>
      <c r="B19" s="297"/>
      <c r="C19" s="297"/>
      <c r="D19" s="297"/>
      <c r="E19" s="294" t="s">
        <v>31</v>
      </c>
      <c r="F19" s="294"/>
      <c r="G19" s="294"/>
      <c r="H19" s="294">
        <v>12</v>
      </c>
      <c r="I19" s="294"/>
      <c r="J19" s="294"/>
    </row>
    <row r="20" spans="1:10">
      <c r="A20" s="298"/>
      <c r="B20" s="298"/>
      <c r="C20" s="298"/>
      <c r="D20" s="298"/>
      <c r="E20" s="298"/>
      <c r="F20" s="298"/>
      <c r="G20" s="298"/>
      <c r="H20" s="298"/>
      <c r="I20" s="298"/>
      <c r="J20" s="298"/>
    </row>
    <row r="21" spans="1:10">
      <c r="A21" s="244" t="s">
        <v>82</v>
      </c>
      <c r="B21" s="244"/>
      <c r="C21" s="244"/>
      <c r="D21" s="244"/>
      <c r="E21" s="244"/>
      <c r="F21" s="244"/>
      <c r="G21" s="244"/>
      <c r="H21" s="244"/>
      <c r="I21" s="244"/>
      <c r="J21" s="244"/>
    </row>
    <row r="23" spans="1:10">
      <c r="A23" s="4" t="s">
        <v>83</v>
      </c>
      <c r="B23" s="4"/>
    </row>
    <row r="24" spans="1:10">
      <c r="A24" s="1" t="s">
        <v>84</v>
      </c>
    </row>
    <row r="25" spans="1:10">
      <c r="A25" s="233" t="s">
        <v>85</v>
      </c>
      <c r="B25" s="233"/>
      <c r="C25" s="233"/>
      <c r="D25" s="233"/>
      <c r="E25" s="233"/>
      <c r="F25" s="233"/>
      <c r="G25" s="233"/>
      <c r="H25" s="233"/>
      <c r="I25" s="233"/>
      <c r="J25" s="233"/>
    </row>
    <row r="26" spans="1:10">
      <c r="A26" s="245">
        <v>1</v>
      </c>
      <c r="B26" s="246"/>
      <c r="C26" s="288" t="s">
        <v>86</v>
      </c>
      <c r="D26" s="288"/>
      <c r="E26" s="288"/>
      <c r="F26" s="288"/>
      <c r="G26" s="288"/>
      <c r="H26" s="288"/>
      <c r="I26" s="297" t="s">
        <v>87</v>
      </c>
      <c r="J26" s="297"/>
    </row>
    <row r="27" spans="1:10">
      <c r="A27" s="245">
        <v>2</v>
      </c>
      <c r="B27" s="246"/>
      <c r="C27" s="288" t="s">
        <v>88</v>
      </c>
      <c r="D27" s="288"/>
      <c r="E27" s="288"/>
      <c r="F27" s="288"/>
      <c r="G27" s="288"/>
      <c r="H27" s="288"/>
      <c r="I27" s="321">
        <v>7102</v>
      </c>
      <c r="J27" s="321"/>
    </row>
    <row r="28" spans="1:10">
      <c r="A28" s="245">
        <v>3</v>
      </c>
      <c r="B28" s="246"/>
      <c r="C28" s="288" t="s">
        <v>89</v>
      </c>
      <c r="D28" s="288"/>
      <c r="E28" s="288"/>
      <c r="F28" s="288"/>
      <c r="G28" s="288"/>
      <c r="H28" s="288"/>
      <c r="I28" s="319">
        <v>4220.33</v>
      </c>
      <c r="J28" s="319"/>
    </row>
    <row r="29" spans="1:10" ht="13.15" customHeight="1">
      <c r="A29" s="245">
        <v>4</v>
      </c>
      <c r="B29" s="246"/>
      <c r="C29" s="288" t="s">
        <v>90</v>
      </c>
      <c r="D29" s="288"/>
      <c r="E29" s="288"/>
      <c r="F29" s="288"/>
      <c r="G29" s="288"/>
      <c r="H29" s="288"/>
      <c r="I29" s="296" t="s">
        <v>169</v>
      </c>
      <c r="J29" s="296"/>
    </row>
    <row r="30" spans="1:10">
      <c r="A30" s="245">
        <v>5</v>
      </c>
      <c r="B30" s="246"/>
      <c r="C30" s="288" t="s">
        <v>91</v>
      </c>
      <c r="D30" s="288"/>
      <c r="E30" s="288"/>
      <c r="F30" s="288"/>
      <c r="G30" s="288"/>
      <c r="H30" s="288"/>
      <c r="I30" s="289">
        <v>46023</v>
      </c>
      <c r="J30" s="238"/>
    </row>
    <row r="31" spans="1:10">
      <c r="A31" s="245">
        <v>6</v>
      </c>
      <c r="B31" s="246"/>
      <c r="C31" s="290" t="s">
        <v>92</v>
      </c>
      <c r="D31" s="291"/>
      <c r="E31" s="291"/>
      <c r="F31" s="291"/>
      <c r="G31" s="291"/>
      <c r="H31" s="292"/>
      <c r="I31" s="293" t="s">
        <v>417</v>
      </c>
      <c r="J31" s="294"/>
    </row>
    <row r="32" spans="1:10" ht="13.15" customHeight="1">
      <c r="A32" s="285" t="s">
        <v>378</v>
      </c>
      <c r="B32" s="285"/>
      <c r="C32" s="285"/>
      <c r="D32" s="285"/>
      <c r="E32" s="285"/>
      <c r="F32" s="285"/>
      <c r="G32" s="285"/>
      <c r="H32" s="285"/>
      <c r="I32" s="285"/>
      <c r="J32" s="285"/>
    </row>
    <row r="34" spans="1:10">
      <c r="A34" s="264" t="s">
        <v>93</v>
      </c>
      <c r="B34" s="264"/>
      <c r="C34" s="264"/>
      <c r="D34" s="264"/>
      <c r="E34" s="264"/>
      <c r="F34" s="264"/>
      <c r="G34" s="264"/>
      <c r="H34" s="264"/>
      <c r="I34" s="264"/>
      <c r="J34" s="264"/>
    </row>
    <row r="36" spans="1:10" ht="14.25" customHeight="1">
      <c r="A36" s="286">
        <v>1</v>
      </c>
      <c r="B36" s="287"/>
      <c r="C36" s="233" t="s">
        <v>94</v>
      </c>
      <c r="D36" s="233"/>
      <c r="E36" s="233"/>
      <c r="F36" s="233"/>
      <c r="G36" s="233"/>
      <c r="H36" s="233"/>
      <c r="I36" s="233"/>
      <c r="J36" s="36" t="s">
        <v>95</v>
      </c>
    </row>
    <row r="37" spans="1:10">
      <c r="A37" s="235" t="s">
        <v>70</v>
      </c>
      <c r="B37" s="236"/>
      <c r="C37" s="237" t="s">
        <v>96</v>
      </c>
      <c r="D37" s="237"/>
      <c r="E37" s="237"/>
      <c r="F37" s="237"/>
      <c r="G37" s="237"/>
      <c r="H37" s="237"/>
      <c r="I37" s="237"/>
      <c r="J37" s="35">
        <f>I28</f>
        <v>4220.33</v>
      </c>
    </row>
    <row r="38" spans="1:10">
      <c r="A38" s="235" t="s">
        <v>72</v>
      </c>
      <c r="B38" s="236"/>
      <c r="C38" s="255" t="s">
        <v>97</v>
      </c>
      <c r="D38" s="256"/>
      <c r="E38" s="256"/>
      <c r="F38" s="256"/>
      <c r="G38" s="256"/>
      <c r="H38" s="257"/>
      <c r="I38" s="5">
        <v>0.3</v>
      </c>
      <c r="J38" s="35">
        <f>$J$37*I38</f>
        <v>1266.0999999999999</v>
      </c>
    </row>
    <row r="39" spans="1:10">
      <c r="A39" s="235" t="s">
        <v>74</v>
      </c>
      <c r="B39" s="236"/>
      <c r="C39" s="255" t="s">
        <v>98</v>
      </c>
      <c r="D39" s="256"/>
      <c r="E39" s="256"/>
      <c r="F39" s="256"/>
      <c r="G39" s="256"/>
      <c r="H39" s="257"/>
      <c r="I39" s="5"/>
      <c r="J39" s="35">
        <f t="shared" ref="J39:J42" si="0">$J$37*I39</f>
        <v>0</v>
      </c>
    </row>
    <row r="40" spans="1:10">
      <c r="A40" s="235" t="s">
        <v>76</v>
      </c>
      <c r="B40" s="236"/>
      <c r="C40" s="255" t="s">
        <v>99</v>
      </c>
      <c r="D40" s="256"/>
      <c r="E40" s="256"/>
      <c r="F40" s="256"/>
      <c r="G40" s="256"/>
      <c r="H40" s="257"/>
      <c r="I40" s="5"/>
      <c r="J40" s="35">
        <f t="shared" si="0"/>
        <v>0</v>
      </c>
    </row>
    <row r="41" spans="1:10">
      <c r="A41" s="235" t="s">
        <v>100</v>
      </c>
      <c r="B41" s="236"/>
      <c r="C41" s="255" t="s">
        <v>101</v>
      </c>
      <c r="D41" s="256"/>
      <c r="E41" s="256"/>
      <c r="F41" s="256"/>
      <c r="G41" s="256"/>
      <c r="H41" s="257"/>
      <c r="I41" s="6"/>
      <c r="J41" s="40">
        <f t="shared" si="0"/>
        <v>0</v>
      </c>
    </row>
    <row r="42" spans="1:10">
      <c r="A42" s="235" t="s">
        <v>102</v>
      </c>
      <c r="B42" s="236"/>
      <c r="C42" s="255" t="s">
        <v>103</v>
      </c>
      <c r="D42" s="256"/>
      <c r="E42" s="256"/>
      <c r="F42" s="256"/>
      <c r="G42" s="256"/>
      <c r="H42" s="257"/>
      <c r="I42" s="5"/>
      <c r="J42" s="35">
        <f t="shared" si="0"/>
        <v>0</v>
      </c>
    </row>
    <row r="43" spans="1:10" ht="15" customHeight="1">
      <c r="A43" s="233" t="s">
        <v>104</v>
      </c>
      <c r="B43" s="233"/>
      <c r="C43" s="233"/>
      <c r="D43" s="233"/>
      <c r="E43" s="233"/>
      <c r="F43" s="233"/>
      <c r="G43" s="233"/>
      <c r="H43" s="233"/>
      <c r="I43" s="233"/>
      <c r="J43" s="105">
        <f>SUM(J37:J42)</f>
        <v>5486.43</v>
      </c>
    </row>
    <row r="44" spans="1:10">
      <c r="A44" s="101" t="s">
        <v>379</v>
      </c>
    </row>
    <row r="46" spans="1:10">
      <c r="A46" s="264" t="s">
        <v>105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8" spans="1:10">
      <c r="A48" s="284" t="s">
        <v>106</v>
      </c>
      <c r="B48" s="284"/>
      <c r="C48" s="284"/>
      <c r="D48" s="284"/>
      <c r="E48" s="284"/>
      <c r="F48" s="284"/>
      <c r="G48" s="284"/>
      <c r="H48" s="284"/>
      <c r="I48" s="284"/>
      <c r="J48" s="284"/>
    </row>
    <row r="49" spans="1:10">
      <c r="A49" s="239" t="s">
        <v>107</v>
      </c>
      <c r="B49" s="241"/>
      <c r="C49" s="7" t="s">
        <v>108</v>
      </c>
      <c r="D49" s="7"/>
      <c r="E49" s="7"/>
      <c r="F49" s="7"/>
      <c r="G49" s="7"/>
      <c r="H49" s="7"/>
      <c r="I49" s="36" t="s">
        <v>48</v>
      </c>
      <c r="J49" s="36" t="s">
        <v>95</v>
      </c>
    </row>
    <row r="50" spans="1:10">
      <c r="A50" s="235" t="s">
        <v>70</v>
      </c>
      <c r="B50" s="236"/>
      <c r="C50" s="255" t="s">
        <v>109</v>
      </c>
      <c r="D50" s="256"/>
      <c r="E50" s="256"/>
      <c r="F50" s="256"/>
      <c r="G50" s="256"/>
      <c r="H50" s="257"/>
      <c r="I50" s="38">
        <v>8.3299999999999999E-2</v>
      </c>
      <c r="J50" s="35">
        <f>J43*I50</f>
        <v>457.02</v>
      </c>
    </row>
    <row r="51" spans="1:10">
      <c r="A51" s="235" t="s">
        <v>72</v>
      </c>
      <c r="B51" s="236"/>
      <c r="C51" s="255" t="s">
        <v>110</v>
      </c>
      <c r="D51" s="256"/>
      <c r="E51" s="256"/>
      <c r="F51" s="256"/>
      <c r="G51" s="256"/>
      <c r="H51" s="257"/>
      <c r="I51" s="38">
        <v>0.121</v>
      </c>
      <c r="J51" s="35">
        <f>J43*I51</f>
        <v>663.86</v>
      </c>
    </row>
    <row r="52" spans="1:10">
      <c r="A52" s="239" t="s">
        <v>104</v>
      </c>
      <c r="B52" s="240"/>
      <c r="C52" s="240"/>
      <c r="D52" s="240"/>
      <c r="E52" s="240"/>
      <c r="F52" s="240"/>
      <c r="G52" s="240"/>
      <c r="H52" s="241"/>
      <c r="I52" s="37">
        <f>SUM(I50:I51)</f>
        <v>0.20430000000000001</v>
      </c>
      <c r="J52" s="105">
        <f>SUM(J50:J51)</f>
        <v>1120.8800000000001</v>
      </c>
    </row>
    <row r="53" spans="1:10" ht="13.15" customHeight="1">
      <c r="A53" s="280" t="s">
        <v>380</v>
      </c>
      <c r="B53" s="280"/>
      <c r="C53" s="280"/>
      <c r="D53" s="280"/>
      <c r="E53" s="280"/>
      <c r="F53" s="280"/>
      <c r="G53" s="280"/>
      <c r="H53" s="281"/>
      <c r="I53" s="281"/>
      <c r="J53" s="280"/>
    </row>
    <row r="54" spans="1:10" ht="13.15" customHeight="1">
      <c r="A54" s="274" t="s">
        <v>381</v>
      </c>
      <c r="B54" s="274"/>
      <c r="C54" s="274"/>
      <c r="D54" s="274"/>
      <c r="E54" s="274"/>
      <c r="F54" s="274"/>
      <c r="G54" s="274"/>
      <c r="H54" s="282"/>
      <c r="I54" s="282"/>
      <c r="J54" s="274"/>
    </row>
    <row r="55" spans="1:10" ht="13.15" customHeight="1">
      <c r="A55" s="274" t="s">
        <v>382</v>
      </c>
      <c r="B55" s="274"/>
      <c r="C55" s="274"/>
      <c r="D55" s="274"/>
      <c r="E55" s="274"/>
      <c r="F55" s="274"/>
      <c r="G55" s="274"/>
      <c r="H55" s="282"/>
      <c r="I55" s="282"/>
      <c r="J55" s="274"/>
    </row>
    <row r="57" spans="1:10" ht="23.25" customHeight="1">
      <c r="A57" s="283" t="s">
        <v>111</v>
      </c>
      <c r="B57" s="283"/>
      <c r="C57" s="283"/>
      <c r="D57" s="283"/>
      <c r="E57" s="283"/>
      <c r="F57" s="283"/>
      <c r="G57" s="283"/>
      <c r="H57" s="283"/>
      <c r="I57" s="283"/>
      <c r="J57" s="283"/>
    </row>
    <row r="58" spans="1:10">
      <c r="A58" s="239" t="s">
        <v>112</v>
      </c>
      <c r="B58" s="241"/>
      <c r="C58" s="233" t="s">
        <v>113</v>
      </c>
      <c r="D58" s="233"/>
      <c r="E58" s="233"/>
      <c r="F58" s="233"/>
      <c r="G58" s="233"/>
      <c r="H58" s="233" t="s">
        <v>48</v>
      </c>
      <c r="I58" s="233"/>
      <c r="J58" s="36" t="s">
        <v>95</v>
      </c>
    </row>
    <row r="59" spans="1:10" ht="42.6" customHeight="1">
      <c r="A59" s="235" t="s">
        <v>70</v>
      </c>
      <c r="B59" s="236"/>
      <c r="C59" s="279" t="s">
        <v>411</v>
      </c>
      <c r="D59" s="279"/>
      <c r="E59" s="279"/>
      <c r="F59" s="279"/>
      <c r="G59" s="279"/>
      <c r="H59" s="278">
        <v>0.2</v>
      </c>
      <c r="I59" s="278"/>
      <c r="J59" s="35">
        <f>(J43+J52)*H59</f>
        <v>1321.46</v>
      </c>
    </row>
    <row r="60" spans="1:10">
      <c r="A60" s="235" t="s">
        <v>72</v>
      </c>
      <c r="B60" s="236"/>
      <c r="C60" s="237" t="s">
        <v>114</v>
      </c>
      <c r="D60" s="237"/>
      <c r="E60" s="237"/>
      <c r="F60" s="237"/>
      <c r="G60" s="237"/>
      <c r="H60" s="278">
        <v>2.5000000000000001E-2</v>
      </c>
      <c r="I60" s="278"/>
      <c r="J60" s="40">
        <f>(J43+J52)*H60</f>
        <v>165.18</v>
      </c>
    </row>
    <row r="61" spans="1:10">
      <c r="A61" s="235" t="s">
        <v>74</v>
      </c>
      <c r="B61" s="236"/>
      <c r="C61" s="237" t="s">
        <v>396</v>
      </c>
      <c r="D61" s="237"/>
      <c r="E61" s="237"/>
      <c r="F61" s="237"/>
      <c r="G61" s="237"/>
      <c r="H61" s="278">
        <v>0.03</v>
      </c>
      <c r="I61" s="278"/>
      <c r="J61" s="40">
        <f>(J43+J52)*H61</f>
        <v>198.22</v>
      </c>
    </row>
    <row r="62" spans="1:10">
      <c r="A62" s="235" t="s">
        <v>76</v>
      </c>
      <c r="B62" s="236"/>
      <c r="C62" s="237" t="s">
        <v>115</v>
      </c>
      <c r="D62" s="237"/>
      <c r="E62" s="237"/>
      <c r="F62" s="237"/>
      <c r="G62" s="237"/>
      <c r="H62" s="278">
        <v>1.4999999999999999E-2</v>
      </c>
      <c r="I62" s="278"/>
      <c r="J62" s="40">
        <f>(J43+J52)*H62</f>
        <v>99.11</v>
      </c>
    </row>
    <row r="63" spans="1:10">
      <c r="A63" s="235" t="s">
        <v>100</v>
      </c>
      <c r="B63" s="236"/>
      <c r="C63" s="237" t="s">
        <v>116</v>
      </c>
      <c r="D63" s="237"/>
      <c r="E63" s="237"/>
      <c r="F63" s="237"/>
      <c r="G63" s="237"/>
      <c r="H63" s="278">
        <v>0.01</v>
      </c>
      <c r="I63" s="278"/>
      <c r="J63" s="40">
        <f>(J43+J52)*H63</f>
        <v>66.069999999999993</v>
      </c>
    </row>
    <row r="64" spans="1:10">
      <c r="A64" s="235" t="s">
        <v>117</v>
      </c>
      <c r="B64" s="236"/>
      <c r="C64" s="237" t="s">
        <v>118</v>
      </c>
      <c r="D64" s="237"/>
      <c r="E64" s="237"/>
      <c r="F64" s="237"/>
      <c r="G64" s="237"/>
      <c r="H64" s="278">
        <v>6.0000000000000001E-3</v>
      </c>
      <c r="I64" s="278"/>
      <c r="J64" s="40">
        <f>(J43+J52)*H64</f>
        <v>39.64</v>
      </c>
    </row>
    <row r="65" spans="1:10">
      <c r="A65" s="235" t="s">
        <v>102</v>
      </c>
      <c r="B65" s="236"/>
      <c r="C65" s="237" t="s">
        <v>119</v>
      </c>
      <c r="D65" s="237"/>
      <c r="E65" s="237"/>
      <c r="F65" s="237"/>
      <c r="G65" s="237"/>
      <c r="H65" s="278">
        <v>2E-3</v>
      </c>
      <c r="I65" s="320"/>
      <c r="J65" s="40">
        <f>(J43+J52)*H65</f>
        <v>13.21</v>
      </c>
    </row>
    <row r="66" spans="1:10">
      <c r="A66" s="235" t="s">
        <v>120</v>
      </c>
      <c r="B66" s="236"/>
      <c r="C66" s="237" t="s">
        <v>121</v>
      </c>
      <c r="D66" s="237"/>
      <c r="E66" s="237"/>
      <c r="F66" s="237"/>
      <c r="G66" s="237"/>
      <c r="H66" s="278">
        <v>0.08</v>
      </c>
      <c r="I66" s="320"/>
      <c r="J66" s="40">
        <f>(J43+J52)*H66</f>
        <v>528.58000000000004</v>
      </c>
    </row>
    <row r="67" spans="1:10">
      <c r="A67" s="233" t="s">
        <v>104</v>
      </c>
      <c r="B67" s="233"/>
      <c r="C67" s="233"/>
      <c r="D67" s="233"/>
      <c r="E67" s="233"/>
      <c r="F67" s="233"/>
      <c r="G67" s="233"/>
      <c r="H67" s="273">
        <f>SUM(H59:I66)</f>
        <v>0.36799999999999999</v>
      </c>
      <c r="I67" s="273"/>
      <c r="J67" s="105">
        <f>SUM(J59:J66)</f>
        <v>2431.4699999999998</v>
      </c>
    </row>
    <row r="68" spans="1:10" ht="13.15" customHeight="1">
      <c r="A68" s="274" t="s">
        <v>383</v>
      </c>
      <c r="B68" s="274"/>
      <c r="C68" s="274"/>
      <c r="D68" s="274"/>
      <c r="E68" s="274"/>
      <c r="F68" s="274"/>
      <c r="G68" s="274"/>
      <c r="H68" s="274"/>
      <c r="I68" s="274"/>
      <c r="J68" s="274"/>
    </row>
    <row r="69" spans="1:10" ht="13.15" customHeight="1">
      <c r="A69" s="274" t="s">
        <v>384</v>
      </c>
      <c r="B69" s="274"/>
      <c r="C69" s="274"/>
      <c r="D69" s="274"/>
      <c r="E69" s="274"/>
      <c r="F69" s="274"/>
      <c r="G69" s="274"/>
      <c r="H69" s="274"/>
      <c r="I69" s="274"/>
      <c r="J69" s="274"/>
    </row>
    <row r="70" spans="1:10" ht="13.15" customHeight="1">
      <c r="A70" s="275" t="s">
        <v>385</v>
      </c>
      <c r="B70" s="275"/>
      <c r="C70" s="275"/>
      <c r="D70" s="275"/>
      <c r="E70" s="275"/>
      <c r="F70" s="275"/>
      <c r="G70" s="275"/>
      <c r="H70" s="275"/>
      <c r="I70" s="275"/>
      <c r="J70" s="275"/>
    </row>
    <row r="72" spans="1:10">
      <c r="A72" s="4" t="s">
        <v>122</v>
      </c>
      <c r="B72" s="4"/>
    </row>
    <row r="73" spans="1:10">
      <c r="A73" s="239" t="s">
        <v>123</v>
      </c>
      <c r="B73" s="241"/>
      <c r="C73" s="239" t="s">
        <v>124</v>
      </c>
      <c r="D73" s="240"/>
      <c r="E73" s="240"/>
      <c r="F73" s="240"/>
      <c r="G73" s="240"/>
      <c r="H73" s="241"/>
      <c r="I73" s="36" t="s">
        <v>125</v>
      </c>
      <c r="J73" s="36" t="s">
        <v>95</v>
      </c>
    </row>
    <row r="74" spans="1:10">
      <c r="A74" s="235" t="s">
        <v>70</v>
      </c>
      <c r="B74" s="236"/>
      <c r="C74" s="255" t="s">
        <v>338</v>
      </c>
      <c r="D74" s="256"/>
      <c r="E74" s="256"/>
      <c r="F74" s="256"/>
      <c r="G74" s="256"/>
      <c r="H74" s="257"/>
      <c r="I74" s="29"/>
      <c r="J74" s="35">
        <f>(22*11)-6%*J37</f>
        <v>-11.22</v>
      </c>
    </row>
    <row r="75" spans="1:10">
      <c r="A75" s="235" t="s">
        <v>72</v>
      </c>
      <c r="B75" s="236"/>
      <c r="C75" s="255" t="s">
        <v>339</v>
      </c>
      <c r="D75" s="256"/>
      <c r="E75" s="256"/>
      <c r="F75" s="256"/>
      <c r="G75" s="256"/>
      <c r="H75" s="257"/>
      <c r="I75" s="11"/>
      <c r="J75" s="121">
        <f>44.3*22</f>
        <v>974.6</v>
      </c>
    </row>
    <row r="76" spans="1:10">
      <c r="A76" s="235" t="s">
        <v>74</v>
      </c>
      <c r="B76" s="236"/>
      <c r="C76" s="255" t="s">
        <v>1384</v>
      </c>
      <c r="D76" s="256"/>
      <c r="E76" s="256"/>
      <c r="F76" s="256"/>
      <c r="G76" s="256"/>
      <c r="H76" s="257"/>
      <c r="I76" s="11"/>
      <c r="J76" s="35">
        <v>105.33</v>
      </c>
    </row>
    <row r="77" spans="1:10">
      <c r="A77" s="258" t="s">
        <v>76</v>
      </c>
      <c r="B77" s="259"/>
      <c r="C77" s="260" t="s">
        <v>127</v>
      </c>
      <c r="D77" s="261"/>
      <c r="E77" s="261"/>
      <c r="F77" s="261"/>
      <c r="G77" s="261"/>
      <c r="H77" s="262"/>
      <c r="I77" s="30"/>
      <c r="J77" s="114">
        <v>0</v>
      </c>
    </row>
    <row r="78" spans="1:10">
      <c r="A78" s="233" t="s">
        <v>104</v>
      </c>
      <c r="B78" s="233"/>
      <c r="C78" s="233"/>
      <c r="D78" s="233"/>
      <c r="E78" s="233"/>
      <c r="F78" s="233"/>
      <c r="G78" s="233"/>
      <c r="H78" s="233"/>
      <c r="I78" s="233"/>
      <c r="J78" s="105">
        <f>SUM(J74:J77)</f>
        <v>1068.71</v>
      </c>
    </row>
    <row r="79" spans="1:10" ht="22.15" customHeight="1">
      <c r="A79" s="242" t="s">
        <v>386</v>
      </c>
      <c r="B79" s="242"/>
      <c r="C79" s="242"/>
      <c r="D79" s="242"/>
      <c r="E79" s="242"/>
      <c r="F79" s="242"/>
      <c r="G79" s="242"/>
      <c r="H79" s="242"/>
      <c r="I79" s="242"/>
      <c r="J79" s="242"/>
    </row>
    <row r="80" spans="1:10" ht="28.15" customHeight="1">
      <c r="A80" s="243" t="s">
        <v>387</v>
      </c>
      <c r="B80" s="243"/>
      <c r="C80" s="243"/>
      <c r="D80" s="243"/>
      <c r="E80" s="243"/>
      <c r="F80" s="243"/>
      <c r="G80" s="243"/>
      <c r="H80" s="243"/>
      <c r="I80" s="243"/>
      <c r="J80" s="243"/>
    </row>
    <row r="81" spans="1:10">
      <c r="A81" s="102"/>
      <c r="B81" s="102"/>
      <c r="C81" s="102"/>
      <c r="D81" s="102"/>
      <c r="E81" s="102"/>
      <c r="F81" s="102"/>
      <c r="G81" s="102"/>
      <c r="H81" s="102"/>
      <c r="I81" s="118"/>
      <c r="J81" s="103"/>
    </row>
    <row r="82" spans="1:10">
      <c r="A82" s="4" t="s">
        <v>128</v>
      </c>
      <c r="B82" s="4"/>
    </row>
    <row r="83" spans="1:10">
      <c r="A83" s="239">
        <v>2</v>
      </c>
      <c r="B83" s="241"/>
      <c r="C83" s="233" t="s">
        <v>129</v>
      </c>
      <c r="D83" s="233"/>
      <c r="E83" s="233"/>
      <c r="F83" s="233"/>
      <c r="G83" s="233"/>
      <c r="H83" s="233"/>
      <c r="I83" s="238"/>
      <c r="J83" s="36" t="s">
        <v>95</v>
      </c>
    </row>
    <row r="84" spans="1:10">
      <c r="A84" s="235" t="s">
        <v>107</v>
      </c>
      <c r="B84" s="236"/>
      <c r="C84" s="237" t="str">
        <f>C49</f>
        <v>13º (décimo terceiro) Salário, Férias e Adicional de Férias</v>
      </c>
      <c r="D84" s="237"/>
      <c r="E84" s="237"/>
      <c r="F84" s="237"/>
      <c r="G84" s="237"/>
      <c r="H84" s="237"/>
      <c r="I84" s="237"/>
      <c r="J84" s="35">
        <f>J52</f>
        <v>1120.8800000000001</v>
      </c>
    </row>
    <row r="85" spans="1:10">
      <c r="A85" s="235" t="s">
        <v>112</v>
      </c>
      <c r="B85" s="236"/>
      <c r="C85" s="237" t="str">
        <f>C58</f>
        <v>GPS, FGTS e outras contribuições</v>
      </c>
      <c r="D85" s="237"/>
      <c r="E85" s="237"/>
      <c r="F85" s="237"/>
      <c r="G85" s="237"/>
      <c r="H85" s="237"/>
      <c r="I85" s="237"/>
      <c r="J85" s="35">
        <f>J67</f>
        <v>2431.4699999999998</v>
      </c>
    </row>
    <row r="86" spans="1:10">
      <c r="A86" s="235" t="s">
        <v>123</v>
      </c>
      <c r="B86" s="236"/>
      <c r="C86" s="237" t="str">
        <f>C73</f>
        <v>Benefícios Mensais e Diários</v>
      </c>
      <c r="D86" s="237"/>
      <c r="E86" s="237"/>
      <c r="F86" s="237"/>
      <c r="G86" s="237"/>
      <c r="H86" s="237"/>
      <c r="I86" s="237"/>
      <c r="J86" s="35">
        <f>J78</f>
        <v>1068.71</v>
      </c>
    </row>
    <row r="87" spans="1:10">
      <c r="A87" s="233" t="s">
        <v>104</v>
      </c>
      <c r="B87" s="233"/>
      <c r="C87" s="233"/>
      <c r="D87" s="233"/>
      <c r="E87" s="233"/>
      <c r="F87" s="233"/>
      <c r="G87" s="233"/>
      <c r="H87" s="233"/>
      <c r="I87" s="233"/>
      <c r="J87" s="105">
        <f>SUM(J84:J86)</f>
        <v>4621.0600000000004</v>
      </c>
    </row>
    <row r="89" spans="1:10">
      <c r="A89" s="264" t="s">
        <v>130</v>
      </c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239">
        <v>3</v>
      </c>
      <c r="B91" s="241"/>
      <c r="C91" s="239" t="s">
        <v>131</v>
      </c>
      <c r="D91" s="240"/>
      <c r="E91" s="240"/>
      <c r="F91" s="240"/>
      <c r="G91" s="240"/>
      <c r="H91" s="241"/>
      <c r="I91" s="36" t="s">
        <v>48</v>
      </c>
      <c r="J91" s="36" t="s">
        <v>95</v>
      </c>
    </row>
    <row r="92" spans="1:10">
      <c r="A92" s="235" t="s">
        <v>70</v>
      </c>
      <c r="B92" s="236"/>
      <c r="C92" s="255" t="s">
        <v>132</v>
      </c>
      <c r="D92" s="256"/>
      <c r="E92" s="256"/>
      <c r="F92" s="256"/>
      <c r="G92" s="256"/>
      <c r="H92" s="257"/>
      <c r="I92" s="39">
        <v>4.1000000000000003E-3</v>
      </c>
      <c r="J92" s="40">
        <f>$J$43*I92</f>
        <v>22.49</v>
      </c>
    </row>
    <row r="93" spans="1:10">
      <c r="A93" s="235" t="s">
        <v>72</v>
      </c>
      <c r="B93" s="236"/>
      <c r="C93" s="255" t="s">
        <v>133</v>
      </c>
      <c r="D93" s="256"/>
      <c r="E93" s="256"/>
      <c r="F93" s="256"/>
      <c r="G93" s="256"/>
      <c r="H93" s="257"/>
      <c r="I93" s="39">
        <f>I92*H66</f>
        <v>2.9999999999999997E-4</v>
      </c>
      <c r="J93" s="40">
        <f t="shared" ref="J93:J96" si="1">$J$43*I93</f>
        <v>1.65</v>
      </c>
    </row>
    <row r="94" spans="1:10">
      <c r="A94" s="235" t="s">
        <v>74</v>
      </c>
      <c r="B94" s="236"/>
      <c r="C94" s="255" t="s">
        <v>134</v>
      </c>
      <c r="D94" s="256"/>
      <c r="E94" s="256"/>
      <c r="F94" s="256"/>
      <c r="G94" s="256"/>
      <c r="H94" s="257"/>
      <c r="I94" s="39">
        <v>1.9400000000000001E-2</v>
      </c>
      <c r="J94" s="40">
        <f t="shared" si="1"/>
        <v>106.44</v>
      </c>
    </row>
    <row r="95" spans="1:10" ht="26.25" customHeight="1">
      <c r="A95" s="235" t="s">
        <v>76</v>
      </c>
      <c r="B95" s="236"/>
      <c r="C95" s="270" t="s">
        <v>340</v>
      </c>
      <c r="D95" s="271"/>
      <c r="E95" s="271"/>
      <c r="F95" s="271"/>
      <c r="G95" s="271"/>
      <c r="H95" s="272"/>
      <c r="I95" s="39">
        <f>H67*I94</f>
        <v>7.1000000000000004E-3</v>
      </c>
      <c r="J95" s="40">
        <f t="shared" si="1"/>
        <v>38.950000000000003</v>
      </c>
    </row>
    <row r="96" spans="1:10" ht="27.75" customHeight="1">
      <c r="A96" s="235" t="s">
        <v>100</v>
      </c>
      <c r="B96" s="236"/>
      <c r="C96" s="265" t="s">
        <v>341</v>
      </c>
      <c r="D96" s="266"/>
      <c r="E96" s="266"/>
      <c r="F96" s="266"/>
      <c r="G96" s="266"/>
      <c r="H96" s="267"/>
      <c r="I96" s="39">
        <v>0.04</v>
      </c>
      <c r="J96" s="40">
        <f t="shared" si="1"/>
        <v>219.46</v>
      </c>
    </row>
    <row r="97" spans="1:10">
      <c r="A97" s="239" t="s">
        <v>104</v>
      </c>
      <c r="B97" s="240"/>
      <c r="C97" s="240"/>
      <c r="D97" s="240"/>
      <c r="E97" s="240"/>
      <c r="F97" s="240"/>
      <c r="G97" s="240"/>
      <c r="H97" s="241"/>
      <c r="I97" s="37">
        <f>SUM(I92:I96)</f>
        <v>7.0900000000000005E-2</v>
      </c>
      <c r="J97" s="105">
        <f>SUM(J92:J96)</f>
        <v>388.99</v>
      </c>
    </row>
    <row r="98" spans="1:10" ht="38.450000000000003" customHeight="1">
      <c r="A98" s="268" t="s">
        <v>388</v>
      </c>
      <c r="B98" s="268"/>
      <c r="C98" s="268"/>
      <c r="D98" s="268"/>
      <c r="E98" s="268"/>
      <c r="F98" s="268"/>
      <c r="G98" s="268"/>
      <c r="H98" s="268"/>
      <c r="I98" s="268"/>
      <c r="J98" s="268"/>
    </row>
    <row r="99" spans="1:10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>
      <c r="A100" s="264" t="s">
        <v>135</v>
      </c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25.15" customHeight="1">
      <c r="A101" s="269" t="s">
        <v>389</v>
      </c>
      <c r="B101" s="269"/>
      <c r="C101" s="269"/>
      <c r="D101" s="269"/>
      <c r="E101" s="269"/>
      <c r="F101" s="269"/>
      <c r="G101" s="269"/>
      <c r="H101" s="269"/>
      <c r="I101" s="269"/>
      <c r="J101" s="269"/>
    </row>
    <row r="102" spans="1:10" ht="15.6" customHeight="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</row>
    <row r="103" spans="1:10">
      <c r="A103" s="4" t="s">
        <v>136</v>
      </c>
      <c r="B103" s="4"/>
    </row>
    <row r="104" spans="1:10">
      <c r="A104" s="239" t="s">
        <v>137</v>
      </c>
      <c r="B104" s="241"/>
      <c r="C104" s="239" t="s">
        <v>138</v>
      </c>
      <c r="D104" s="240"/>
      <c r="E104" s="240"/>
      <c r="F104" s="240"/>
      <c r="G104" s="240"/>
      <c r="H104" s="241"/>
      <c r="I104" s="36" t="s">
        <v>48</v>
      </c>
      <c r="J104" s="36" t="s">
        <v>95</v>
      </c>
    </row>
    <row r="105" spans="1:10">
      <c r="A105" s="235" t="s">
        <v>70</v>
      </c>
      <c r="B105" s="236"/>
      <c r="C105" s="255" t="s">
        <v>139</v>
      </c>
      <c r="D105" s="256"/>
      <c r="E105" s="256"/>
      <c r="F105" s="256"/>
      <c r="G105" s="256"/>
      <c r="H105" s="257"/>
      <c r="I105" s="39">
        <v>0</v>
      </c>
      <c r="J105" s="109">
        <f>$J$43*I105</f>
        <v>0</v>
      </c>
    </row>
    <row r="106" spans="1:10">
      <c r="A106" s="235" t="s">
        <v>72</v>
      </c>
      <c r="B106" s="236"/>
      <c r="C106" s="255" t="s">
        <v>140</v>
      </c>
      <c r="D106" s="256"/>
      <c r="E106" s="256"/>
      <c r="F106" s="256"/>
      <c r="G106" s="256"/>
      <c r="H106" s="257"/>
      <c r="I106" s="39">
        <v>3.8800000000000001E-2</v>
      </c>
      <c r="J106" s="109">
        <f t="shared" ref="J106:J109" si="2">$J$43*I106</f>
        <v>212.87</v>
      </c>
    </row>
    <row r="107" spans="1:10">
      <c r="A107" s="235" t="s">
        <v>74</v>
      </c>
      <c r="B107" s="236"/>
      <c r="C107" s="255" t="s">
        <v>141</v>
      </c>
      <c r="D107" s="256"/>
      <c r="E107" s="256"/>
      <c r="F107" s="256"/>
      <c r="G107" s="256"/>
      <c r="H107" s="257"/>
      <c r="I107" s="39">
        <v>1E-3</v>
      </c>
      <c r="J107" s="109">
        <f t="shared" si="2"/>
        <v>5.49</v>
      </c>
    </row>
    <row r="108" spans="1:10">
      <c r="A108" s="235" t="s">
        <v>76</v>
      </c>
      <c r="B108" s="236"/>
      <c r="C108" s="255" t="s">
        <v>142</v>
      </c>
      <c r="D108" s="256"/>
      <c r="E108" s="256"/>
      <c r="F108" s="256"/>
      <c r="G108" s="256"/>
      <c r="H108" s="257"/>
      <c r="I108" s="39">
        <v>4.1999999999999997E-3</v>
      </c>
      <c r="J108" s="109">
        <f t="shared" si="2"/>
        <v>23.04</v>
      </c>
    </row>
    <row r="109" spans="1:10">
      <c r="A109" s="235" t="s">
        <v>100</v>
      </c>
      <c r="B109" s="236"/>
      <c r="C109" s="255" t="s">
        <v>143</v>
      </c>
      <c r="D109" s="256"/>
      <c r="E109" s="256"/>
      <c r="F109" s="256"/>
      <c r="G109" s="256"/>
      <c r="H109" s="257"/>
      <c r="I109" s="39">
        <v>2.0000000000000001E-4</v>
      </c>
      <c r="J109" s="109">
        <f t="shared" si="2"/>
        <v>1.1000000000000001</v>
      </c>
    </row>
    <row r="110" spans="1:10">
      <c r="A110" s="235" t="s">
        <v>117</v>
      </c>
      <c r="B110" s="236"/>
      <c r="C110" s="255" t="s">
        <v>144</v>
      </c>
      <c r="D110" s="256"/>
      <c r="E110" s="256"/>
      <c r="F110" s="256"/>
      <c r="G110" s="256"/>
      <c r="H110" s="257"/>
      <c r="I110" s="39" t="s">
        <v>342</v>
      </c>
      <c r="J110" s="109" t="s">
        <v>342</v>
      </c>
    </row>
    <row r="111" spans="1:10">
      <c r="A111" s="239" t="s">
        <v>104</v>
      </c>
      <c r="B111" s="240"/>
      <c r="C111" s="240"/>
      <c r="D111" s="240"/>
      <c r="E111" s="240"/>
      <c r="F111" s="240"/>
      <c r="G111" s="240"/>
      <c r="H111" s="241"/>
      <c r="I111" s="37">
        <f>SUM(I105:I110)</f>
        <v>4.4200000000000003E-2</v>
      </c>
      <c r="J111" s="106">
        <f>SUM(J105:J110)</f>
        <v>242.5</v>
      </c>
    </row>
    <row r="113" spans="1:10">
      <c r="A113" s="4" t="s">
        <v>145</v>
      </c>
      <c r="B113" s="4"/>
    </row>
    <row r="114" spans="1:10">
      <c r="A114" s="239" t="s">
        <v>146</v>
      </c>
      <c r="B114" s="241"/>
      <c r="C114" s="233" t="s">
        <v>147</v>
      </c>
      <c r="D114" s="233"/>
      <c r="E114" s="233"/>
      <c r="F114" s="233"/>
      <c r="G114" s="233"/>
      <c r="H114" s="233"/>
      <c r="I114" s="239"/>
      <c r="J114" s="36" t="s">
        <v>95</v>
      </c>
    </row>
    <row r="115" spans="1:10">
      <c r="A115" s="235" t="s">
        <v>70</v>
      </c>
      <c r="B115" s="236"/>
      <c r="C115" s="237" t="s">
        <v>148</v>
      </c>
      <c r="D115" s="237"/>
      <c r="E115" s="237"/>
      <c r="F115" s="237"/>
      <c r="G115" s="237"/>
      <c r="H115" s="237"/>
      <c r="I115" s="255"/>
      <c r="J115" s="111"/>
    </row>
    <row r="116" spans="1:10">
      <c r="A116" s="239" t="s">
        <v>104</v>
      </c>
      <c r="B116" s="240"/>
      <c r="C116" s="240"/>
      <c r="D116" s="240"/>
      <c r="E116" s="240"/>
      <c r="F116" s="240"/>
      <c r="G116" s="240"/>
      <c r="H116" s="240"/>
      <c r="I116" s="240"/>
      <c r="J116" s="106">
        <f>SUM(J115)</f>
        <v>0</v>
      </c>
    </row>
    <row r="117" spans="1:10">
      <c r="A117" s="4" t="s">
        <v>149</v>
      </c>
      <c r="B117" s="4"/>
      <c r="J117" s="117"/>
    </row>
    <row r="118" spans="1:10">
      <c r="A118" s="239">
        <v>4</v>
      </c>
      <c r="B118" s="241"/>
      <c r="C118" s="233" t="s">
        <v>150</v>
      </c>
      <c r="D118" s="233"/>
      <c r="E118" s="233"/>
      <c r="F118" s="233"/>
      <c r="G118" s="233"/>
      <c r="H118" s="233"/>
      <c r="I118" s="233"/>
      <c r="J118" s="36" t="s">
        <v>95</v>
      </c>
    </row>
    <row r="119" spans="1:10">
      <c r="A119" s="235" t="s">
        <v>137</v>
      </c>
      <c r="B119" s="236"/>
      <c r="C119" s="237" t="s">
        <v>151</v>
      </c>
      <c r="D119" s="237"/>
      <c r="E119" s="237"/>
      <c r="F119" s="237"/>
      <c r="G119" s="237"/>
      <c r="H119" s="237"/>
      <c r="I119" s="237"/>
      <c r="J119" s="35">
        <f>J111</f>
        <v>242.5</v>
      </c>
    </row>
    <row r="120" spans="1:10">
      <c r="A120" s="235" t="s">
        <v>146</v>
      </c>
      <c r="B120" s="236"/>
      <c r="C120" s="237" t="s">
        <v>147</v>
      </c>
      <c r="D120" s="237"/>
      <c r="E120" s="237"/>
      <c r="F120" s="237"/>
      <c r="G120" s="237"/>
      <c r="H120" s="237"/>
      <c r="I120" s="237"/>
      <c r="J120" s="35">
        <f>J116</f>
        <v>0</v>
      </c>
    </row>
    <row r="121" spans="1:10">
      <c r="A121" s="233" t="s">
        <v>104</v>
      </c>
      <c r="B121" s="233"/>
      <c r="C121" s="233"/>
      <c r="D121" s="233"/>
      <c r="E121" s="233"/>
      <c r="F121" s="233"/>
      <c r="G121" s="233"/>
      <c r="H121" s="233"/>
      <c r="I121" s="233"/>
      <c r="J121" s="105">
        <f>SUM(J119:J120)</f>
        <v>242.5</v>
      </c>
    </row>
    <row r="122" spans="1:10">
      <c r="A122" s="263" t="s">
        <v>390</v>
      </c>
      <c r="B122" s="263"/>
      <c r="C122" s="263"/>
      <c r="D122" s="263"/>
      <c r="E122" s="263"/>
      <c r="F122" s="263"/>
      <c r="G122" s="263"/>
      <c r="H122" s="263"/>
      <c r="I122" s="263"/>
      <c r="J122" s="263"/>
    </row>
    <row r="124" spans="1:10">
      <c r="A124" s="264" t="s">
        <v>152</v>
      </c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>
      <c r="A125" s="4"/>
      <c r="B125" s="4"/>
    </row>
    <row r="126" spans="1:10">
      <c r="A126" s="233">
        <v>5</v>
      </c>
      <c r="B126" s="233"/>
      <c r="C126" s="233" t="s">
        <v>153</v>
      </c>
      <c r="D126" s="233"/>
      <c r="E126" s="233"/>
      <c r="F126" s="233"/>
      <c r="G126" s="233"/>
      <c r="H126" s="233"/>
      <c r="I126" s="233"/>
      <c r="J126" s="36" t="s">
        <v>95</v>
      </c>
    </row>
    <row r="127" spans="1:10">
      <c r="A127" s="235" t="s">
        <v>70</v>
      </c>
      <c r="B127" s="236"/>
      <c r="C127" s="237" t="s">
        <v>154</v>
      </c>
      <c r="D127" s="237"/>
      <c r="E127" s="237"/>
      <c r="F127" s="237"/>
      <c r="G127" s="237"/>
      <c r="H127" s="237"/>
      <c r="I127" s="255"/>
      <c r="J127" s="109">
        <f>Uniformes!B10</f>
        <v>151.35</v>
      </c>
    </row>
    <row r="128" spans="1:10">
      <c r="A128" s="235" t="s">
        <v>72</v>
      </c>
      <c r="B128" s="236"/>
      <c r="C128" s="237" t="s">
        <v>155</v>
      </c>
      <c r="D128" s="237"/>
      <c r="E128" s="237"/>
      <c r="F128" s="237"/>
      <c r="G128" s="237"/>
      <c r="H128" s="237"/>
      <c r="I128" s="255"/>
      <c r="J128" s="109">
        <v>0</v>
      </c>
    </row>
    <row r="129" spans="1:10">
      <c r="A129" s="235" t="s">
        <v>74</v>
      </c>
      <c r="B129" s="236"/>
      <c r="C129" s="255" t="s">
        <v>156</v>
      </c>
      <c r="D129" s="256"/>
      <c r="E129" s="256"/>
      <c r="F129" s="256"/>
      <c r="G129" s="256"/>
      <c r="H129" s="256"/>
      <c r="I129" s="256"/>
      <c r="J129" s="109">
        <f>Ferramental!E95</f>
        <v>219.11</v>
      </c>
    </row>
    <row r="130" spans="1:10">
      <c r="A130" s="235" t="s">
        <v>76</v>
      </c>
      <c r="B130" s="236"/>
      <c r="C130" s="255" t="s">
        <v>157</v>
      </c>
      <c r="D130" s="256"/>
      <c r="E130" s="256"/>
      <c r="F130" s="256"/>
      <c r="G130" s="256"/>
      <c r="H130" s="256"/>
      <c r="I130" s="256"/>
      <c r="J130" s="40">
        <f>EPI´s!E45</f>
        <v>54.63</v>
      </c>
    </row>
    <row r="131" spans="1:10">
      <c r="A131" s="235" t="s">
        <v>100</v>
      </c>
      <c r="B131" s="236"/>
      <c r="C131" s="237" t="s">
        <v>103</v>
      </c>
      <c r="D131" s="237"/>
      <c r="E131" s="237"/>
      <c r="F131" s="237"/>
      <c r="G131" s="237"/>
      <c r="H131" s="237"/>
      <c r="I131" s="237"/>
      <c r="J131" s="40">
        <f>EPI´s!E46</f>
        <v>0</v>
      </c>
    </row>
    <row r="132" spans="1:10">
      <c r="A132" s="233" t="s">
        <v>104</v>
      </c>
      <c r="B132" s="233"/>
      <c r="C132" s="233"/>
      <c r="D132" s="233"/>
      <c r="E132" s="233"/>
      <c r="F132" s="233"/>
      <c r="G132" s="233"/>
      <c r="H132" s="233"/>
      <c r="I132" s="233"/>
      <c r="J132" s="106">
        <f>SUM(J127:J131)</f>
        <v>425.09</v>
      </c>
    </row>
    <row r="133" spans="1:10">
      <c r="A133" s="263" t="s">
        <v>390</v>
      </c>
      <c r="B133" s="263"/>
      <c r="C133" s="263"/>
      <c r="D133" s="263"/>
      <c r="E133" s="263"/>
      <c r="F133" s="263"/>
      <c r="G133" s="263"/>
      <c r="H133" s="263"/>
      <c r="I133" s="263"/>
      <c r="J133" s="263"/>
    </row>
    <row r="135" spans="1:10">
      <c r="A135" s="264" t="s">
        <v>158</v>
      </c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>
      <c r="A136" s="4"/>
      <c r="B136" s="4"/>
    </row>
    <row r="137" spans="1:10">
      <c r="A137" s="239">
        <v>6</v>
      </c>
      <c r="B137" s="241"/>
      <c r="C137" s="239" t="s">
        <v>159</v>
      </c>
      <c r="D137" s="240"/>
      <c r="E137" s="240"/>
      <c r="F137" s="240"/>
      <c r="G137" s="240"/>
      <c r="H137" s="241"/>
      <c r="I137" s="37"/>
      <c r="J137" s="36" t="s">
        <v>95</v>
      </c>
    </row>
    <row r="138" spans="1:10">
      <c r="A138" s="235" t="s">
        <v>70</v>
      </c>
      <c r="B138" s="236"/>
      <c r="C138" s="255" t="s">
        <v>344</v>
      </c>
      <c r="D138" s="256"/>
      <c r="E138" s="256"/>
      <c r="F138" s="256"/>
      <c r="G138" s="256"/>
      <c r="H138" s="257"/>
      <c r="I138" s="38">
        <v>0.05</v>
      </c>
      <c r="J138" s="107">
        <f>$J$158*I138</f>
        <v>558.20000000000005</v>
      </c>
    </row>
    <row r="139" spans="1:10">
      <c r="A139" s="258" t="s">
        <v>72</v>
      </c>
      <c r="B139" s="259"/>
      <c r="C139" s="260" t="s">
        <v>345</v>
      </c>
      <c r="D139" s="261"/>
      <c r="E139" s="261"/>
      <c r="F139" s="261"/>
      <c r="G139" s="261"/>
      <c r="H139" s="262"/>
      <c r="I139" s="9">
        <v>0.1</v>
      </c>
      <c r="J139" s="107">
        <f>I139*(J158+J138)</f>
        <v>1172.23</v>
      </c>
    </row>
    <row r="140" spans="1:10">
      <c r="A140" s="235" t="s">
        <v>74</v>
      </c>
      <c r="B140" s="236"/>
      <c r="C140" s="255" t="s">
        <v>349</v>
      </c>
      <c r="D140" s="256"/>
      <c r="E140" s="256"/>
      <c r="F140" s="256"/>
      <c r="G140" s="256"/>
      <c r="H140" s="257"/>
      <c r="I140" s="81">
        <f>(J158+J138+J139)/1-I141</f>
        <v>12894.36</v>
      </c>
      <c r="J140" s="107"/>
    </row>
    <row r="141" spans="1:10">
      <c r="A141" s="33"/>
      <c r="B141" s="34"/>
      <c r="C141" s="247" t="s">
        <v>350</v>
      </c>
      <c r="D141" s="248"/>
      <c r="E141" s="248"/>
      <c r="F141" s="248"/>
      <c r="G141" s="248"/>
      <c r="H141" s="249"/>
      <c r="I141" s="80">
        <f>SUM(I142:I145)</f>
        <v>0.14249999999999999</v>
      </c>
      <c r="J141" s="120">
        <f>I141*I140</f>
        <v>1837.45</v>
      </c>
    </row>
    <row r="142" spans="1:10">
      <c r="A142" s="33"/>
      <c r="B142" s="34"/>
      <c r="C142" s="250" t="s">
        <v>348</v>
      </c>
      <c r="D142" s="251"/>
      <c r="E142" s="251"/>
      <c r="F142" s="251"/>
      <c r="G142" s="251"/>
      <c r="H142" s="251"/>
      <c r="I142" s="38">
        <v>0.05</v>
      </c>
      <c r="J142" s="107">
        <f>I140*I142</f>
        <v>644.72</v>
      </c>
    </row>
    <row r="143" spans="1:10">
      <c r="A143" s="33"/>
      <c r="B143" s="34"/>
      <c r="C143" s="250" t="s">
        <v>347</v>
      </c>
      <c r="D143" s="251"/>
      <c r="E143" s="251"/>
      <c r="F143" s="251"/>
      <c r="G143" s="251"/>
      <c r="H143" s="251"/>
      <c r="I143" s="38">
        <v>1.6500000000000001E-2</v>
      </c>
      <c r="J143" s="107">
        <f>I140*I143</f>
        <v>212.76</v>
      </c>
    </row>
    <row r="144" spans="1:10">
      <c r="A144" s="33"/>
      <c r="B144" s="34"/>
      <c r="C144" s="250" t="s">
        <v>346</v>
      </c>
      <c r="D144" s="251"/>
      <c r="E144" s="251"/>
      <c r="F144" s="251"/>
      <c r="G144" s="251"/>
      <c r="H144" s="251"/>
      <c r="I144" s="38">
        <v>7.5999999999999998E-2</v>
      </c>
      <c r="J144" s="107">
        <f>I140*I144</f>
        <v>979.97</v>
      </c>
    </row>
    <row r="145" spans="1:10" ht="42" customHeight="1">
      <c r="A145" s="235"/>
      <c r="B145" s="236"/>
      <c r="C145" s="252" t="s">
        <v>410</v>
      </c>
      <c r="D145" s="253"/>
      <c r="E145" s="253"/>
      <c r="F145" s="253"/>
      <c r="G145" s="253"/>
      <c r="H145" s="254"/>
      <c r="I145" s="38"/>
      <c r="J145" s="107">
        <f>I140*I145</f>
        <v>0</v>
      </c>
    </row>
    <row r="146" spans="1:10">
      <c r="A146" s="239" t="s">
        <v>104</v>
      </c>
      <c r="B146" s="240"/>
      <c r="C146" s="240"/>
      <c r="D146" s="240"/>
      <c r="E146" s="240"/>
      <c r="F146" s="240"/>
      <c r="G146" s="240"/>
      <c r="H146" s="241"/>
      <c r="I146" s="37"/>
      <c r="J146" s="106">
        <f>SUM(J138:J145)</f>
        <v>5405.33</v>
      </c>
    </row>
    <row r="147" spans="1:10" ht="13.15" customHeight="1">
      <c r="A147" s="242" t="s">
        <v>391</v>
      </c>
      <c r="B147" s="242"/>
      <c r="C147" s="242"/>
      <c r="D147" s="242"/>
      <c r="E147" s="242"/>
      <c r="F147" s="242"/>
      <c r="G147" s="242"/>
      <c r="H147" s="242"/>
      <c r="I147" s="242"/>
      <c r="J147" s="242"/>
    </row>
    <row r="148" spans="1:10" ht="13.15" customHeight="1">
      <c r="A148" s="243" t="s">
        <v>392</v>
      </c>
      <c r="B148" s="243"/>
      <c r="C148" s="243"/>
      <c r="D148" s="243"/>
      <c r="E148" s="243"/>
      <c r="F148" s="243"/>
      <c r="G148" s="243"/>
      <c r="H148" s="243"/>
      <c r="I148" s="243"/>
      <c r="J148" s="243"/>
    </row>
    <row r="150" spans="1:10">
      <c r="A150" s="244" t="s">
        <v>160</v>
      </c>
      <c r="B150" s="244"/>
      <c r="C150" s="244"/>
      <c r="D150" s="244"/>
      <c r="E150" s="244"/>
      <c r="F150" s="244"/>
      <c r="G150" s="244"/>
      <c r="H150" s="244"/>
      <c r="I150" s="244"/>
      <c r="J150" s="244"/>
    </row>
    <row r="152" spans="1:10">
      <c r="A152" s="245"/>
      <c r="B152" s="246"/>
      <c r="C152" s="233" t="s">
        <v>161</v>
      </c>
      <c r="D152" s="233"/>
      <c r="E152" s="233"/>
      <c r="F152" s="233"/>
      <c r="G152" s="233"/>
      <c r="H152" s="233"/>
      <c r="I152" s="233"/>
      <c r="J152" s="36" t="s">
        <v>95</v>
      </c>
    </row>
    <row r="153" spans="1:10">
      <c r="A153" s="235" t="s">
        <v>70</v>
      </c>
      <c r="B153" s="236"/>
      <c r="C153" s="237" t="str">
        <f>A34</f>
        <v>Módulo 1 - Composição da Remuneração</v>
      </c>
      <c r="D153" s="237"/>
      <c r="E153" s="237"/>
      <c r="F153" s="237"/>
      <c r="G153" s="237"/>
      <c r="H153" s="237"/>
      <c r="I153" s="237"/>
      <c r="J153" s="35">
        <f>J43</f>
        <v>5486.43</v>
      </c>
    </row>
    <row r="154" spans="1:10">
      <c r="A154" s="235" t="s">
        <v>72</v>
      </c>
      <c r="B154" s="236"/>
      <c r="C154" s="237" t="str">
        <f>A46</f>
        <v>Módulo 2 - Encargos e Benefícios Anuais, Mensais e Diários</v>
      </c>
      <c r="D154" s="237"/>
      <c r="E154" s="237"/>
      <c r="F154" s="237"/>
      <c r="G154" s="237"/>
      <c r="H154" s="237"/>
      <c r="I154" s="237"/>
      <c r="J154" s="35">
        <f>J87</f>
        <v>4621.0600000000004</v>
      </c>
    </row>
    <row r="155" spans="1:10">
      <c r="A155" s="235" t="s">
        <v>74</v>
      </c>
      <c r="B155" s="236"/>
      <c r="C155" s="237" t="str">
        <f>A89</f>
        <v>Módulo 3 - Provisão para Rescisão</v>
      </c>
      <c r="D155" s="237"/>
      <c r="E155" s="237"/>
      <c r="F155" s="237"/>
      <c r="G155" s="237"/>
      <c r="H155" s="237"/>
      <c r="I155" s="237"/>
      <c r="J155" s="35">
        <f>J97</f>
        <v>388.99</v>
      </c>
    </row>
    <row r="156" spans="1:10">
      <c r="A156" s="235" t="s">
        <v>76</v>
      </c>
      <c r="B156" s="236"/>
      <c r="C156" s="237" t="str">
        <f>A100</f>
        <v>Módulo 4 - Custo de Reposição do Profissional Ausente</v>
      </c>
      <c r="D156" s="237"/>
      <c r="E156" s="237"/>
      <c r="F156" s="237"/>
      <c r="G156" s="237"/>
      <c r="H156" s="237"/>
      <c r="I156" s="237"/>
      <c r="J156" s="35">
        <f>J121</f>
        <v>242.5</v>
      </c>
    </row>
    <row r="157" spans="1:10">
      <c r="A157" s="235" t="s">
        <v>100</v>
      </c>
      <c r="B157" s="236"/>
      <c r="C157" s="237" t="str">
        <f>A124</f>
        <v>Módulo 5 - Insumos Diversos</v>
      </c>
      <c r="D157" s="237"/>
      <c r="E157" s="237"/>
      <c r="F157" s="237"/>
      <c r="G157" s="237"/>
      <c r="H157" s="237"/>
      <c r="I157" s="237"/>
      <c r="J157" s="35">
        <f>J132</f>
        <v>425.09</v>
      </c>
    </row>
    <row r="158" spans="1:10">
      <c r="A158" s="238" t="s">
        <v>162</v>
      </c>
      <c r="B158" s="238"/>
      <c r="C158" s="238"/>
      <c r="D158" s="238"/>
      <c r="E158" s="238"/>
      <c r="F158" s="238"/>
      <c r="G158" s="238"/>
      <c r="H158" s="238"/>
      <c r="I158" s="238"/>
      <c r="J158" s="35">
        <f>SUM(J153:J157)</f>
        <v>11164.07</v>
      </c>
    </row>
    <row r="159" spans="1:10">
      <c r="A159" s="235" t="s">
        <v>117</v>
      </c>
      <c r="B159" s="236"/>
      <c r="C159" s="237" t="str">
        <f>A135</f>
        <v>Módulo 6 - Custos Indiretos, Tributos e Lucro</v>
      </c>
      <c r="D159" s="237"/>
      <c r="E159" s="237"/>
      <c r="F159" s="237"/>
      <c r="G159" s="237"/>
      <c r="H159" s="237"/>
      <c r="I159" s="237"/>
      <c r="J159" s="35">
        <f>J146</f>
        <v>5405.33</v>
      </c>
    </row>
    <row r="160" spans="1:10">
      <c r="A160" s="233" t="s">
        <v>163</v>
      </c>
      <c r="B160" s="233"/>
      <c r="C160" s="233"/>
      <c r="D160" s="233"/>
      <c r="E160" s="233"/>
      <c r="F160" s="233"/>
      <c r="G160" s="233"/>
      <c r="H160" s="233"/>
      <c r="I160" s="233"/>
      <c r="J160" s="105">
        <f>J158+J159</f>
        <v>16569.400000000001</v>
      </c>
    </row>
    <row r="161" spans="1:10" ht="50.25" customHeight="1">
      <c r="A161" s="234"/>
      <c r="B161" s="234"/>
      <c r="C161" s="234"/>
      <c r="D161" s="234"/>
      <c r="E161" s="234"/>
      <c r="F161" s="234"/>
      <c r="G161" s="234"/>
      <c r="H161" s="234"/>
      <c r="I161" s="234"/>
      <c r="J161" s="234"/>
    </row>
    <row r="164" spans="1:10">
      <c r="I164" s="28"/>
    </row>
  </sheetData>
  <mergeCells count="230">
    <mergeCell ref="A160:I160"/>
    <mergeCell ref="A161:J161"/>
    <mergeCell ref="A156:B156"/>
    <mergeCell ref="C156:I156"/>
    <mergeCell ref="A157:B157"/>
    <mergeCell ref="C157:I157"/>
    <mergeCell ref="A158:I158"/>
    <mergeCell ref="A159:B159"/>
    <mergeCell ref="C159:I159"/>
    <mergeCell ref="A153:B153"/>
    <mergeCell ref="C153:I153"/>
    <mergeCell ref="A154:B154"/>
    <mergeCell ref="C154:I154"/>
    <mergeCell ref="A155:B155"/>
    <mergeCell ref="C155:I155"/>
    <mergeCell ref="A146:H146"/>
    <mergeCell ref="A147:J147"/>
    <mergeCell ref="A148:J148"/>
    <mergeCell ref="A150:J150"/>
    <mergeCell ref="A152:B152"/>
    <mergeCell ref="C152:I152"/>
    <mergeCell ref="C141:H141"/>
    <mergeCell ref="C142:H142"/>
    <mergeCell ref="C143:H143"/>
    <mergeCell ref="C144:H144"/>
    <mergeCell ref="A145:B145"/>
    <mergeCell ref="C145:H145"/>
    <mergeCell ref="A138:B138"/>
    <mergeCell ref="C138:H138"/>
    <mergeCell ref="A139:B139"/>
    <mergeCell ref="C139:H139"/>
    <mergeCell ref="A140:B140"/>
    <mergeCell ref="C140:H140"/>
    <mergeCell ref="A131:B131"/>
    <mergeCell ref="C131:I131"/>
    <mergeCell ref="A132:I132"/>
    <mergeCell ref="A133:J133"/>
    <mergeCell ref="A135:J135"/>
    <mergeCell ref="A137:B137"/>
    <mergeCell ref="C137:H137"/>
    <mergeCell ref="A128:B128"/>
    <mergeCell ref="C128:I128"/>
    <mergeCell ref="A129:B129"/>
    <mergeCell ref="C129:I129"/>
    <mergeCell ref="A130:B130"/>
    <mergeCell ref="C130:I130"/>
    <mergeCell ref="A121:I121"/>
    <mergeCell ref="A122:J122"/>
    <mergeCell ref="A124:J124"/>
    <mergeCell ref="A126:B126"/>
    <mergeCell ref="C126:I126"/>
    <mergeCell ref="A127:B127"/>
    <mergeCell ref="C127:I127"/>
    <mergeCell ref="A116:I116"/>
    <mergeCell ref="A118:B118"/>
    <mergeCell ref="C118:I118"/>
    <mergeCell ref="A119:B119"/>
    <mergeCell ref="C119:I119"/>
    <mergeCell ref="A120:B120"/>
    <mergeCell ref="C120:I120"/>
    <mergeCell ref="A110:B110"/>
    <mergeCell ref="C110:H110"/>
    <mergeCell ref="A111:H111"/>
    <mergeCell ref="A114:B114"/>
    <mergeCell ref="C114:I114"/>
    <mergeCell ref="A115:B115"/>
    <mergeCell ref="C115:I115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96:B96"/>
    <mergeCell ref="C96:H96"/>
    <mergeCell ref="A97:H97"/>
    <mergeCell ref="A98:J98"/>
    <mergeCell ref="A100:J100"/>
    <mergeCell ref="A101:J101"/>
    <mergeCell ref="A93:B93"/>
    <mergeCell ref="C93:H93"/>
    <mergeCell ref="A94:B94"/>
    <mergeCell ref="C94:H94"/>
    <mergeCell ref="A95:B95"/>
    <mergeCell ref="C95:H95"/>
    <mergeCell ref="A87:I87"/>
    <mergeCell ref="A89:J89"/>
    <mergeCell ref="A91:B91"/>
    <mergeCell ref="C91:H91"/>
    <mergeCell ref="A92:B92"/>
    <mergeCell ref="C92:H92"/>
    <mergeCell ref="A84:B84"/>
    <mergeCell ref="C84:I84"/>
    <mergeCell ref="A85:B85"/>
    <mergeCell ref="C85:I85"/>
    <mergeCell ref="A86:B86"/>
    <mergeCell ref="C86:I86"/>
    <mergeCell ref="A77:B77"/>
    <mergeCell ref="C77:H77"/>
    <mergeCell ref="A78:I78"/>
    <mergeCell ref="A79:J79"/>
    <mergeCell ref="A80:J80"/>
    <mergeCell ref="A83:B83"/>
    <mergeCell ref="C83:I83"/>
    <mergeCell ref="A74:B74"/>
    <mergeCell ref="C74:H74"/>
    <mergeCell ref="A75:B75"/>
    <mergeCell ref="C75:H75"/>
    <mergeCell ref="A76:B76"/>
    <mergeCell ref="C76:H76"/>
    <mergeCell ref="A67:G67"/>
    <mergeCell ref="H67:I67"/>
    <mergeCell ref="A68:J68"/>
    <mergeCell ref="A69:J69"/>
    <mergeCell ref="A70:J70"/>
    <mergeCell ref="A73:B73"/>
    <mergeCell ref="C73:H73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9:B59"/>
    <mergeCell ref="C59:G59"/>
    <mergeCell ref="H59:I59"/>
    <mergeCell ref="A60:B60"/>
    <mergeCell ref="C60:G60"/>
    <mergeCell ref="H60:I60"/>
    <mergeCell ref="A52:H52"/>
    <mergeCell ref="A53:J53"/>
    <mergeCell ref="A54:J54"/>
    <mergeCell ref="A55:J55"/>
    <mergeCell ref="A57:J57"/>
    <mergeCell ref="A58:B58"/>
    <mergeCell ref="C58:G58"/>
    <mergeCell ref="H58:I58"/>
    <mergeCell ref="A48:J48"/>
    <mergeCell ref="A49:B49"/>
    <mergeCell ref="A50:B50"/>
    <mergeCell ref="C50:H50"/>
    <mergeCell ref="A51:B51"/>
    <mergeCell ref="C51:H51"/>
    <mergeCell ref="A41:B41"/>
    <mergeCell ref="C41:H41"/>
    <mergeCell ref="A42:B42"/>
    <mergeCell ref="C42:H42"/>
    <mergeCell ref="A43:I43"/>
    <mergeCell ref="A46:J46"/>
    <mergeCell ref="A38:B38"/>
    <mergeCell ref="C38:H38"/>
    <mergeCell ref="A39:B39"/>
    <mergeCell ref="C39:H39"/>
    <mergeCell ref="A40:B40"/>
    <mergeCell ref="C40:H40"/>
    <mergeCell ref="A32:J32"/>
    <mergeCell ref="A34:J34"/>
    <mergeCell ref="A36:B36"/>
    <mergeCell ref="C36:I36"/>
    <mergeCell ref="A37:B37"/>
    <mergeCell ref="C37:I37"/>
    <mergeCell ref="A30:B30"/>
    <mergeCell ref="C30:H30"/>
    <mergeCell ref="I30:J30"/>
    <mergeCell ref="A31:B31"/>
    <mergeCell ref="C31:H31"/>
    <mergeCell ref="I31:J31"/>
    <mergeCell ref="A28:B28"/>
    <mergeCell ref="C28:H28"/>
    <mergeCell ref="I28:J28"/>
    <mergeCell ref="A29:B29"/>
    <mergeCell ref="C29:H29"/>
    <mergeCell ref="I29:J29"/>
    <mergeCell ref="A21:J21"/>
    <mergeCell ref="A25:J25"/>
    <mergeCell ref="A26:B26"/>
    <mergeCell ref="C26:H26"/>
    <mergeCell ref="I26:J26"/>
    <mergeCell ref="A27:B27"/>
    <mergeCell ref="C27:H27"/>
    <mergeCell ref="I27:J27"/>
    <mergeCell ref="A19:D19"/>
    <mergeCell ref="E19:G19"/>
    <mergeCell ref="H19:J19"/>
    <mergeCell ref="A20:D20"/>
    <mergeCell ref="E20:G20"/>
    <mergeCell ref="H20:J20"/>
    <mergeCell ref="A14:B14"/>
    <mergeCell ref="C14:G14"/>
    <mergeCell ref="H14:J14"/>
    <mergeCell ref="A16:J16"/>
    <mergeCell ref="A18:D18"/>
    <mergeCell ref="E18:G18"/>
    <mergeCell ref="H18:J18"/>
    <mergeCell ref="A13:B13"/>
    <mergeCell ref="C13:G13"/>
    <mergeCell ref="H13:J13"/>
    <mergeCell ref="B7:D7"/>
    <mergeCell ref="F7:G7"/>
    <mergeCell ref="A9:J9"/>
    <mergeCell ref="A11:B11"/>
    <mergeCell ref="C11:G11"/>
    <mergeCell ref="H11:J11"/>
    <mergeCell ref="A1:J1"/>
    <mergeCell ref="A2:J2"/>
    <mergeCell ref="A4:C4"/>
    <mergeCell ref="D4:F4"/>
    <mergeCell ref="A5:C5"/>
    <mergeCell ref="D5:F5"/>
    <mergeCell ref="A12:B12"/>
    <mergeCell ref="C12:G12"/>
    <mergeCell ref="H12:J12"/>
  </mergeCells>
  <printOptions horizontalCentered="1"/>
  <pageMargins left="0.39370078740157483" right="0.39370078740157483" top="1.1811023622047245" bottom="1.1811023622047245" header="0.31496062992125984" footer="0.31496062992125984"/>
  <pageSetup paperSize="9" scale="61" fitToHeight="2" orientation="portrait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F A A B Q S w M E F A A C A A g A i m J C W w I f h c i l A A A A 9 g A A A B I A H A B D b 2 5 m a W c v U G F j a 2 F n Z S 5 4 b W w g o h g A K K A U A A A A A A A A A A A A A A A A A A A A A A A A A A A A h Y 9 B D o I w F E S v Q r q n p W i U k E 9 J d C u J 0 c S 4 b U q F R i i E F s v d X H g k r y B G U X c u 5 8 1 b z N y v N 0 i H u v I u s j O q 0 Q m i O E C e 1 K L J l S 4 S 1 N u T H 6 G U w Z a L M y + k N 8 r a x I P J E 1 R a 2 8 a E O O e w m + G m K 0 g Y B J Q c s 8 1 e l L L m 6 C O r / 7 K v t L F c C 4 k Y H F 5 j W I j p f I H p M s I B k A l C p v R X C M e 9 z / Y H w r q v b N 9 J 1 l p / t Q M y R S D v D + w B U E s D B B Q A A g A I A I p i Q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Y k J b s n i f W j A C A A D L F w A A E w A c A E Z v c m 1 1 b G F z L 1 N l Y 3 R p b 2 4 x L m 0 g o h g A K K A U A A A A A A A A A A A A A A A A A A A A A A A A A A A A 7 Z f d i p t A F M f v A 3 m H g 7 1 R s B I / L 7 r k I r g N B L Y l b N K r J B e z 6 6 Q r 6 B h m x r Z L y I v 0 d f p i H a N r N G h 3 B S l M N t 4 M n P k 6 5 / z + y H 8 Y f u R h Q m C R j + b N c D A c s C d E c Q A f l C V 6 i P B o Z I I 6 R 9 8 x m B q o l q b A G C L M h w M Q 3 z Q h H I v A P N g a x 9 V M n Y Y R N v w s T j h T F f / T + h v D l K 1 j R E N k U B y y 9 W 3 y k 0 Q J C t j 6 H r M 0 T m B C U h S B P 5 l / X s B H s E a W K 4 b J g s E U 8 Z S i A D F Q T c 3 Y B V t F 0 2 E 1 i 3 c R j s X 5 K E t 6 r J i G r W w 0 P U + p T H q c Z 7 d f z Y J x W Y q y O a x u E U e b Y r U o M t y J B C K O x T 1 J V t x x q b G k i L B t Q m M / i d K Y L J 9 3 o r a X U / T 9 X s n j p q I D F 3 P A 8 S 9 + 0 O E l b r X E 7 Z a 4 0 x J 3 W + J e L X 7 Q y n K y a S L 6 d Y / j 5 E c o O n c q 6 R j C + X 6 m n l e u V 0 u q Z F t e W L m k t t N 8 p W l N O Z 0 a m B X u p 5 R i 8 v h s Z B v O i q / P H b T h I C Q t a T S K 1 y r E K 4 1 w r U b h W r 0 I 1 6 o L d 0 a 4 5 5 w 3 v V R u g D h + o 3 L f D r B d w a 1 g m 7 n a B V d b F q 5 2 I 1 e 7 F 6 7 2 5 X B 1 C q 6 O L F y d R q 5 O L 1 y d y + H q F l x d W b i 6 j V z d X r i 6 l 8 P V K 7 h 6 s n D 1 G r l 6 v X D 1 O h j D / 4 y 1 R 4 P o n V y h W X W F f 3 5 H P I w R 3 I X k S V z w B R F e P / 8 O M f 6 1 2 Q + K / 3 1 V e G 1 H v f I + k U S C 7 + x t 0 v G P c n L s E j 0 3 r 6 6 9 o 2 u X i O 3 V u X d 0 7 h K x v b r 3 j u 5 d I r Z X B 9 / R w U v E 9 p 2 6 + H + g / Q t Q S w E C L Q A U A A I A C A C K Y k J b A h + F y K U A A A D 2 A A A A E g A A A A A A A A A A A A A A A A A A A A A A Q 2 9 u Z m l n L 1 B h Y 2 t h Z 2 U u e G 1 s U E s B A i 0 A F A A C A A g A i m J C W w / K 6 a u k A A A A 6 Q A A A B M A A A A A A A A A A A A A A A A A 8 Q A A A F t D b 2 5 0 Z W 5 0 X 1 R 5 c G V z X S 5 4 b W x Q S w E C L Q A U A A I A C A C K Y k J b s n i f W j A C A A D L F w A A E w A A A A A A A A A A A A A A A A D i A Q A A R m 9 y b X V s Y X M v U 2 V j d G l v b j E u b V B L B Q Y A A A A A A w A D A M I A A A B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7 h w A A A A A A A J m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V F B Q U F B Q U F B Q U F J O X J s V E J P S 3 V T Y W l Z R U c x V H l V a 1 B C V W R 5 Z F h C d k F B Q U F B Q U F B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w Z W Q 5 O G I z L T M 4 N W U t N G M 3 N S 1 h O G M 5 L T h m N W Q 0 M z U 0 Y W V l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1 L T E w L T A y V D E z O j Q x O j I 2 L j A w N T U 4 N T J a I i A v P j x F b n R y e S B U e X B l P S J G a W x s Q 2 9 s d W 1 u V H l w Z X M i I F Z h b H V l P S J z Q m h F U i I g L z 4 8 R W 5 0 c n k g V H l w Z T 0 i R m l s b E N v b H V t b k 5 h b W V z I i B W Y W x 1 Z T 0 i c 1 s m c X V v d D t D b 2 x 1 b W 4 y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I C g y K S 9 B d X R v U m V t b 3 Z l Z E N v b H V t b n M x L n t D b 2 x 1 b W 4 y L D B 9 J n F 1 b 3 Q 7 L C Z x d W 9 0 O 1 N l Y 3 R p b 2 4 x L 1 R h Y m x l M D A x I C h Q Y W d l I D E p I C g y K S 9 B d X R v U m V t b 3 Z l Z E N v b H V t b n M x L n t D b 2 x 1 b W 4 0 L D F 9 J n F 1 b 3 Q 7 L C Z x d W 9 0 O 1 N l Y 3 R p b 2 4 x L 1 R h Y m x l M D A x I C h Q Y W d l I D E p I C g y K S 9 B d X R v U m V t b 3 Z l Z E N v b H V t b n M x L n t D b 2 x 1 b W 4 1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A x I C h Q Y W d l I D E p I C g y K S 9 B d X R v U m V t b 3 Z l Z E N v b H V t b n M x L n t D b 2 x 1 b W 4 y L D B 9 J n F 1 b 3 Q 7 L C Z x d W 9 0 O 1 N l Y 3 R p b 2 4 x L 1 R h Y m x l M D A x I C h Q Y W d l I D E p I C g y K S 9 B d X R v U m V t b 3 Z l Z E N v b H V t b n M x L n t D b 2 x 1 b W 4 0 L D F 9 J n F 1 b 3 Q 7 L C Z x d W 9 0 O 1 N l Y 3 R p b 2 4 x L 1 R h Y m x l M D A x I C h Q Y W d l I D E p I C g y K S 9 B d X R v U m V t b 3 Z l Z E N v b H V t b n M x L n t D b 2 x 1 b W 4 1 L D J 9 J n F 1 b 3 Q 7 X S w m c X V v d D t S Z W x h d G l v b n N o a X B J b m Z v J n F 1 b 3 Q 7 O l t d f S I g L z 4 8 R W 5 0 c n k g V H l w Z T 0 i U X V l c n l H c m 9 1 c E l E I i B W Y W x 1 Z T 0 i c z U z Y j l m N j A 4 L W U y M D Q t N D l h Z S 1 h O D k 4 L T E w N m Q 1 M 2 M 5 N D k w Z i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l M j A o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R m Y m N i O G Q t Z m I y M i 0 0 Z W Y y L T l l Y m I t M 2 I y N j g 1 Z G R l M W N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J U M T M 6 N D E 6 M j g u M T Q y M j U x N V o i I C 8 + P E V u d H J 5 I F R 5 c G U 9 I k Z p b G x D b 2 x 1 b W 5 U e X B l c y I g V m F s d W U 9 I n N B d 2 t H R V J F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g L z 4 8 R W 5 0 c n k g V H l w Z T 0 i U X V l c n l H c m 9 1 c E l E I i B W Y W x 1 Z T 0 i c z U z Y j l m N j A 4 L W U y M D Q t N D l h Z S 1 h O D k 4 L T E w N m Q 1 M 2 M 5 N D k w Z i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F i b G U w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c w Y 2 Y 2 M m U t Z W V m O S 0 0 N G U 0 L T k w N D g t N z Q 1 M j l k Z D R k Z W U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J U M T M 6 N D E 6 M j g u M T Q 3 M j A 2 N l o i I C 8 + P E V u d H J 5 I F R 5 c G U 9 I k Z p b G x D b 2 x 1 b W 5 U e X B l c y I g V m F s d W U 9 I n N B d 2 t H R V J F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0 N v b H V t b j E s M H 0 m c X V v d D s s J n F 1 b 3 Q 7 U 2 V j d G l v b j E v V G F i b G U w M D M g K F B h Z 2 U g M y k v Q X V 0 b 1 J l b W 9 2 Z W R D b 2 x 1 b W 5 z M S 5 7 Q 2 9 s d W 1 u M i w x f S Z x d W 9 0 O y w m c X V v d D t T Z W N 0 a W 9 u M S 9 U Y W J s Z T A w M y A o U G F n Z S A z K S 9 B d X R v U m V t b 3 Z l Z E N v b H V t b n M x L n t D b 2 x 1 b W 4 z L D J 9 J n F 1 b 3 Q 7 L C Z x d W 9 0 O 1 N l Y 3 R p b 2 4 x L 1 R h Y m x l M D A z I C h Q Y W d l I D M p L 0 F 1 d G 9 S Z W 1 v d m V k Q 2 9 s d W 1 u c z E u e 0 N v b H V t b j Q s M 3 0 m c X V v d D s s J n F 1 b 3 Q 7 U 2 V j d G l v b j E v V G F i b G U w M D M g K F B h Z 2 U g M y k v Q X V 0 b 1 J l b W 9 2 Z W R D b 2 x 1 b W 5 z M S 5 7 Q 2 9 s d W 1 u N S w 0 f S Z x d W 9 0 O y w m c X V v d D t T Z W N 0 a W 9 u M S 9 U Y W J s Z T A w M y A o U G F n Z S A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z I C h Q Y W d l I D M p L 0 F 1 d G 9 S Z W 1 v d m V k Q 2 9 s d W 1 u c z E u e 0 N v b H V t b j E s M H 0 m c X V v d D s s J n F 1 b 3 Q 7 U 2 V j d G l v b j E v V G F i b G U w M D M g K F B h Z 2 U g M y k v Q X V 0 b 1 J l b W 9 2 Z W R D b 2 x 1 b W 5 z M S 5 7 Q 2 9 s d W 1 u M i w x f S Z x d W 9 0 O y w m c X V v d D t T Z W N 0 a W 9 u M S 9 U Y W J s Z T A w M y A o U G F n Z S A z K S 9 B d X R v U m V t b 3 Z l Z E N v b H V t b n M x L n t D b 2 x 1 b W 4 z L D J 9 J n F 1 b 3 Q 7 L C Z x d W 9 0 O 1 N l Y 3 R p b 2 4 x L 1 R h Y m x l M D A z I C h Q Y W d l I D M p L 0 F 1 d G 9 S Z W 1 v d m V k Q 2 9 s d W 1 u c z E u e 0 N v b H V t b j Q s M 3 0 m c X V v d D s s J n F 1 b 3 Q 7 U 2 V j d G l v b j E v V G F i b G U w M D M g K F B h Z 2 U g M y k v Q X V 0 b 1 J l b W 9 2 Z W R D b 2 x 1 b W 5 z M S 5 7 Q 2 9 s d W 1 u N S w 0 f S Z x d W 9 0 O y w m c X V v d D t T Z W N 0 a W 9 u M S 9 U Y W J s Z T A w M y A o U G F n Z S A z K S 9 B d X R v U m V t b 3 Z l Z E N v b H V t b n M x L n t D b 2 x 1 b W 4 2 L D V 9 J n F 1 b 3 Q 7 X S w m c X V v d D t S Z W x h d G l v b n N o a X B J b m Z v J n F 1 b 3 Q 7 O l t d f S I g L z 4 8 R W 5 0 c n k g V H l w Z T 0 i U X V l c n l H c m 9 1 c E l E I i B W Y W x 1 Z T 0 i c z U z Y j l m N j A 4 L W U y M D Q t N D l h Z S 1 h O D k 4 L T E w N m Q 1 M 2 M 5 N D k w Z i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V G F i b G U w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Z h Z D M 4 O G I t Y z M z Y i 0 0 M G Q z L T g 5 Y m Y t M z k 1 N 2 Y 0 Z j U y N z Q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J U M T M 6 N D E 6 M j g u M T g 0 M D Q 2 M V o i I C 8 + P E V u d H J 5 I F R 5 c G U 9 I k Z p b G x D b 2 x 1 b W 5 U e X B l c y I g V m F s d W U 9 I n N B d 2 t H R V J F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Q p L 0 F 1 d G 9 S Z W 1 v d m V k Q 2 9 s d W 1 u c z E u e 0 N v b H V t b j E s M H 0 m c X V v d D s s J n F 1 b 3 Q 7 U 2 V j d G l v b j E v V G F i b G U w M D Q g K F B h Z 2 U g N C k v Q X V 0 b 1 J l b W 9 2 Z W R D b 2 x 1 b W 5 z M S 5 7 Q 2 9 s d W 1 u M i w x f S Z x d W 9 0 O y w m c X V v d D t T Z W N 0 a W 9 u M S 9 U Y W J s Z T A w N C A o U G F n Z S A 0 K S 9 B d X R v U m V t b 3 Z l Z E N v b H V t b n M x L n t D b 2 x 1 b W 4 z L D J 9 J n F 1 b 3 Q 7 L C Z x d W 9 0 O 1 N l Y 3 R p b 2 4 x L 1 R h Y m x l M D A 0 I C h Q Y W d l I D Q p L 0 F 1 d G 9 S Z W 1 v d m V k Q 2 9 s d W 1 u c z E u e 0 N v b H V t b j Q s M 3 0 m c X V v d D s s J n F 1 b 3 Q 7 U 2 V j d G l v b j E v V G F i b G U w M D Q g K F B h Z 2 U g N C k v Q X V 0 b 1 J l b W 9 2 Z W R D b 2 x 1 b W 5 z M S 5 7 Q 2 9 s d W 1 u N S w 0 f S Z x d W 9 0 O y w m c X V v d D t T Z W N 0 a W 9 u M S 9 U Y W J s Z T A w N C A o U G F n Z S A 0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0 I C h Q Y W d l I D Q p L 0 F 1 d G 9 S Z W 1 v d m V k Q 2 9 s d W 1 u c z E u e 0 N v b H V t b j E s M H 0 m c X V v d D s s J n F 1 b 3 Q 7 U 2 V j d G l v b j E v V G F i b G U w M D Q g K F B h Z 2 U g N C k v Q X V 0 b 1 J l b W 9 2 Z W R D b 2 x 1 b W 5 z M S 5 7 Q 2 9 s d W 1 u M i w x f S Z x d W 9 0 O y w m c X V v d D t T Z W N 0 a W 9 u M S 9 U Y W J s Z T A w N C A o U G F n Z S A 0 K S 9 B d X R v U m V t b 3 Z l Z E N v b H V t b n M x L n t D b 2 x 1 b W 4 z L D J 9 J n F 1 b 3 Q 7 L C Z x d W 9 0 O 1 N l Y 3 R p b 2 4 x L 1 R h Y m x l M D A 0 I C h Q Y W d l I D Q p L 0 F 1 d G 9 S Z W 1 v d m V k Q 2 9 s d W 1 u c z E u e 0 N v b H V t b j Q s M 3 0 m c X V v d D s s J n F 1 b 3 Q 7 U 2 V j d G l v b j E v V G F i b G U w M D Q g K F B h Z 2 U g N C k v Q X V 0 b 1 J l b W 9 2 Z W R D b 2 x 1 b W 5 z M S 5 7 Q 2 9 s d W 1 u N S w 0 f S Z x d W 9 0 O y w m c X V v d D t T Z W N 0 a W 9 u M S 9 U Y W J s Z T A w N C A o U G F n Z S A 0 K S 9 B d X R v U m V t b 3 Z l Z E N v b H V t b n M x L n t D b 2 x 1 b W 4 2 L D V 9 J n F 1 b 3 Q 7 X S w m c X V v d D t S Z W x h d G l v b n N o a X B J b m Z v J n F 1 b 3 Q 7 O l t d f S I g L z 4 8 R W 5 0 c n k g V H l w Z T 0 i U X V l c n l H c m 9 1 c E l E I i B W Y W x 1 Z T 0 i c z U z Y j l m N j A 4 L W U y M D Q t N D l h Z S 1 h O D k 4 L T E w N m Q 1 M 2 M 5 N D k w Z i I g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v V G F i b G U w M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Y 0 M m E 5 N m I t Z W F h Y y 0 0 M D A x L T h m N m Y t Y z c 0 Y W E 0 M D N k Y z Y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J U M T M 6 N D E 6 M j g u M j A 3 O D c 3 N 1 o i I C 8 + P E V u d H J 5 I F R 5 c G U 9 I k Z p b G x D b 2 x 1 b W 5 U e X B l c y I g V m F s d W U 9 I n N B d 2 t H R V J F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1 I C h Q Y W d l I D U p L 0 F 1 d G 9 S Z W 1 v d m V k Q 2 9 s d W 1 u c z E u e 0 N v b H V t b j E s M H 0 m c X V v d D s s J n F 1 b 3 Q 7 U 2 V j d G l v b j E v V G F i b G U w M D U g K F B h Z 2 U g N S k v Q X V 0 b 1 J l b W 9 2 Z W R D b 2 x 1 b W 5 z M S 5 7 Q 2 9 s d W 1 u M i w x f S Z x d W 9 0 O y w m c X V v d D t T Z W N 0 a W 9 u M S 9 U Y W J s Z T A w N S A o U G F n Z S A 1 K S 9 B d X R v U m V t b 3 Z l Z E N v b H V t b n M x L n t D b 2 x 1 b W 4 z L D J 9 J n F 1 b 3 Q 7 L C Z x d W 9 0 O 1 N l Y 3 R p b 2 4 x L 1 R h Y m x l M D A 1 I C h Q Y W d l I D U p L 0 F 1 d G 9 S Z W 1 v d m V k Q 2 9 s d W 1 u c z E u e 0 N v b H V t b j Q s M 3 0 m c X V v d D s s J n F 1 b 3 Q 7 U 2 V j d G l v b j E v V G F i b G U w M D U g K F B h Z 2 U g N S k v Q X V 0 b 1 J l b W 9 2 Z W R D b 2 x 1 b W 5 z M S 5 7 Q 2 9 s d W 1 u N S w 0 f S Z x d W 9 0 O y w m c X V v d D t T Z W N 0 a W 9 u M S 9 U Y W J s Z T A w N S A o U G F n Z S A 1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1 I C h Q Y W d l I D U p L 0 F 1 d G 9 S Z W 1 v d m V k Q 2 9 s d W 1 u c z E u e 0 N v b H V t b j E s M H 0 m c X V v d D s s J n F 1 b 3 Q 7 U 2 V j d G l v b j E v V G F i b G U w M D U g K F B h Z 2 U g N S k v Q X V 0 b 1 J l b W 9 2 Z W R D b 2 x 1 b W 5 z M S 5 7 Q 2 9 s d W 1 u M i w x f S Z x d W 9 0 O y w m c X V v d D t T Z W N 0 a W 9 u M S 9 U Y W J s Z T A w N S A o U G F n Z S A 1 K S 9 B d X R v U m V t b 3 Z l Z E N v b H V t b n M x L n t D b 2 x 1 b W 4 z L D J 9 J n F 1 b 3 Q 7 L C Z x d W 9 0 O 1 N l Y 3 R p b 2 4 x L 1 R h Y m x l M D A 1 I C h Q Y W d l I D U p L 0 F 1 d G 9 S Z W 1 v d m V k Q 2 9 s d W 1 u c z E u e 0 N v b H V t b j Q s M 3 0 m c X V v d D s s J n F 1 b 3 Q 7 U 2 V j d G l v b j E v V G F i b G U w M D U g K F B h Z 2 U g N S k v Q X V 0 b 1 J l b W 9 2 Z W R D b 2 x 1 b W 5 z M S 5 7 Q 2 9 s d W 1 u N S w 0 f S Z x d W 9 0 O y w m c X V v d D t T Z W N 0 a W 9 u M S 9 U Y W J s Z T A w N S A o U G F n Z S A 1 K S 9 B d X R v U m V t b 3 Z l Z E N v b H V t b n M x L n t D b 2 x 1 b W 4 2 L D V 9 J n F 1 b 3 Q 7 X S w m c X V v d D t S Z W x h d G l v b n N o a X B J b m Z v J n F 1 b 3 Q 7 O l t d f S I g L z 4 8 R W 5 0 c n k g V H l w Z T 0 i U X V l c n l H c m 9 1 c E l E I i B W Y W x 1 Z T 0 i c z U z Y j l m N j A 4 L W U y M D Q t N D l h Z S 1 h O D k 4 L T E w N m Q 1 M 2 M 5 N D k w Z i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N S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R m O T V m M j A t Y z d l Z S 0 0 O W N k L T l i M G Y t Y m U z M T g y Y j A 0 Y z A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i k v Q X V 0 b 1 J l b W 9 2 Z W R D b 2 x 1 b W 5 z M S 5 7 Q 2 9 s d W 1 u M S w w f S Z x d W 9 0 O y w m c X V v d D t T Z W N 0 a W 9 u M S 9 U Y W J s Z T A w N i A o U G F n Z S A 2 K S 9 B d X R v U m V t b 3 Z l Z E N v b H V t b n M x L n t D b 2 x 1 b W 4 y L D F 9 J n F 1 b 3 Q 7 L C Z x d W 9 0 O 1 N l Y 3 R p b 2 4 x L 1 R h Y m x l M D A 2 I C h Q Y W d l I D Y p L 0 F 1 d G 9 S Z W 1 v d m V k Q 2 9 s d W 1 u c z E u e 0 N v b H V t b j M s M n 0 m c X V v d D s s J n F 1 b 3 Q 7 U 2 V j d G l v b j E v V G F i b G U w M D Y g K F B h Z 2 U g N i k v Q X V 0 b 1 J l b W 9 2 Z W R D b 2 x 1 b W 5 z M S 5 7 Q 2 9 s d W 1 u N C w z f S Z x d W 9 0 O y w m c X V v d D t T Z W N 0 a W 9 u M S 9 U Y W J s Z T A w N i A o U G F n Z S A 2 K S 9 B d X R v U m V t b 3 Z l Z E N v b H V t b n M x L n t D b 2 x 1 b W 4 1 L D R 9 J n F 1 b 3 Q 7 L C Z x d W 9 0 O 1 N l Y 3 R p b 2 4 x L 1 R h Y m x l M D A 2 I C h Q Y W d l I D Y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Y g K F B h Z 2 U g N i k v Q X V 0 b 1 J l b W 9 2 Z W R D b 2 x 1 b W 5 z M S 5 7 Q 2 9 s d W 1 u M S w w f S Z x d W 9 0 O y w m c X V v d D t T Z W N 0 a W 9 u M S 9 U Y W J s Z T A w N i A o U G F n Z S A 2 K S 9 B d X R v U m V t b 3 Z l Z E N v b H V t b n M x L n t D b 2 x 1 b W 4 y L D F 9 J n F 1 b 3 Q 7 L C Z x d W 9 0 O 1 N l Y 3 R p b 2 4 x L 1 R h Y m x l M D A 2 I C h Q Y W d l I D Y p L 0 F 1 d G 9 S Z W 1 v d m V k Q 2 9 s d W 1 u c z E u e 0 N v b H V t b j M s M n 0 m c X V v d D s s J n F 1 b 3 Q 7 U 2 V j d G l v b j E v V G F i b G U w M D Y g K F B h Z 2 U g N i k v Q X V 0 b 1 J l b W 9 2 Z W R D b 2 x 1 b W 5 z M S 5 7 Q 2 9 s d W 1 u N C w z f S Z x d W 9 0 O y w m c X V v d D t T Z W N 0 a W 9 u M S 9 U Y W J s Z T A w N i A o U G F n Z S A 2 K S 9 B d X R v U m V t b 3 Z l Z E N v b H V t b n M x L n t D b 2 x 1 b W 4 1 L D R 9 J n F 1 b 3 Q 7 L C Z x d W 9 0 O 1 N l Y 3 R p b 2 4 x L 1 R h Y m x l M D A 2 I C h Q Y W d l I D Y p L 0 F 1 d G 9 S Z W 1 v d m V k Q 2 9 s d W 1 u c z E u e 0 N v b H V t b j Y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a 0 d F U k V H I i A v P j x F b n R y e S B U e X B l P S J G a W x s T G F z d F V w Z G F 0 Z W Q i I F Z h b H V l P S J k M j A y N S 0 x M C 0 w M l Q x M z o 0 N z o z O C 4 5 N T M w N D A 4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R 3 J v d X B J R C I g V m F s d W U 9 I n M 1 M 2 I 5 Z j Y w O C 1 l M j A 0 L T Q 5 Y W U t Y T g 5 O C 0 x M D Z k N T N j O T Q 5 M G Y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Y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i k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2 K S 8 l Q z M l O U F s d G l t Y S U y M E x p b m h h c y U y M E 1 h b n R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B h O T F l Y z E t Z D c y Y y 0 0 Y j N h L W I 5 N G Y t M m M 3 M T Q 2 Z j k 2 N j E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B s Y W 5 p b G h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M l Q x M z o 0 O D o y N S 4 0 O D A 4 N z E z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2 E w M z d j M i 0 1 N T h i L T R l Z m Y t O G Y 4 Z C 0 3 Y m J m Z D k 5 N j V k N G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G x h b m l s a G E y I i A v P j x F b n R y e S B U e X B l P S J S Z W N v d m V y e V R h c m d l d E N v b H V t b i I g V m F s d W U 9 I m w x I i A v P j x F b n R y e S B U e X B l P S J S Z W N v d m V y e V R h c m d l d F J v d y I g V m F s d W U 9 I m w 0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M l Q x M z o 0 O D o 1 M C 4 4 O T E z N D Y 0 W i I g L z 4 8 R W 5 0 c n k g V H l w Z T 0 i R m l s b E N v b H V t b l R 5 c G V z I i B W Y W x 1 Z T 0 i c 0 F 3 a 0 d F U k V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g K D I p L 0 F 1 d G 9 S Z W 1 v d m V k Q 2 9 s d W 1 u c z E u e 0 N v b H V t b j E s M H 0 m c X V v d D s s J n F 1 b 3 Q 7 U 2 V j d G l v b j E v V G F i b G U w M D I g K F B h Z 2 U g M i k g K D I p L 0 F 1 d G 9 S Z W 1 v d m V k Q 2 9 s d W 1 u c z E u e 0 N v b H V t b j I s M X 0 m c X V v d D s s J n F 1 b 3 Q 7 U 2 V j d G l v b j E v V G F i b G U w M D I g K F B h Z 2 U g M i k g K D I p L 0 F 1 d G 9 S Z W 1 v d m V k Q 2 9 s d W 1 u c z E u e 0 N v b H V t b j M s M n 0 m c X V v d D s s J n F 1 b 3 Q 7 U 2 V j d G l v b j E v V G F i b G U w M D I g K F B h Z 2 U g M i k g K D I p L 0 F 1 d G 9 S Z W 1 v d m V k Q 2 9 s d W 1 u c z E u e 0 N v b H V t b j Q s M 3 0 m c X V v d D s s J n F 1 b 3 Q 7 U 2 V j d G l v b j E v V G F i b G U w M D I g K F B h Z 2 U g M i k g K D I p L 0 F 1 d G 9 S Z W 1 v d m V k Q 2 9 s d W 1 u c z E u e 0 N v b H V t b j U s N H 0 m c X V v d D s s J n F 1 b 3 Q 7 U 2 V j d G l v b j E v V G F i b G U w M D I g K F B h Z 2 U g M i k g K D I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I g K F B h Z 2 U g M i k g K D I p L 0 F 1 d G 9 S Z W 1 v d m V k Q 2 9 s d W 1 u c z E u e 0 N v b H V t b j E s M H 0 m c X V v d D s s J n F 1 b 3 Q 7 U 2 V j d G l v b j E v V G F i b G U w M D I g K F B h Z 2 U g M i k g K D I p L 0 F 1 d G 9 S Z W 1 v d m V k Q 2 9 s d W 1 u c z E u e 0 N v b H V t b j I s M X 0 m c X V v d D s s J n F 1 b 3 Q 7 U 2 V j d G l v b j E v V G F i b G U w M D I g K F B h Z 2 U g M i k g K D I p L 0 F 1 d G 9 S Z W 1 v d m V k Q 2 9 s d W 1 u c z E u e 0 N v b H V t b j M s M n 0 m c X V v d D s s J n F 1 b 3 Q 7 U 2 V j d G l v b j E v V G F i b G U w M D I g K F B h Z 2 U g M i k g K D I p L 0 F 1 d G 9 S Z W 1 v d m V k Q 2 9 s d W 1 u c z E u e 0 N v b H V t b j Q s M 3 0 m c X V v d D s s J n F 1 b 3 Q 7 U 2 V j d G l v b j E v V G F i b G U w M D I g K F B h Z 2 U g M i k g K D I p L 0 F 1 d G 9 S Z W 1 v d m V k Q 2 9 s d W 1 u c z E u e 0 N v b H V t b j U s N H 0 m c X V v d D s s J n F 1 b 3 Q 7 U 2 V j d G l v b j E v V G F i b G U w M D I g K F B h Z 2 U g M i k g K D I p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y J T I w K F B h Z 2 U l M j A y K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S U y M C g y K S 9 U Y W J s Z T A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S U y M C g y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z N l Y z Y w Z i 0 z Y j h h L T R l N m Q t O D Q 1 Z S 1 h Y T M 2 Z T R j Z m J k N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G x h b m l s a G E y I i A v P j x F b n R y e S B U e X B l P S J S Z W N v d m V y e V R h c m d l d E N v b H V t b i I g V m F s d W U 9 I m w x I i A v P j x F b n R y e S B U e X B l P S J S Z W N v d m V y e V R h c m d l d F J v d y I g V m F s d W U 9 I m w 4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M l Q x M z o 0 O T o y M C 4 y N j c 3 M z g 0 W i I g L z 4 8 R W 5 0 c n k g V H l w Z T 0 i R m l s b E N v b H V t b l R 5 c G V z I i B W Y W x 1 Z T 0 i c 0 F 3 a 0 d F U k V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M g K F B h Z 2 U g M y k g K D I p L 0 F 1 d G 9 S Z W 1 v d m V k Q 2 9 s d W 1 u c z E u e 0 N v b H V t b j E s M H 0 m c X V v d D s s J n F 1 b 3 Q 7 U 2 V j d G l v b j E v V G F i b G U w M D M g K F B h Z 2 U g M y k g K D I p L 0 F 1 d G 9 S Z W 1 v d m V k Q 2 9 s d W 1 u c z E u e 0 N v b H V t b j I s M X 0 m c X V v d D s s J n F 1 b 3 Q 7 U 2 V j d G l v b j E v V G F i b G U w M D M g K F B h Z 2 U g M y k g K D I p L 0 F 1 d G 9 S Z W 1 v d m V k Q 2 9 s d W 1 u c z E u e 0 N v b H V t b j M s M n 0 m c X V v d D s s J n F 1 b 3 Q 7 U 2 V j d G l v b j E v V G F i b G U w M D M g K F B h Z 2 U g M y k g K D I p L 0 F 1 d G 9 S Z W 1 v d m V k Q 2 9 s d W 1 u c z E u e 0 N v b H V t b j Q s M 3 0 m c X V v d D s s J n F 1 b 3 Q 7 U 2 V j d G l v b j E v V G F i b G U w M D M g K F B h Z 2 U g M y k g K D I p L 0 F 1 d G 9 S Z W 1 v d m V k Q 2 9 s d W 1 u c z E u e 0 N v b H V t b j U s N H 0 m c X V v d D s s J n F 1 b 3 Q 7 U 2 V j d G l v b j E v V G F i b G U w M D M g K F B h Z 2 U g M y k g K D I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M g K F B h Z 2 U g M y k g K D I p L 0 F 1 d G 9 S Z W 1 v d m V k Q 2 9 s d W 1 u c z E u e 0 N v b H V t b j E s M H 0 m c X V v d D s s J n F 1 b 3 Q 7 U 2 V j d G l v b j E v V G F i b G U w M D M g K F B h Z 2 U g M y k g K D I p L 0 F 1 d G 9 S Z W 1 v d m V k Q 2 9 s d W 1 u c z E u e 0 N v b H V t b j I s M X 0 m c X V v d D s s J n F 1 b 3 Q 7 U 2 V j d G l v b j E v V G F i b G U w M D M g K F B h Z 2 U g M y k g K D I p L 0 F 1 d G 9 S Z W 1 v d m V k Q 2 9 s d W 1 u c z E u e 0 N v b H V t b j M s M n 0 m c X V v d D s s J n F 1 b 3 Q 7 U 2 V j d G l v b j E v V G F i b G U w M D M g K F B h Z 2 U g M y k g K D I p L 0 F 1 d G 9 S Z W 1 v d m V k Q 2 9 s d W 1 u c z E u e 0 N v b H V t b j Q s M 3 0 m c X V v d D s s J n F 1 b 3 Q 7 U 2 V j d G l v b j E v V G F i b G U w M D M g K F B h Z 2 U g M y k g K D I p L 0 F 1 d G 9 S Z W 1 v d m V k Q 2 9 s d W 1 u c z E u e 0 N v b H V t b j U s N H 0 m c X V v d D s s J n F 1 b 3 Q 7 U 2 V j d G l v b j E v V G F i b G U w M D M g K F B h Z 2 U g M y k g K D I p L 0 F 1 d G 9 S Z W 1 v d m V k Q 2 9 s d W 1 u c z E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z K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U y M C g y K S 9 U Y W J s Z T A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U y M C g y K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j A 3 Y z Q 1 O C 0 w Y m M z L T R m N D I t O G I 1 Z i 0 5 Z D d j N D E z Y j Q x N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D J U M T M 6 N D k 6 N T M u M z g y M D I 1 N V o i I C 8 + P E V u d H J 5 I F R 5 c G U 9 I k Z p b G x D b 2 x 1 b W 5 U e X B l c y I g V m F s d W U 9 I n N B d 2 t H R V J F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Q p I C g y K S 9 B d X R v U m V t b 3 Z l Z E N v b H V t b n M x L n t D b 2 x 1 b W 4 x L D B 9 J n F 1 b 3 Q 7 L C Z x d W 9 0 O 1 N l Y 3 R p b 2 4 x L 1 R h Y m x l M D A 0 I C h Q Y W d l I D Q p I C g y K S 9 B d X R v U m V t b 3 Z l Z E N v b H V t b n M x L n t D b 2 x 1 b W 4 y L D F 9 J n F 1 b 3 Q 7 L C Z x d W 9 0 O 1 N l Y 3 R p b 2 4 x L 1 R h Y m x l M D A 0 I C h Q Y W d l I D Q p I C g y K S 9 B d X R v U m V t b 3 Z l Z E N v b H V t b n M x L n t D b 2 x 1 b W 4 z L D J 9 J n F 1 b 3 Q 7 L C Z x d W 9 0 O 1 N l Y 3 R p b 2 4 x L 1 R h Y m x l M D A 0 I C h Q Y W d l I D Q p I C g y K S 9 B d X R v U m V t b 3 Z l Z E N v b H V t b n M x L n t D b 2 x 1 b W 4 0 L D N 9 J n F 1 b 3 Q 7 L C Z x d W 9 0 O 1 N l Y 3 R p b 2 4 x L 1 R h Y m x l M D A 0 I C h Q Y W d l I D Q p I C g y K S 9 B d X R v U m V t b 3 Z l Z E N v b H V t b n M x L n t D b 2 x 1 b W 4 1 L D R 9 J n F 1 b 3 Q 7 L C Z x d W 9 0 O 1 N l Y 3 R p b 2 4 x L 1 R h Y m x l M D A 0 I C h Q Y W d l I D Q p I C g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0 I C h Q Y W d l I D Q p I C g y K S 9 B d X R v U m V t b 3 Z l Z E N v b H V t b n M x L n t D b 2 x 1 b W 4 x L D B 9 J n F 1 b 3 Q 7 L C Z x d W 9 0 O 1 N l Y 3 R p b 2 4 x L 1 R h Y m x l M D A 0 I C h Q Y W d l I D Q p I C g y K S 9 B d X R v U m V t b 3 Z l Z E N v b H V t b n M x L n t D b 2 x 1 b W 4 y L D F 9 J n F 1 b 3 Q 7 L C Z x d W 9 0 O 1 N l Y 3 R p b 2 4 x L 1 R h Y m x l M D A 0 I C h Q Y W d l I D Q p I C g y K S 9 B d X R v U m V t b 3 Z l Z E N v b H V t b n M x L n t D b 2 x 1 b W 4 z L D J 9 J n F 1 b 3 Q 7 L C Z x d W 9 0 O 1 N l Y 3 R p b 2 4 x L 1 R h Y m x l M D A 0 I C h Q Y W d l I D Q p I C g y K S 9 B d X R v U m V t b 3 Z l Z E N v b H V t b n M x L n t D b 2 x 1 b W 4 0 L D N 9 J n F 1 b 3 Q 7 L C Z x d W 9 0 O 1 N l Y 3 R p b 2 4 x L 1 R h Y m x l M D A 0 I C h Q Y W d l I D Q p I C g y K S 9 B d X R v U m V t b 3 Z l Z E N v b H V t b n M x L n t D b 2 x 1 b W 4 1 L D R 9 J n F 1 b 3 Q 7 L C Z x d W 9 0 O 1 N l Y 3 R p b 2 4 x L 1 R h Y m x l M D A 0 I C h Q Y W d l I D Q p I C g y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l M j A o M i k v V G F i b G U w M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l M j A o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c z Z m U 0 Z G E t N z Z j O C 0 0 Z D k 5 L W I w N W U t N T Q 0 Y T Q w Z m Q y M D E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B s Y W 5 p b G h h M i I g L z 4 8 R W 5 0 c n k g V H l w Z T 0 i U m V j b 3 Z l c n l U Y X J n Z X R D b 2 x 1 b W 4 i I F Z h b H V l P S J s M S I g L z 4 8 R W 5 0 c n k g V H l w Z T 0 i U m V j b 3 Z l c n l U Y X J n Z X R S b 3 c i I F Z h b H V l P S J s M T U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A y V D E z O j U w O j M z L j E z M j A 3 M j l a I i A v P j x F b n R y e S B U e X B l P S J G a W x s Q 2 9 s d W 1 u V H l w Z X M i I F Z h b H V l P S J z Q X d r R 0 V S R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1 K S A o M i k v Q X V 0 b 1 J l b W 9 2 Z W R D b 2 x 1 b W 5 z M S 5 7 Q 2 9 s d W 1 u M S w w f S Z x d W 9 0 O y w m c X V v d D t T Z W N 0 a W 9 u M S 9 U Y W J s Z T A w N S A o U G F n Z S A 1 K S A o M i k v Q X V 0 b 1 J l b W 9 2 Z W R D b 2 x 1 b W 5 z M S 5 7 Q 2 9 s d W 1 u M i w x f S Z x d W 9 0 O y w m c X V v d D t T Z W N 0 a W 9 u M S 9 U Y W J s Z T A w N S A o U G F n Z S A 1 K S A o M i k v Q X V 0 b 1 J l b W 9 2 Z W R D b 2 x 1 b W 5 z M S 5 7 Q 2 9 s d W 1 u M y w y f S Z x d W 9 0 O y w m c X V v d D t T Z W N 0 a W 9 u M S 9 U Y W J s Z T A w N S A o U G F n Z S A 1 K S A o M i k v Q X V 0 b 1 J l b W 9 2 Z W R D b 2 x 1 b W 5 z M S 5 7 Q 2 9 s d W 1 u N C w z f S Z x d W 9 0 O y w m c X V v d D t T Z W N 0 a W 9 u M S 9 U Y W J s Z T A w N S A o U G F n Z S A 1 K S A o M i k v Q X V 0 b 1 J l b W 9 2 Z W R D b 2 x 1 b W 5 z M S 5 7 Q 2 9 s d W 1 u N S w 0 f S Z x d W 9 0 O y w m c X V v d D t T Z W N 0 a W 9 u M S 9 U Y W J s Z T A w N S A o U G F n Z S A 1 K S A o M i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S A o U G F n Z S A 1 K S A o M i k v Q X V 0 b 1 J l b W 9 2 Z W R D b 2 x 1 b W 5 z M S 5 7 Q 2 9 s d W 1 u M S w w f S Z x d W 9 0 O y w m c X V v d D t T Z W N 0 a W 9 u M S 9 U Y W J s Z T A w N S A o U G F n Z S A 1 K S A o M i k v Q X V 0 b 1 J l b W 9 2 Z W R D b 2 x 1 b W 5 z M S 5 7 Q 2 9 s d W 1 u M i w x f S Z x d W 9 0 O y w m c X V v d D t T Z W N 0 a W 9 u M S 9 U Y W J s Z T A w N S A o U G F n Z S A 1 K S A o M i k v Q X V 0 b 1 J l b W 9 2 Z W R D b 2 x 1 b W 5 z M S 5 7 Q 2 9 s d W 1 u M y w y f S Z x d W 9 0 O y w m c X V v d D t T Z W N 0 a W 9 u M S 9 U Y W J s Z T A w N S A o U G F n Z S A 1 K S A o M i k v Q X V 0 b 1 J l b W 9 2 Z W R D b 2 x 1 b W 5 z M S 5 7 Q 2 9 s d W 1 u N C w z f S Z x d W 9 0 O y w m c X V v d D t T Z W N 0 a W 9 u M S 9 U Y W J s Z T A w N S A o U G F n Z S A 1 K S A o M i k v Q X V 0 b 1 J l b W 9 2 Z W R D b 2 x 1 b W 5 z M S 5 7 Q 2 9 s d W 1 u N S w 0 f S Z x d W 9 0 O y w m c X V v d D t T Z W N 0 a W 9 u M S 9 U Y W J s Z T A w N S A o U G F n Z S A 1 K S A o M i k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U p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J T I w K D I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J T I w K D I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2 K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y M D k w Y z E 2 L T d j Z T c t N D g 2 Z i 0 5 M m E y L T c x M m I 1 M z U z N j Q w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i k g K D I p L 0 F 1 d G 9 S Z W 1 v d m V k Q 2 9 s d W 1 u c z E u e 0 N v b H V t b j E s M H 0 m c X V v d D s s J n F 1 b 3 Q 7 U 2 V j d G l v b j E v V G F i b G U w M D Y g K F B h Z 2 U g N i k g K D I p L 0 F 1 d G 9 S Z W 1 v d m V k Q 2 9 s d W 1 u c z E u e 0 N v b H V t b j I s M X 0 m c X V v d D s s J n F 1 b 3 Q 7 U 2 V j d G l v b j E v V G F i b G U w M D Y g K F B h Z 2 U g N i k g K D I p L 0 F 1 d G 9 S Z W 1 v d m V k Q 2 9 s d W 1 u c z E u e 0 N v b H V t b j M s M n 0 m c X V v d D s s J n F 1 b 3 Q 7 U 2 V j d G l v b j E v V G F i b G U w M D Y g K F B h Z 2 U g N i k g K D I p L 0 F 1 d G 9 S Z W 1 v d m V k Q 2 9 s d W 1 u c z E u e 0 N v b H V t b j Q s M 3 0 m c X V v d D s s J n F 1 b 3 Q 7 U 2 V j d G l v b j E v V G F i b G U w M D Y g K F B h Z 2 U g N i k g K D I p L 0 F 1 d G 9 S Z W 1 v d m V k Q 2 9 s d W 1 u c z E u e 0 N v b H V t b j U s N H 0 m c X V v d D s s J n F 1 b 3 Q 7 U 2 V j d G l v b j E v V G F i b G U w M D Y g K F B h Z 2 U g N i k g K D I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Y g K F B h Z 2 U g N i k g K D I p L 0 F 1 d G 9 S Z W 1 v d m V k Q 2 9 s d W 1 u c z E u e 0 N v b H V t b j E s M H 0 m c X V v d D s s J n F 1 b 3 Q 7 U 2 V j d G l v b j E v V G F i b G U w M D Y g K F B h Z 2 U g N i k g K D I p L 0 F 1 d G 9 S Z W 1 v d m V k Q 2 9 s d W 1 u c z E u e 0 N v b H V t b j I s M X 0 m c X V v d D s s J n F 1 b 3 Q 7 U 2 V j d G l v b j E v V G F i b G U w M D Y g K F B h Z 2 U g N i k g K D I p L 0 F 1 d G 9 S Z W 1 v d m V k Q 2 9 s d W 1 u c z E u e 0 N v b H V t b j M s M n 0 m c X V v d D s s J n F 1 b 3 Q 7 U 2 V j d G l v b j E v V G F i b G U w M D Y g K F B h Z 2 U g N i k g K D I p L 0 F 1 d G 9 S Z W 1 v d m V k Q 2 9 s d W 1 u c z E u e 0 N v b H V t b j Q s M 3 0 m c X V v d D s s J n F 1 b 3 Q 7 U 2 V j d G l v b j E v V G F i b G U w M D Y g K F B h Z 2 U g N i k g K D I p L 0 F 1 d G 9 S Z W 1 v d m V k Q 2 9 s d W 1 u c z E u e 0 N v b H V t b j U s N H 0 m c X V v d D s s J n F 1 b 3 Q 7 U 2 V j d G l v b j E v V G F i b G U w M D Y g K F B h Z 2 U g N i k g K D I p L 0 F 1 d G 9 S Z W 1 v d m V k Q 2 9 s d W 1 u c z E u e 0 N v b H V t b j Y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N v b H V t b l R 5 c G V z I i B W Y W x 1 Z T 0 i c 0 J n a 0 d F U k V H I i A v P j x F b n R y e S B U e X B l P S J G a W x s T G F z d F V w Z G F 0 Z W Q i I F Z h b H V l P S J k M j A y N S 0 x M C 0 w M l Q x M z o 1 M D o 1 O C 4 1 M T k 0 N D k 3 W i I g L z 4 8 R W 5 0 c n k g V H l w Z T 0 i R m l s b E V y c m 9 y Q 2 9 1 b n Q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N v d W 5 0 I i B W Y W x 1 Z T 0 i b D Y i I C 8 + P E V u d H J 5 I F R 5 c G U 9 I l J l Y 2 9 2 Z X J 5 V G F y Z 2 V 0 U m 9 3 I i B W Y W x 1 Z T 0 i b D E 5 N y I g L z 4 8 R W 5 0 c n k g V H l w Z T 0 i U m V j b 3 Z l c n l U Y X J n Z X R D b 2 x 1 b W 4 i I F Z h b H V l P S J s M S I g L z 4 8 R W 5 0 c n k g V H l w Z T 0 i U m V j b 3 Z l c n l U Y X J n Z X R T a G V l d C I g V m F s d W U 9 I n N Q b G F u a W x o Y T I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Y p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J T I w K D I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J T I w K D I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O r r 4 b Q t w Q S L 6 N / E C N p B i u A A A A A A I A A A A A A A N m A A D A A A A A E A A A A I O B n n t Y 4 p J f A 5 o / q 0 t G v G 8 A A A A A B I A A A K A A A A A Q A A A A N W D D c z 8 1 u E E s / H j l 7 u B p 3 1 A A A A B D z 4 x X Q p J 0 y H c 1 t I H o w n / S 7 n x A B Z x c e q g 6 A N r y U + 4 a q I V i l i D A c X 3 A y B n g a C u 5 / K 2 2 p K w F W T Q j f Q W 0 c O p 1 q J q 9 3 8 t 8 8 K G y H X Y j P O 6 m t c g I B x Q A A A A N C w b Y X I D X H Q v W j g P / Z V U U R 5 9 x R g = = < / D a t a M a s h u p > 
</file>

<file path=customXml/itemProps1.xml><?xml version="1.0" encoding="utf-8"?>
<ds:datastoreItem xmlns:ds="http://schemas.openxmlformats.org/officeDocument/2006/customXml" ds:itemID="{E9B01286-F5DB-474E-9327-63929F859C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22</vt:i4>
      </vt:variant>
    </vt:vector>
  </HeadingPairs>
  <TitlesOfParts>
    <vt:vector size="46" baseType="lpstr">
      <vt:lpstr>RESUMO</vt:lpstr>
      <vt:lpstr>SERVIÇOS ESPECIALIZADOS</vt:lpstr>
      <vt:lpstr>MATERIAIS E EQUIPAMENTOS</vt:lpstr>
      <vt:lpstr>BDI Material</vt:lpstr>
      <vt:lpstr>BDI Serviços</vt:lpstr>
      <vt:lpstr>MODELO</vt:lpstr>
      <vt:lpstr>Engenheiro SENGES</vt:lpstr>
      <vt:lpstr>Assist. Administrativo</vt:lpstr>
      <vt:lpstr>Encarregado</vt:lpstr>
      <vt:lpstr>Almoxarife</vt:lpstr>
      <vt:lpstr>Técnico Eletrotécnico</vt:lpstr>
      <vt:lpstr>Eletricista TACCT </vt:lpstr>
      <vt:lpstr>Técnico Telecomunicação TACCT</vt:lpstr>
      <vt:lpstr>Mecânico ar condicionado TACCT</vt:lpstr>
      <vt:lpstr>Operador ar condicionado TA</vt:lpstr>
      <vt:lpstr>Bombeiro Hidráulico TACCT</vt:lpstr>
      <vt:lpstr>Pintor </vt:lpstr>
      <vt:lpstr>Técnico em automação TACCT</vt:lpstr>
      <vt:lpstr>Ajudante de manutenção TACCT</vt:lpstr>
      <vt:lpstr>Eletr Plantonista diurno 12x36a</vt:lpstr>
      <vt:lpstr>Eletr Plantonista noturno 12x36</vt:lpstr>
      <vt:lpstr>Uniformes</vt:lpstr>
      <vt:lpstr>Ferramental</vt:lpstr>
      <vt:lpstr>EPI´s</vt:lpstr>
      <vt:lpstr>'Ajudante de manutenção TACCT'!Area_de_impressao</vt:lpstr>
      <vt:lpstr>Almoxarife!Area_de_impressao</vt:lpstr>
      <vt:lpstr>'Assist. Administrativo'!Area_de_impressao</vt:lpstr>
      <vt:lpstr>'BDI Material'!Area_de_impressao</vt:lpstr>
      <vt:lpstr>'BDI Serviços'!Area_de_impressao</vt:lpstr>
      <vt:lpstr>'Bombeiro Hidráulico TACCT'!Area_de_impressao</vt:lpstr>
      <vt:lpstr>'Eletr Plantonista diurno 12x36a'!Area_de_impressao</vt:lpstr>
      <vt:lpstr>'Eletr Plantonista noturno 12x36'!Area_de_impressao</vt:lpstr>
      <vt:lpstr>'Eletricista TACCT '!Area_de_impressao</vt:lpstr>
      <vt:lpstr>Encarregado!Area_de_impressao</vt:lpstr>
      <vt:lpstr>'Engenheiro SENGES'!Area_de_impressao</vt:lpstr>
      <vt:lpstr>EPI´s!Area_de_impressao</vt:lpstr>
      <vt:lpstr>Ferramental!Area_de_impressao</vt:lpstr>
      <vt:lpstr>'Mecânico ar condicionado TACCT'!Area_de_impressao</vt:lpstr>
      <vt:lpstr>MODELO!Area_de_impressao</vt:lpstr>
      <vt:lpstr>'Operador ar condicionado TA'!Area_de_impressao</vt:lpstr>
      <vt:lpstr>'Pintor '!Area_de_impressao</vt:lpstr>
      <vt:lpstr>RESUMO!Area_de_impressao</vt:lpstr>
      <vt:lpstr>'Técnico Eletrotécnico'!Area_de_impressao</vt:lpstr>
      <vt:lpstr>'Técnico em automação TACCT'!Area_de_impressao</vt:lpstr>
      <vt:lpstr>'Técnico Telecomunicação TACCT'!Area_de_impressao</vt:lpstr>
      <vt:lpstr>Uniformes!Area_de_impressao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Simone da Silva Barros</dc:creator>
  <cp:keywords/>
  <dc:description/>
  <cp:lastModifiedBy>Carla Simone da Silva Barros</cp:lastModifiedBy>
  <cp:revision/>
  <cp:lastPrinted>2026-01-08T18:25:16Z</cp:lastPrinted>
  <dcterms:created xsi:type="dcterms:W3CDTF">2008-06-24T17:08:16Z</dcterms:created>
  <dcterms:modified xsi:type="dcterms:W3CDTF">2026-07-07T15:58:27Z</dcterms:modified>
  <cp:category/>
  <cp:contentStatus/>
</cp:coreProperties>
</file>