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EstaPasta_de_trabalho" defaultThemeVersion="124226"/>
  <bookViews>
    <workbookView xWindow="0" yWindow="0" windowWidth="24240" windowHeight="11835" tabRatio="1000" activeTab="17"/>
  </bookViews>
  <sheets>
    <sheet name="Engenheiro " sheetId="144" r:id="rId1"/>
    <sheet name="Encarregado" sheetId="143" r:id="rId2"/>
    <sheet name="Auxiliar de Escritório" sheetId="142" r:id="rId3"/>
    <sheet name="Almoxarife" sheetId="141" r:id="rId4"/>
    <sheet name="Técnico Eletrotécnico" sheetId="139" r:id="rId5"/>
    <sheet name="Eletricista" sheetId="138" r:id="rId6"/>
    <sheet name="Técninco em telecomunicação" sheetId="145" r:id="rId7"/>
    <sheet name="Mecânico de ar condicionado" sheetId="137" r:id="rId8"/>
    <sheet name="Operador de ar condicionado cen" sheetId="152" r:id="rId9"/>
    <sheet name="Bombeiro Hidráulico" sheetId="148" r:id="rId10"/>
    <sheet name="Técnico em automação" sheetId="149" r:id="rId11"/>
    <sheet name="Ajudante de manutenção" sheetId="150" r:id="rId12"/>
    <sheet name=" Elet Plantonista diurno 12X36" sheetId="151" r:id="rId13"/>
    <sheet name=" Elet Plantonista noturno 12X36" sheetId="130" r:id="rId14"/>
    <sheet name="Resumo" sheetId="126" r:id="rId15"/>
    <sheet name="Proposta Modelo" sheetId="124" r:id="rId16"/>
    <sheet name="Uniformes" sheetId="129" r:id="rId17"/>
    <sheet name="Ferramental" sheetId="156" r:id="rId18"/>
    <sheet name="EPI´s" sheetId="157" r:id="rId19"/>
  </sheets>
  <definedNames>
    <definedName name="_xlnm.Print_Area" localSheetId="12">' Elet Plantonista diurno 12X36'!$A$1:$K$151</definedName>
    <definedName name="_xlnm.Print_Area" localSheetId="13">' Elet Plantonista noturno 12X36'!$A$1:$K$151</definedName>
    <definedName name="_xlnm.Print_Area" localSheetId="11">'Ajudante de manutenção'!$A$2:$K$151</definedName>
    <definedName name="_xlnm.Print_Area" localSheetId="3">Almoxarife!$A$2:$K$151</definedName>
    <definedName name="_xlnm.Print_Area" localSheetId="2">'Auxiliar de Escritório'!$A$2:$K$150</definedName>
    <definedName name="_xlnm.Print_Area" localSheetId="9">'Bombeiro Hidráulico'!$A$1:$K$151</definedName>
    <definedName name="_xlnm.Print_Area" localSheetId="5">Eletricista!$A$1:$K$151</definedName>
    <definedName name="_xlnm.Print_Area" localSheetId="1">Encarregado!$A$2:$K$151</definedName>
    <definedName name="_xlnm.Print_Area" localSheetId="0">'Engenheiro '!$A$1:$K$153</definedName>
    <definedName name="_xlnm.Print_Area" localSheetId="7">'Mecânico de ar condicionado'!$A$2:$K$151</definedName>
    <definedName name="_xlnm.Print_Area" localSheetId="8">'Operador de ar condicionado cen'!$A$2:$K$151</definedName>
    <definedName name="_xlnm.Print_Area" localSheetId="4">'Técnico Eletrotécnico'!$A$2:$K$151</definedName>
    <definedName name="_xlnm.Print_Area" localSheetId="10">'Técnico em automação'!$A$1:$K$151</definedName>
    <definedName name="_xlnm.Print_Area" localSheetId="6">'Técninco em telecomunicação'!$A$2:$K$151</definedName>
  </definedNames>
  <calcPr calcId="152511" fullPrecision="0"/>
</workbook>
</file>

<file path=xl/calcChain.xml><?xml version="1.0" encoding="utf-8"?>
<calcChain xmlns="http://schemas.openxmlformats.org/spreadsheetml/2006/main">
  <c r="D8" i="129" l="1"/>
  <c r="I30" i="126" l="1"/>
  <c r="E13" i="126" l="1"/>
  <c r="E14" i="126"/>
  <c r="E15" i="126"/>
  <c r="E16" i="126"/>
  <c r="E17" i="126"/>
  <c r="E19" i="126"/>
  <c r="E21" i="126"/>
  <c r="E23" i="126"/>
  <c r="E25" i="126"/>
  <c r="E26" i="126"/>
  <c r="J73" i="130" l="1"/>
  <c r="J40" i="130"/>
  <c r="J73" i="151"/>
  <c r="J40" i="151"/>
  <c r="J73" i="150"/>
  <c r="J40" i="150"/>
  <c r="J73" i="149"/>
  <c r="J40" i="149"/>
  <c r="J73" i="138"/>
  <c r="J73" i="148"/>
  <c r="J72" i="148"/>
  <c r="J40" i="148"/>
  <c r="J73" i="152"/>
  <c r="J40" i="152"/>
  <c r="J73" i="137"/>
  <c r="J40" i="137"/>
  <c r="J73" i="145"/>
  <c r="J40" i="145"/>
  <c r="J40" i="138"/>
  <c r="J73" i="139"/>
  <c r="J40" i="139"/>
  <c r="J73" i="141"/>
  <c r="J72" i="141"/>
  <c r="J40" i="141"/>
  <c r="J73" i="142"/>
  <c r="J40" i="142"/>
  <c r="J73" i="143"/>
  <c r="J40" i="143"/>
  <c r="F47" i="157" l="1"/>
  <c r="E49" i="157" s="1"/>
  <c r="J122" i="141" l="1"/>
  <c r="E94" i="156" l="1"/>
  <c r="I30" i="148"/>
  <c r="J121" i="141" l="1"/>
  <c r="K179" i="152" l="1"/>
  <c r="A179" i="152"/>
  <c r="L173" i="152"/>
  <c r="A173" i="152"/>
  <c r="L167" i="152"/>
  <c r="A167" i="152"/>
  <c r="I166" i="152"/>
  <c r="A166" i="152"/>
  <c r="L158" i="152"/>
  <c r="A158" i="152"/>
  <c r="L156" i="152"/>
  <c r="A156" i="152"/>
  <c r="C149" i="152"/>
  <c r="C147" i="152"/>
  <c r="C146" i="152"/>
  <c r="C145" i="152"/>
  <c r="C144" i="152"/>
  <c r="C143" i="152"/>
  <c r="I138" i="152"/>
  <c r="I179" i="152" s="1"/>
  <c r="J108" i="152"/>
  <c r="J113" i="152" s="1"/>
  <c r="I103" i="152"/>
  <c r="I173" i="152" s="1"/>
  <c r="I90" i="152"/>
  <c r="I167" i="152" s="1"/>
  <c r="C80" i="152"/>
  <c r="C79" i="152"/>
  <c r="C78" i="152"/>
  <c r="J72" i="152"/>
  <c r="H66" i="152"/>
  <c r="I158" i="152" s="1"/>
  <c r="I54" i="152"/>
  <c r="I156" i="152" s="1"/>
  <c r="J45" i="152"/>
  <c r="J44" i="152"/>
  <c r="J43" i="152"/>
  <c r="J42" i="152"/>
  <c r="J41" i="152"/>
  <c r="I30" i="152"/>
  <c r="K179" i="151"/>
  <c r="A179" i="151"/>
  <c r="L173" i="151"/>
  <c r="A173" i="151"/>
  <c r="L167" i="151"/>
  <c r="A167" i="151"/>
  <c r="I166" i="151"/>
  <c r="A166" i="151"/>
  <c r="L158" i="151"/>
  <c r="A158" i="151"/>
  <c r="L156" i="151"/>
  <c r="A156" i="151"/>
  <c r="C149" i="151"/>
  <c r="C147" i="151"/>
  <c r="C146" i="151"/>
  <c r="C145" i="151"/>
  <c r="C144" i="151"/>
  <c r="C143" i="151"/>
  <c r="I138" i="151"/>
  <c r="I179" i="151" s="1"/>
  <c r="J108" i="151"/>
  <c r="J113" i="151" s="1"/>
  <c r="I103" i="151"/>
  <c r="I173" i="151" s="1"/>
  <c r="I90" i="151"/>
  <c r="I167" i="151" s="1"/>
  <c r="C80" i="151"/>
  <c r="C79" i="151"/>
  <c r="C78" i="151"/>
  <c r="J72" i="151"/>
  <c r="J71" i="151"/>
  <c r="H66" i="151"/>
  <c r="I158" i="151" s="1"/>
  <c r="I54" i="151"/>
  <c r="I156" i="151" s="1"/>
  <c r="J45" i="151"/>
  <c r="M44" i="151"/>
  <c r="J42" i="151"/>
  <c r="J41" i="151"/>
  <c r="L179" i="151" l="1"/>
  <c r="J46" i="152"/>
  <c r="L179" i="152"/>
  <c r="J70" i="151"/>
  <c r="J74" i="151" s="1"/>
  <c r="J80" i="151" s="1"/>
  <c r="J74" i="152"/>
  <c r="J80" i="152" s="1"/>
  <c r="J102" i="152"/>
  <c r="J88" i="152"/>
  <c r="I180" i="152"/>
  <c r="I180" i="151"/>
  <c r="J46" i="151"/>
  <c r="J86" i="152" l="1"/>
  <c r="J101" i="152"/>
  <c r="J99" i="152"/>
  <c r="J143" i="152"/>
  <c r="J98" i="152"/>
  <c r="J52" i="152"/>
  <c r="J53" i="152"/>
  <c r="J100" i="152"/>
  <c r="J89" i="152"/>
  <c r="J87" i="152"/>
  <c r="J97" i="152"/>
  <c r="J63" i="151"/>
  <c r="J59" i="151"/>
  <c r="J53" i="151"/>
  <c r="J88" i="151"/>
  <c r="J64" i="151"/>
  <c r="J87" i="151"/>
  <c r="J62" i="151"/>
  <c r="J58" i="151"/>
  <c r="J52" i="151"/>
  <c r="J89" i="151"/>
  <c r="J86" i="151"/>
  <c r="J65" i="151"/>
  <c r="J61" i="151"/>
  <c r="J143" i="151"/>
  <c r="J60" i="151"/>
  <c r="J72" i="130"/>
  <c r="J103" i="152" l="1"/>
  <c r="J112" i="152" s="1"/>
  <c r="J114" i="152" s="1"/>
  <c r="J146" i="152" s="1"/>
  <c r="J90" i="152"/>
  <c r="J145" i="152" s="1"/>
  <c r="J54" i="152"/>
  <c r="J90" i="151"/>
  <c r="J145" i="151" s="1"/>
  <c r="J54" i="151"/>
  <c r="J66" i="151"/>
  <c r="J79" i="151" s="1"/>
  <c r="K179" i="150"/>
  <c r="A179" i="150"/>
  <c r="L173" i="150"/>
  <c r="A173" i="150"/>
  <c r="L167" i="150"/>
  <c r="A167" i="150"/>
  <c r="I166" i="150"/>
  <c r="A166" i="150"/>
  <c r="L158" i="150"/>
  <c r="A158" i="150"/>
  <c r="L156" i="150"/>
  <c r="A156" i="150"/>
  <c r="C149" i="150"/>
  <c r="C147" i="150"/>
  <c r="C146" i="150"/>
  <c r="C145" i="150"/>
  <c r="C144" i="150"/>
  <c r="C143" i="150"/>
  <c r="I138" i="150"/>
  <c r="I179" i="150" s="1"/>
  <c r="J108" i="150"/>
  <c r="J113" i="150" s="1"/>
  <c r="I103" i="150"/>
  <c r="I173" i="150" s="1"/>
  <c r="I90" i="150"/>
  <c r="I167" i="150" s="1"/>
  <c r="C80" i="150"/>
  <c r="C79" i="150"/>
  <c r="C78" i="150"/>
  <c r="J72" i="150"/>
  <c r="H66" i="150"/>
  <c r="I158" i="150" s="1"/>
  <c r="I54" i="150"/>
  <c r="I156" i="150" s="1"/>
  <c r="J45" i="150"/>
  <c r="J44" i="150"/>
  <c r="J43" i="150"/>
  <c r="J42" i="150"/>
  <c r="J41" i="150"/>
  <c r="I30" i="150"/>
  <c r="K179" i="149"/>
  <c r="A179" i="149"/>
  <c r="L173" i="149"/>
  <c r="A173" i="149"/>
  <c r="L167" i="149"/>
  <c r="A167" i="149"/>
  <c r="I166" i="149"/>
  <c r="A166" i="149"/>
  <c r="L158" i="149"/>
  <c r="A158" i="149"/>
  <c r="L156" i="149"/>
  <c r="A156" i="149"/>
  <c r="C149" i="149"/>
  <c r="C147" i="149"/>
  <c r="C146" i="149"/>
  <c r="C145" i="149"/>
  <c r="C144" i="149"/>
  <c r="C143" i="149"/>
  <c r="I138" i="149"/>
  <c r="I179" i="149" s="1"/>
  <c r="J108" i="149"/>
  <c r="J113" i="149" s="1"/>
  <c r="I103" i="149"/>
  <c r="I173" i="149" s="1"/>
  <c r="I90" i="149"/>
  <c r="I167" i="149" s="1"/>
  <c r="C80" i="149"/>
  <c r="C79" i="149"/>
  <c r="C78" i="149"/>
  <c r="J72" i="149"/>
  <c r="H66" i="149"/>
  <c r="I158" i="149" s="1"/>
  <c r="I54" i="149"/>
  <c r="I156" i="149" s="1"/>
  <c r="J45" i="149"/>
  <c r="J44" i="149"/>
  <c r="J43" i="149"/>
  <c r="J42" i="149"/>
  <c r="J41" i="149"/>
  <c r="I30" i="149"/>
  <c r="K179" i="148"/>
  <c r="A179" i="148"/>
  <c r="L173" i="148"/>
  <c r="A173" i="148"/>
  <c r="L167" i="148"/>
  <c r="A167" i="148"/>
  <c r="I166" i="148"/>
  <c r="A166" i="148"/>
  <c r="L158" i="148"/>
  <c r="A158" i="148"/>
  <c r="L156" i="148"/>
  <c r="A156" i="148"/>
  <c r="C149" i="148"/>
  <c r="C147" i="148"/>
  <c r="C146" i="148"/>
  <c r="C145" i="148"/>
  <c r="C144" i="148"/>
  <c r="C143" i="148"/>
  <c r="I138" i="148"/>
  <c r="I179" i="148" s="1"/>
  <c r="J108" i="148"/>
  <c r="J113" i="148" s="1"/>
  <c r="I103" i="148"/>
  <c r="I173" i="148" s="1"/>
  <c r="I90" i="148"/>
  <c r="I167" i="148" s="1"/>
  <c r="C80" i="148"/>
  <c r="C79" i="148"/>
  <c r="C78" i="148"/>
  <c r="J71" i="148"/>
  <c r="H66" i="148"/>
  <c r="I158" i="148" s="1"/>
  <c r="I54" i="148"/>
  <c r="I156" i="148" s="1"/>
  <c r="J45" i="148"/>
  <c r="J44" i="148"/>
  <c r="J43" i="148"/>
  <c r="J42" i="148"/>
  <c r="J41" i="148"/>
  <c r="K179" i="145"/>
  <c r="A179" i="145"/>
  <c r="L173" i="145"/>
  <c r="A173" i="145"/>
  <c r="L167" i="145"/>
  <c r="A167" i="145"/>
  <c r="I166" i="145"/>
  <c r="A166" i="145"/>
  <c r="L158" i="145"/>
  <c r="A158" i="145"/>
  <c r="L156" i="145"/>
  <c r="A156" i="145"/>
  <c r="C149" i="145"/>
  <c r="C147" i="145"/>
  <c r="C146" i="145"/>
  <c r="C145" i="145"/>
  <c r="C144" i="145"/>
  <c r="C143" i="145"/>
  <c r="I138" i="145"/>
  <c r="I179" i="145" s="1"/>
  <c r="J108" i="145"/>
  <c r="J113" i="145" s="1"/>
  <c r="I103" i="145"/>
  <c r="I173" i="145" s="1"/>
  <c r="I90" i="145"/>
  <c r="I167" i="145" s="1"/>
  <c r="C80" i="145"/>
  <c r="C79" i="145"/>
  <c r="C78" i="145"/>
  <c r="J72" i="145"/>
  <c r="J71" i="145"/>
  <c r="H66" i="145"/>
  <c r="I158" i="145" s="1"/>
  <c r="I54" i="145"/>
  <c r="I156" i="145" s="1"/>
  <c r="J45" i="145"/>
  <c r="J44" i="145"/>
  <c r="J43" i="145"/>
  <c r="J42" i="145"/>
  <c r="J41" i="145"/>
  <c r="K181" i="144"/>
  <c r="A181" i="144"/>
  <c r="L175" i="144"/>
  <c r="A175" i="144"/>
  <c r="L169" i="144"/>
  <c r="A169" i="144"/>
  <c r="I168" i="144"/>
  <c r="A168" i="144"/>
  <c r="L160" i="144"/>
  <c r="A160" i="144"/>
  <c r="L158" i="144"/>
  <c r="A158" i="144"/>
  <c r="C151" i="144"/>
  <c r="C149" i="144"/>
  <c r="C148" i="144"/>
  <c r="C147" i="144"/>
  <c r="C146" i="144"/>
  <c r="C145" i="144"/>
  <c r="I140" i="144"/>
  <c r="I181" i="144" s="1"/>
  <c r="J110" i="144"/>
  <c r="J115" i="144" s="1"/>
  <c r="I105" i="144"/>
  <c r="I175" i="144" s="1"/>
  <c r="I92" i="144"/>
  <c r="I169" i="144" s="1"/>
  <c r="C82" i="144"/>
  <c r="C81" i="144"/>
  <c r="C80" i="144"/>
  <c r="H66" i="144"/>
  <c r="I160" i="144" s="1"/>
  <c r="I54" i="144"/>
  <c r="I158" i="144" s="1"/>
  <c r="J45" i="144"/>
  <c r="J44" i="144"/>
  <c r="J43" i="144"/>
  <c r="J42" i="144"/>
  <c r="J41" i="144"/>
  <c r="K179" i="143"/>
  <c r="A179" i="143"/>
  <c r="L173" i="143"/>
  <c r="A173" i="143"/>
  <c r="L167" i="143"/>
  <c r="A167" i="143"/>
  <c r="I166" i="143"/>
  <c r="A166" i="143"/>
  <c r="L158" i="143"/>
  <c r="A158" i="143"/>
  <c r="L156" i="143"/>
  <c r="A156" i="143"/>
  <c r="C149" i="143"/>
  <c r="C147" i="143"/>
  <c r="C146" i="143"/>
  <c r="C145" i="143"/>
  <c r="C144" i="143"/>
  <c r="C143" i="143"/>
  <c r="I138" i="143"/>
  <c r="I179" i="143" s="1"/>
  <c r="J108" i="143"/>
  <c r="J113" i="143" s="1"/>
  <c r="I103" i="143"/>
  <c r="I173" i="143" s="1"/>
  <c r="I90" i="143"/>
  <c r="I167" i="143" s="1"/>
  <c r="C80" i="143"/>
  <c r="C79" i="143"/>
  <c r="C78" i="143"/>
  <c r="J72" i="143"/>
  <c r="H66" i="143"/>
  <c r="I158" i="143" s="1"/>
  <c r="I54" i="143"/>
  <c r="I156" i="143" s="1"/>
  <c r="J45" i="143"/>
  <c r="J44" i="143"/>
  <c r="J43" i="143"/>
  <c r="J42" i="143"/>
  <c r="J41" i="143"/>
  <c r="K178" i="142"/>
  <c r="A178" i="142"/>
  <c r="L172" i="142"/>
  <c r="A172" i="142"/>
  <c r="L166" i="142"/>
  <c r="A166" i="142"/>
  <c r="I165" i="142"/>
  <c r="A165" i="142"/>
  <c r="L157" i="142"/>
  <c r="A157" i="142"/>
  <c r="L155" i="142"/>
  <c r="A155" i="142"/>
  <c r="C148" i="142"/>
  <c r="C146" i="142"/>
  <c r="C145" i="142"/>
  <c r="C144" i="142"/>
  <c r="C143" i="142"/>
  <c r="C142" i="142"/>
  <c r="I137" i="142"/>
  <c r="I178" i="142" s="1"/>
  <c r="J108" i="142"/>
  <c r="J113" i="142" s="1"/>
  <c r="I103" i="142"/>
  <c r="I172" i="142" s="1"/>
  <c r="I90" i="142"/>
  <c r="I166" i="142" s="1"/>
  <c r="C80" i="142"/>
  <c r="C79" i="142"/>
  <c r="C78" i="142"/>
  <c r="J72" i="142"/>
  <c r="H66" i="142"/>
  <c r="I157" i="142" s="1"/>
  <c r="I54" i="142"/>
  <c r="I155" i="142" s="1"/>
  <c r="J45" i="142"/>
  <c r="J44" i="142"/>
  <c r="J43" i="142"/>
  <c r="J42" i="142"/>
  <c r="J41" i="142"/>
  <c r="K179" i="141"/>
  <c r="A179" i="141"/>
  <c r="L173" i="141"/>
  <c r="A173" i="141"/>
  <c r="L167" i="141"/>
  <c r="A167" i="141"/>
  <c r="I166" i="141"/>
  <c r="A166" i="141"/>
  <c r="L158" i="141"/>
  <c r="A158" i="141"/>
  <c r="L156" i="141"/>
  <c r="A156" i="141"/>
  <c r="C149" i="141"/>
  <c r="C147" i="141"/>
  <c r="C146" i="141"/>
  <c r="C145" i="141"/>
  <c r="C144" i="141"/>
  <c r="C143" i="141"/>
  <c r="I138" i="141"/>
  <c r="I179" i="141" s="1"/>
  <c r="J108" i="141"/>
  <c r="J113" i="141" s="1"/>
  <c r="I103" i="141"/>
  <c r="I173" i="141" s="1"/>
  <c r="I90" i="141"/>
  <c r="I167" i="141" s="1"/>
  <c r="C80" i="141"/>
  <c r="C79" i="141"/>
  <c r="C78" i="141"/>
  <c r="H66" i="141"/>
  <c r="I158" i="141" s="1"/>
  <c r="I54" i="141"/>
  <c r="I156" i="141" s="1"/>
  <c r="J45" i="141"/>
  <c r="J44" i="141"/>
  <c r="J43" i="141"/>
  <c r="J42" i="141"/>
  <c r="J41" i="141"/>
  <c r="K179" i="139"/>
  <c r="A179" i="139"/>
  <c r="L173" i="139"/>
  <c r="A173" i="139"/>
  <c r="L167" i="139"/>
  <c r="A167" i="139"/>
  <c r="I166" i="139"/>
  <c r="A166" i="139"/>
  <c r="L158" i="139"/>
  <c r="A158" i="139"/>
  <c r="L156" i="139"/>
  <c r="A156" i="139"/>
  <c r="C149" i="139"/>
  <c r="C147" i="139"/>
  <c r="C146" i="139"/>
  <c r="C145" i="139"/>
  <c r="C144" i="139"/>
  <c r="C143" i="139"/>
  <c r="I138" i="139"/>
  <c r="I179" i="139" s="1"/>
  <c r="J108" i="139"/>
  <c r="J113" i="139" s="1"/>
  <c r="I103" i="139"/>
  <c r="I173" i="139" s="1"/>
  <c r="I90" i="139"/>
  <c r="I167" i="139" s="1"/>
  <c r="C80" i="139"/>
  <c r="C79" i="139"/>
  <c r="C78" i="139"/>
  <c r="J72" i="139"/>
  <c r="H66" i="139"/>
  <c r="I158" i="139" s="1"/>
  <c r="I54" i="139"/>
  <c r="I156" i="139" s="1"/>
  <c r="J45" i="139"/>
  <c r="J44" i="139"/>
  <c r="J43" i="139"/>
  <c r="J42" i="139"/>
  <c r="J41" i="139"/>
  <c r="K179" i="138"/>
  <c r="A179" i="138"/>
  <c r="L173" i="138"/>
  <c r="A173" i="138"/>
  <c r="L167" i="138"/>
  <c r="A167" i="138"/>
  <c r="I166" i="138"/>
  <c r="A166" i="138"/>
  <c r="L158" i="138"/>
  <c r="A158" i="138"/>
  <c r="L156" i="138"/>
  <c r="A156" i="138"/>
  <c r="C149" i="138"/>
  <c r="C147" i="138"/>
  <c r="C146" i="138"/>
  <c r="C145" i="138"/>
  <c r="C144" i="138"/>
  <c r="C143" i="138"/>
  <c r="I138" i="138"/>
  <c r="I179" i="138" s="1"/>
  <c r="J108" i="138"/>
  <c r="J113" i="138" s="1"/>
  <c r="I103" i="138"/>
  <c r="I173" i="138" s="1"/>
  <c r="I90" i="138"/>
  <c r="I167" i="138" s="1"/>
  <c r="C80" i="138"/>
  <c r="C79" i="138"/>
  <c r="C78" i="138"/>
  <c r="J72" i="138"/>
  <c r="J71" i="138"/>
  <c r="H66" i="138"/>
  <c r="I158" i="138" s="1"/>
  <c r="I54" i="138"/>
  <c r="I156" i="138" s="1"/>
  <c r="J45" i="138"/>
  <c r="J44" i="138"/>
  <c r="J43" i="138"/>
  <c r="J42" i="138"/>
  <c r="J41" i="138"/>
  <c r="K179" i="137"/>
  <c r="A179" i="137"/>
  <c r="L173" i="137"/>
  <c r="A173" i="137"/>
  <c r="L167" i="137"/>
  <c r="A167" i="137"/>
  <c r="I166" i="137"/>
  <c r="A166" i="137"/>
  <c r="L158" i="137"/>
  <c r="A158" i="137"/>
  <c r="L156" i="137"/>
  <c r="A156" i="137"/>
  <c r="C149" i="137"/>
  <c r="C147" i="137"/>
  <c r="C146" i="137"/>
  <c r="C145" i="137"/>
  <c r="C144" i="137"/>
  <c r="C143" i="137"/>
  <c r="I138" i="137"/>
  <c r="I179" i="137" s="1"/>
  <c r="J108" i="137"/>
  <c r="J113" i="137" s="1"/>
  <c r="I103" i="137"/>
  <c r="I173" i="137" s="1"/>
  <c r="I90" i="137"/>
  <c r="I167" i="137" s="1"/>
  <c r="C80" i="137"/>
  <c r="C79" i="137"/>
  <c r="C78" i="137"/>
  <c r="J72" i="137"/>
  <c r="H66" i="137"/>
  <c r="I158" i="137" s="1"/>
  <c r="I54" i="137"/>
  <c r="I156" i="137" s="1"/>
  <c r="J45" i="137"/>
  <c r="J44" i="137"/>
  <c r="J43" i="137"/>
  <c r="J42" i="137"/>
  <c r="J41" i="137"/>
  <c r="I30" i="137"/>
  <c r="J70" i="138" l="1"/>
  <c r="J74" i="138" s="1"/>
  <c r="J80" i="138" s="1"/>
  <c r="J74" i="150"/>
  <c r="J80" i="150" s="1"/>
  <c r="J70" i="148"/>
  <c r="J74" i="148" s="1"/>
  <c r="J80" i="148" s="1"/>
  <c r="L179" i="139"/>
  <c r="J74" i="142"/>
  <c r="J80" i="142" s="1"/>
  <c r="J74" i="149"/>
  <c r="J80" i="149" s="1"/>
  <c r="L179" i="148"/>
  <c r="I180" i="150"/>
  <c r="L179" i="150"/>
  <c r="L179" i="149"/>
  <c r="J78" i="152"/>
  <c r="J65" i="152"/>
  <c r="J60" i="152"/>
  <c r="J63" i="152"/>
  <c r="J59" i="152"/>
  <c r="J61" i="152"/>
  <c r="J64" i="152"/>
  <c r="J58" i="152"/>
  <c r="J62" i="152"/>
  <c r="J74" i="137"/>
  <c r="J80" i="137" s="1"/>
  <c r="L179" i="137"/>
  <c r="J70" i="145"/>
  <c r="J74" i="145" s="1"/>
  <c r="J80" i="145" s="1"/>
  <c r="L179" i="145"/>
  <c r="L179" i="138"/>
  <c r="J74" i="139"/>
  <c r="J80" i="139" s="1"/>
  <c r="J74" i="141"/>
  <c r="J80" i="141" s="1"/>
  <c r="I180" i="141"/>
  <c r="L179" i="141"/>
  <c r="L178" i="142"/>
  <c r="J74" i="143"/>
  <c r="J80" i="143" s="1"/>
  <c r="L179" i="143"/>
  <c r="J78" i="151"/>
  <c r="J81" i="151" s="1"/>
  <c r="J144" i="151" s="1"/>
  <c r="J100" i="151"/>
  <c r="J98" i="151"/>
  <c r="J101" i="151"/>
  <c r="J99" i="151"/>
  <c r="J102" i="151"/>
  <c r="J97" i="151"/>
  <c r="J46" i="139"/>
  <c r="J99" i="139" s="1"/>
  <c r="J126" i="144"/>
  <c r="J149" i="144" s="1"/>
  <c r="L181" i="144"/>
  <c r="J46" i="150"/>
  <c r="J52" i="150" s="1"/>
  <c r="J46" i="149"/>
  <c r="J52" i="149" s="1"/>
  <c r="J46" i="148"/>
  <c r="J99" i="148" s="1"/>
  <c r="J46" i="137"/>
  <c r="J102" i="137" s="1"/>
  <c r="J46" i="145"/>
  <c r="J46" i="138"/>
  <c r="J89" i="138" s="1"/>
  <c r="J46" i="141"/>
  <c r="J143" i="141" s="1"/>
  <c r="J46" i="142"/>
  <c r="J142" i="142" s="1"/>
  <c r="J46" i="144"/>
  <c r="J53" i="144" s="1"/>
  <c r="J46" i="143"/>
  <c r="J143" i="143" s="1"/>
  <c r="I180" i="149"/>
  <c r="I180" i="148"/>
  <c r="I180" i="145"/>
  <c r="I182" i="144"/>
  <c r="J76" i="144"/>
  <c r="J82" i="144" s="1"/>
  <c r="I180" i="143"/>
  <c r="I179" i="142"/>
  <c r="I180" i="139"/>
  <c r="I180" i="138"/>
  <c r="I180" i="137"/>
  <c r="J97" i="141" l="1"/>
  <c r="J88" i="139"/>
  <c r="J98" i="139"/>
  <c r="J53" i="139"/>
  <c r="J89" i="139"/>
  <c r="J102" i="142"/>
  <c r="J88" i="148"/>
  <c r="J97" i="137"/>
  <c r="J97" i="139"/>
  <c r="J52" i="141"/>
  <c r="J53" i="143"/>
  <c r="J98" i="143"/>
  <c r="J99" i="149"/>
  <c r="J89" i="148"/>
  <c r="J87" i="148"/>
  <c r="J102" i="144"/>
  <c r="J88" i="144"/>
  <c r="J52" i="144"/>
  <c r="J54" i="144" s="1"/>
  <c r="J91" i="144"/>
  <c r="J97" i="148"/>
  <c r="J143" i="148"/>
  <c r="J100" i="148"/>
  <c r="J101" i="148"/>
  <c r="J98" i="148"/>
  <c r="J52" i="148"/>
  <c r="J86" i="148"/>
  <c r="J53" i="148"/>
  <c r="J102" i="148"/>
  <c r="J66" i="152"/>
  <c r="J79" i="152" s="1"/>
  <c r="J81" i="152" s="1"/>
  <c r="J144" i="152" s="1"/>
  <c r="J101" i="137"/>
  <c r="J53" i="137"/>
  <c r="J100" i="139"/>
  <c r="J87" i="139"/>
  <c r="J52" i="139"/>
  <c r="J86" i="139"/>
  <c r="J87" i="142"/>
  <c r="J53" i="150"/>
  <c r="J54" i="150" s="1"/>
  <c r="J100" i="150"/>
  <c r="J102" i="150"/>
  <c r="J88" i="150"/>
  <c r="J143" i="150"/>
  <c r="J89" i="150"/>
  <c r="J86" i="150"/>
  <c r="J87" i="150"/>
  <c r="J99" i="150"/>
  <c r="J101" i="150"/>
  <c r="J98" i="150"/>
  <c r="J97" i="150"/>
  <c r="J88" i="149"/>
  <c r="J100" i="149"/>
  <c r="J89" i="149"/>
  <c r="J98" i="149"/>
  <c r="J97" i="149"/>
  <c r="J99" i="137"/>
  <c r="J100" i="137"/>
  <c r="J87" i="137"/>
  <c r="J88" i="137"/>
  <c r="J53" i="138"/>
  <c r="J101" i="138"/>
  <c r="J98" i="138"/>
  <c r="J88" i="138"/>
  <c r="J102" i="138"/>
  <c r="J97" i="138"/>
  <c r="J52" i="138"/>
  <c r="J97" i="145"/>
  <c r="J102" i="145"/>
  <c r="J99" i="145"/>
  <c r="J103" i="151"/>
  <c r="J112" i="151" s="1"/>
  <c r="J114" i="151" s="1"/>
  <c r="J146" i="151" s="1"/>
  <c r="J143" i="139"/>
  <c r="J101" i="139"/>
  <c r="J102" i="139"/>
  <c r="J101" i="141"/>
  <c r="J53" i="141"/>
  <c r="J100" i="141"/>
  <c r="J102" i="141"/>
  <c r="J86" i="141"/>
  <c r="J98" i="141"/>
  <c r="J99" i="141"/>
  <c r="J86" i="142"/>
  <c r="J53" i="142"/>
  <c r="J101" i="142"/>
  <c r="J52" i="142"/>
  <c r="J100" i="143"/>
  <c r="J52" i="143"/>
  <c r="J97" i="143"/>
  <c r="J101" i="143"/>
  <c r="J90" i="144"/>
  <c r="J100" i="144"/>
  <c r="J102" i="149"/>
  <c r="J143" i="149"/>
  <c r="J101" i="149"/>
  <c r="J87" i="149"/>
  <c r="J53" i="149"/>
  <c r="J54" i="149" s="1"/>
  <c r="J86" i="149"/>
  <c r="J143" i="137"/>
  <c r="J86" i="137"/>
  <c r="J98" i="137"/>
  <c r="J52" i="137"/>
  <c r="J89" i="137"/>
  <c r="J101" i="145"/>
  <c r="J87" i="145"/>
  <c r="J100" i="145"/>
  <c r="J86" i="145"/>
  <c r="J88" i="145"/>
  <c r="J52" i="145"/>
  <c r="J53" i="145"/>
  <c r="J89" i="145"/>
  <c r="J143" i="145"/>
  <c r="J98" i="145"/>
  <c r="J100" i="138"/>
  <c r="J87" i="138"/>
  <c r="J143" i="138"/>
  <c r="J99" i="138"/>
  <c r="J86" i="138"/>
  <c r="J88" i="141"/>
  <c r="J89" i="141"/>
  <c r="J87" i="141"/>
  <c r="J88" i="142"/>
  <c r="J89" i="142"/>
  <c r="J99" i="142"/>
  <c r="J100" i="142"/>
  <c r="J97" i="142"/>
  <c r="J98" i="142"/>
  <c r="J99" i="144"/>
  <c r="J145" i="144"/>
  <c r="J104" i="144"/>
  <c r="J101" i="144"/>
  <c r="J103" i="144"/>
  <c r="J89" i="144"/>
  <c r="J86" i="143"/>
  <c r="J102" i="143"/>
  <c r="J99" i="143"/>
  <c r="J88" i="143"/>
  <c r="J89" i="143"/>
  <c r="J87" i="143"/>
  <c r="J54" i="137" l="1"/>
  <c r="J59" i="137" s="1"/>
  <c r="J54" i="139"/>
  <c r="J64" i="139" s="1"/>
  <c r="J54" i="141"/>
  <c r="J59" i="141" s="1"/>
  <c r="J103" i="150"/>
  <c r="J112" i="150" s="1"/>
  <c r="J114" i="150" s="1"/>
  <c r="J146" i="150" s="1"/>
  <c r="J103" i="148"/>
  <c r="J112" i="148" s="1"/>
  <c r="J114" i="148" s="1"/>
  <c r="J146" i="148" s="1"/>
  <c r="J54" i="148"/>
  <c r="J65" i="148" s="1"/>
  <c r="J54" i="143"/>
  <c r="J78" i="143" s="1"/>
  <c r="J90" i="149"/>
  <c r="J145" i="149" s="1"/>
  <c r="J90" i="148"/>
  <c r="J145" i="148" s="1"/>
  <c r="J90" i="139"/>
  <c r="J145" i="139" s="1"/>
  <c r="J92" i="144"/>
  <c r="J147" i="144" s="1"/>
  <c r="J103" i="137"/>
  <c r="J112" i="137" s="1"/>
  <c r="J114" i="137" s="1"/>
  <c r="J146" i="137" s="1"/>
  <c r="J63" i="137"/>
  <c r="J54" i="138"/>
  <c r="J58" i="138" s="1"/>
  <c r="J103" i="139"/>
  <c r="J112" i="139" s="1"/>
  <c r="J114" i="139" s="1"/>
  <c r="J146" i="139" s="1"/>
  <c r="J54" i="142"/>
  <c r="J62" i="142" s="1"/>
  <c r="J90" i="143"/>
  <c r="J145" i="143" s="1"/>
  <c r="J90" i="150"/>
  <c r="J145" i="150" s="1"/>
  <c r="J65" i="150"/>
  <c r="J60" i="150"/>
  <c r="J61" i="150"/>
  <c r="J63" i="150"/>
  <c r="J64" i="150"/>
  <c r="J62" i="150"/>
  <c r="J59" i="150"/>
  <c r="J58" i="150"/>
  <c r="J78" i="150"/>
  <c r="J103" i="149"/>
  <c r="J112" i="149" s="1"/>
  <c r="J114" i="149" s="1"/>
  <c r="J146" i="149" s="1"/>
  <c r="J60" i="137"/>
  <c r="J90" i="137"/>
  <c r="J145" i="137" s="1"/>
  <c r="J103" i="138"/>
  <c r="J112" i="138" s="1"/>
  <c r="J114" i="138" s="1"/>
  <c r="J146" i="138" s="1"/>
  <c r="J103" i="145"/>
  <c r="J112" i="145" s="1"/>
  <c r="J114" i="145" s="1"/>
  <c r="J146" i="145" s="1"/>
  <c r="J90" i="145"/>
  <c r="J145" i="145" s="1"/>
  <c r="J65" i="141"/>
  <c r="J103" i="141"/>
  <c r="J112" i="141" s="1"/>
  <c r="J114" i="141" s="1"/>
  <c r="J146" i="141" s="1"/>
  <c r="J90" i="141"/>
  <c r="J145" i="141" s="1"/>
  <c r="J103" i="142"/>
  <c r="J112" i="142" s="1"/>
  <c r="J114" i="142" s="1"/>
  <c r="J145" i="142" s="1"/>
  <c r="J90" i="142"/>
  <c r="J144" i="142" s="1"/>
  <c r="J103" i="143"/>
  <c r="J112" i="143" s="1"/>
  <c r="J114" i="143" s="1"/>
  <c r="J146" i="143" s="1"/>
  <c r="J65" i="137"/>
  <c r="J54" i="145"/>
  <c r="J90" i="138"/>
  <c r="J145" i="138" s="1"/>
  <c r="J61" i="141"/>
  <c r="J105" i="144"/>
  <c r="J114" i="144" s="1"/>
  <c r="J116" i="144" s="1"/>
  <c r="J148" i="144" s="1"/>
  <c r="J78" i="149"/>
  <c r="J63" i="149"/>
  <c r="J58" i="149"/>
  <c r="J59" i="149"/>
  <c r="J64" i="149"/>
  <c r="J65" i="149"/>
  <c r="J62" i="149"/>
  <c r="J60" i="149"/>
  <c r="J61" i="149"/>
  <c r="J80" i="144"/>
  <c r="J62" i="144"/>
  <c r="J65" i="144"/>
  <c r="J59" i="144"/>
  <c r="J58" i="144"/>
  <c r="J61" i="144"/>
  <c r="J63" i="144"/>
  <c r="J64" i="144"/>
  <c r="J60" i="144"/>
  <c r="J59" i="139"/>
  <c r="M44" i="130"/>
  <c r="J61" i="148" l="1"/>
  <c r="J58" i="139"/>
  <c r="J65" i="139"/>
  <c r="J78" i="139"/>
  <c r="J60" i="139"/>
  <c r="J63" i="141"/>
  <c r="J58" i="141"/>
  <c r="J60" i="141"/>
  <c r="J78" i="141"/>
  <c r="J64" i="141"/>
  <c r="J62" i="141"/>
  <c r="J64" i="148"/>
  <c r="J78" i="148"/>
  <c r="J59" i="148"/>
  <c r="J62" i="148"/>
  <c r="J63" i="148"/>
  <c r="J58" i="148"/>
  <c r="J58" i="137"/>
  <c r="J61" i="137"/>
  <c r="J62" i="137"/>
  <c r="J64" i="137"/>
  <c r="J66" i="137" s="1"/>
  <c r="J79" i="137" s="1"/>
  <c r="J81" i="137" s="1"/>
  <c r="J144" i="137" s="1"/>
  <c r="J78" i="137"/>
  <c r="J63" i="139"/>
  <c r="J61" i="139"/>
  <c r="J62" i="139"/>
  <c r="J58" i="142"/>
  <c r="J61" i="143"/>
  <c r="J60" i="143"/>
  <c r="J60" i="148"/>
  <c r="J64" i="138"/>
  <c r="J62" i="138"/>
  <c r="J60" i="138"/>
  <c r="J78" i="138"/>
  <c r="J63" i="138"/>
  <c r="J60" i="142"/>
  <c r="J65" i="142"/>
  <c r="J58" i="143"/>
  <c r="J63" i="143"/>
  <c r="J65" i="143"/>
  <c r="J62" i="143"/>
  <c r="J59" i="143"/>
  <c r="J64" i="143"/>
  <c r="J61" i="138"/>
  <c r="J59" i="138"/>
  <c r="J65" i="138"/>
  <c r="J78" i="142"/>
  <c r="J61" i="142"/>
  <c r="J63" i="142"/>
  <c r="J59" i="142"/>
  <c r="J64" i="142"/>
  <c r="J66" i="150"/>
  <c r="J79" i="150" s="1"/>
  <c r="J81" i="150" s="1"/>
  <c r="J144" i="150" s="1"/>
  <c r="J66" i="141"/>
  <c r="J79" i="141" s="1"/>
  <c r="J81" i="141" s="1"/>
  <c r="J144" i="141" s="1"/>
  <c r="J78" i="145"/>
  <c r="J61" i="145"/>
  <c r="J60" i="145"/>
  <c r="J65" i="145"/>
  <c r="J58" i="145"/>
  <c r="J63" i="145"/>
  <c r="J64" i="145"/>
  <c r="J59" i="145"/>
  <c r="J62" i="145"/>
  <c r="J66" i="149"/>
  <c r="J79" i="149" s="1"/>
  <c r="J81" i="149" s="1"/>
  <c r="J144" i="149" s="1"/>
  <c r="J66" i="144"/>
  <c r="J81" i="144" s="1"/>
  <c r="J83" i="144" s="1"/>
  <c r="J146" i="144" s="1"/>
  <c r="J150" i="144" s="1"/>
  <c r="J66" i="148" l="1"/>
  <c r="J79" i="148" s="1"/>
  <c r="J81" i="148" s="1"/>
  <c r="J144" i="148" s="1"/>
  <c r="J66" i="139"/>
  <c r="J79" i="139" s="1"/>
  <c r="J81" i="139" s="1"/>
  <c r="J144" i="139" s="1"/>
  <c r="J66" i="142"/>
  <c r="J79" i="142" s="1"/>
  <c r="J81" i="142" s="1"/>
  <c r="J143" i="142" s="1"/>
  <c r="J66" i="143"/>
  <c r="J79" i="143" s="1"/>
  <c r="J81" i="143" s="1"/>
  <c r="J144" i="143" s="1"/>
  <c r="J66" i="138"/>
  <c r="J79" i="138" s="1"/>
  <c r="J81" i="138" s="1"/>
  <c r="J144" i="138" s="1"/>
  <c r="J66" i="145"/>
  <c r="J79" i="145" s="1"/>
  <c r="J81" i="145" s="1"/>
  <c r="J144" i="145" s="1"/>
  <c r="J136" i="144"/>
  <c r="J135" i="144"/>
  <c r="J137" i="144"/>
  <c r="J131" i="144"/>
  <c r="J132" i="144" s="1"/>
  <c r="J140" i="144" l="1"/>
  <c r="J151" i="144" s="1"/>
  <c r="J152" i="144" s="1"/>
  <c r="D13" i="126" s="1"/>
  <c r="F13" i="126" s="1"/>
  <c r="J42" i="130"/>
  <c r="J45" i="130"/>
  <c r="J41" i="130"/>
  <c r="J43" i="130" l="1"/>
  <c r="J44" i="130" s="1"/>
  <c r="K179" i="130" l="1"/>
  <c r="A179" i="130"/>
  <c r="L173" i="130"/>
  <c r="A173" i="130"/>
  <c r="L167" i="130"/>
  <c r="A167" i="130"/>
  <c r="I166" i="130"/>
  <c r="A166" i="130"/>
  <c r="L158" i="130"/>
  <c r="A158" i="130"/>
  <c r="L156" i="130"/>
  <c r="A156" i="130"/>
  <c r="C149" i="130"/>
  <c r="C147" i="130"/>
  <c r="C146" i="130"/>
  <c r="C145" i="130"/>
  <c r="C144" i="130"/>
  <c r="C143" i="130"/>
  <c r="I138" i="130"/>
  <c r="I179" i="130" s="1"/>
  <c r="J108" i="130"/>
  <c r="J113" i="130" s="1"/>
  <c r="I103" i="130"/>
  <c r="I173" i="130" s="1"/>
  <c r="I90" i="130"/>
  <c r="I167" i="130" s="1"/>
  <c r="C80" i="130"/>
  <c r="C79" i="130"/>
  <c r="C78" i="130"/>
  <c r="J71" i="130"/>
  <c r="H66" i="130"/>
  <c r="I158" i="130" s="1"/>
  <c r="I54" i="130"/>
  <c r="I156" i="130" s="1"/>
  <c r="J46" i="130"/>
  <c r="J52" i="130" l="1"/>
  <c r="J87" i="130"/>
  <c r="J61" i="130"/>
  <c r="J65" i="130"/>
  <c r="J86" i="130"/>
  <c r="J62" i="130"/>
  <c r="J58" i="130"/>
  <c r="J88" i="130"/>
  <c r="J59" i="130"/>
  <c r="J63" i="130"/>
  <c r="J89" i="130"/>
  <c r="J60" i="130"/>
  <c r="J64" i="130"/>
  <c r="J53" i="130"/>
  <c r="J70" i="130"/>
  <c r="J74" i="130" s="1"/>
  <c r="J80" i="130" s="1"/>
  <c r="L179" i="130"/>
  <c r="I180" i="130"/>
  <c r="J143" i="130"/>
  <c r="J54" i="130" l="1"/>
  <c r="J98" i="130" s="1"/>
  <c r="J100" i="130" l="1"/>
  <c r="J99" i="130"/>
  <c r="J78" i="130"/>
  <c r="J101" i="130"/>
  <c r="J97" i="130"/>
  <c r="J102" i="130"/>
  <c r="J66" i="130"/>
  <c r="J79" i="130" s="1"/>
  <c r="J90" i="130"/>
  <c r="J145" i="130" s="1"/>
  <c r="J81" i="130" l="1"/>
  <c r="J144" i="130" s="1"/>
  <c r="J103" i="130"/>
  <c r="J112" i="130" s="1"/>
  <c r="J114" i="130" s="1"/>
  <c r="J146" i="130" s="1"/>
  <c r="D10" i="129"/>
  <c r="J124" i="151" l="1"/>
  <c r="J147" i="151" s="1"/>
  <c r="J148" i="151" s="1"/>
  <c r="J124" i="150"/>
  <c r="J147" i="150" s="1"/>
  <c r="J148" i="150" s="1"/>
  <c r="J124" i="148"/>
  <c r="J147" i="148" s="1"/>
  <c r="J148" i="148" s="1"/>
  <c r="J124" i="149"/>
  <c r="J147" i="149" s="1"/>
  <c r="J148" i="149" s="1"/>
  <c r="J119" i="141"/>
  <c r="J124" i="141" s="1"/>
  <c r="J147" i="141" s="1"/>
  <c r="J148" i="141" s="1"/>
  <c r="J124" i="139"/>
  <c r="J147" i="139" s="1"/>
  <c r="J148" i="139" s="1"/>
  <c r="J124" i="137"/>
  <c r="J147" i="137" s="1"/>
  <c r="J148" i="137" s="1"/>
  <c r="J124" i="143"/>
  <c r="J147" i="143" s="1"/>
  <c r="J148" i="143" s="1"/>
  <c r="J123" i="142"/>
  <c r="J146" i="142" s="1"/>
  <c r="J147" i="142" s="1"/>
  <c r="J124" i="138"/>
  <c r="J147" i="138" s="1"/>
  <c r="J148" i="138" s="1"/>
  <c r="J124" i="145"/>
  <c r="J147" i="145" s="1"/>
  <c r="J148" i="145" s="1"/>
  <c r="J124" i="130"/>
  <c r="J147" i="130" s="1"/>
  <c r="J148" i="130" s="1"/>
  <c r="J129" i="150" l="1"/>
  <c r="J133" i="150"/>
  <c r="J135" i="150"/>
  <c r="J134" i="150"/>
  <c r="J134" i="138"/>
  <c r="J135" i="138"/>
  <c r="J129" i="138"/>
  <c r="J133" i="138"/>
  <c r="J134" i="137"/>
  <c r="J129" i="137"/>
  <c r="J135" i="137"/>
  <c r="J133" i="137"/>
  <c r="J129" i="148"/>
  <c r="J134" i="148"/>
  <c r="J135" i="148"/>
  <c r="J133" i="148"/>
  <c r="J134" i="139"/>
  <c r="J129" i="139"/>
  <c r="J130" i="139" s="1"/>
  <c r="J133" i="139"/>
  <c r="J135" i="139"/>
  <c r="J129" i="141"/>
  <c r="J130" i="141" s="1"/>
  <c r="J135" i="141"/>
  <c r="J134" i="141"/>
  <c r="J133" i="141"/>
  <c r="J134" i="142"/>
  <c r="J132" i="142"/>
  <c r="J128" i="142"/>
  <c r="J133" i="142"/>
  <c r="J133" i="145"/>
  <c r="J135" i="145"/>
  <c r="J129" i="145"/>
  <c r="J134" i="145"/>
  <c r="J129" i="143"/>
  <c r="J135" i="149"/>
  <c r="J129" i="149"/>
  <c r="J130" i="149" s="1"/>
  <c r="J133" i="149"/>
  <c r="J134" i="149"/>
  <c r="J129" i="151"/>
  <c r="J130" i="151" s="1"/>
  <c r="J134" i="151"/>
  <c r="J135" i="151"/>
  <c r="J133" i="151"/>
  <c r="J133" i="130"/>
  <c r="J134" i="130"/>
  <c r="J129" i="130"/>
  <c r="J130" i="130" s="1"/>
  <c r="J135" i="130"/>
  <c r="J138" i="149" l="1"/>
  <c r="J149" i="149" s="1"/>
  <c r="J150" i="149" s="1"/>
  <c r="D23" i="126" s="1"/>
  <c r="F23" i="126" s="1"/>
  <c r="J138" i="139"/>
  <c r="J149" i="139" s="1"/>
  <c r="J150" i="139" s="1"/>
  <c r="D17" i="126" s="1"/>
  <c r="F17" i="126" s="1"/>
  <c r="J138" i="151"/>
  <c r="J149" i="151" s="1"/>
  <c r="J150" i="151" s="1"/>
  <c r="D25" i="126" s="1"/>
  <c r="F25" i="126" s="1"/>
  <c r="J130" i="143"/>
  <c r="J138" i="143" s="1"/>
  <c r="J149" i="143" s="1"/>
  <c r="J150" i="143" s="1"/>
  <c r="D14" i="126" s="1"/>
  <c r="F14" i="126" s="1"/>
  <c r="J130" i="138"/>
  <c r="J138" i="138" s="1"/>
  <c r="J149" i="138" s="1"/>
  <c r="J150" i="138" s="1"/>
  <c r="D18" i="126" s="1"/>
  <c r="F18" i="126" s="1"/>
  <c r="J138" i="141"/>
  <c r="J149" i="141" s="1"/>
  <c r="J150" i="141" s="1"/>
  <c r="F16" i="126" s="1"/>
  <c r="J130" i="137"/>
  <c r="J138" i="137" s="1"/>
  <c r="J149" i="137" s="1"/>
  <c r="J150" i="137" s="1"/>
  <c r="D20" i="126" s="1"/>
  <c r="F20" i="126" s="1"/>
  <c r="J130" i="145"/>
  <c r="J138" i="145" s="1"/>
  <c r="J149" i="145" s="1"/>
  <c r="J150" i="145" s="1"/>
  <c r="D19" i="126" s="1"/>
  <c r="F19" i="126" s="1"/>
  <c r="J129" i="142"/>
  <c r="J137" i="142" s="1"/>
  <c r="J148" i="142" s="1"/>
  <c r="J149" i="142" s="1"/>
  <c r="D15" i="126" s="1"/>
  <c r="F15" i="126" s="1"/>
  <c r="J130" i="148"/>
  <c r="J138" i="148" s="1"/>
  <c r="J149" i="148" s="1"/>
  <c r="J150" i="148" s="1"/>
  <c r="D22" i="126" s="1"/>
  <c r="F22" i="126" s="1"/>
  <c r="J130" i="150"/>
  <c r="J138" i="150" s="1"/>
  <c r="J149" i="150" s="1"/>
  <c r="J150" i="150" s="1"/>
  <c r="D24" i="126" s="1"/>
  <c r="F24" i="126" s="1"/>
  <c r="J138" i="130"/>
  <c r="J149" i="130" s="1"/>
  <c r="J150" i="130" s="1"/>
  <c r="D26" i="126" s="1"/>
  <c r="F26" i="126" s="1"/>
  <c r="H18" i="124" l="1"/>
  <c r="J124" i="152" l="1"/>
  <c r="J147" i="152" s="1"/>
  <c r="J148" i="152" s="1"/>
  <c r="J133" i="152" l="1"/>
  <c r="J129" i="152"/>
  <c r="J135" i="152"/>
  <c r="J134" i="152"/>
  <c r="J130" i="152" l="1"/>
  <c r="J138" i="152" s="1"/>
  <c r="J149" i="152" s="1"/>
  <c r="J150" i="152" s="1"/>
  <c r="D21" i="126" s="1"/>
  <c r="F21" i="126" s="1"/>
  <c r="F27" i="126" l="1"/>
  <c r="F30" i="126" s="1"/>
  <c r="F31" i="126" s="1"/>
  <c r="F28" i="126" l="1"/>
</calcChain>
</file>

<file path=xl/sharedStrings.xml><?xml version="1.0" encoding="utf-8"?>
<sst xmlns="http://schemas.openxmlformats.org/spreadsheetml/2006/main" count="3869" uniqueCount="381">
  <si>
    <t>A</t>
  </si>
  <si>
    <t>B</t>
  </si>
  <si>
    <t>C</t>
  </si>
  <si>
    <t>D</t>
  </si>
  <si>
    <t>E</t>
  </si>
  <si>
    <t>F</t>
  </si>
  <si>
    <t>G</t>
  </si>
  <si>
    <t>Valor (R$)</t>
  </si>
  <si>
    <t>Nº do Processo:</t>
  </si>
  <si>
    <t>Licitação:</t>
  </si>
  <si>
    <t xml:space="preserve">Dia: </t>
  </si>
  <si>
    <t>Planilha de Custos e Formação de Preços (Modelo IN 05/2017)</t>
  </si>
  <si>
    <t>DISCRIMINAÇÃO DOS SERVIÇOS (Dados referentes à contratação)</t>
  </si>
  <si>
    <t>Data de apresentação da proposta (dia/mês/ano):</t>
  </si>
  <si>
    <t>Município / UF:</t>
  </si>
  <si>
    <t>Ano do Acordo, Convenção ou Dissídio Coletivo:</t>
  </si>
  <si>
    <t>Número de meses de execução contratual:</t>
  </si>
  <si>
    <t>IDENTIFICAÇÃO DO SERVIÇO</t>
  </si>
  <si>
    <t>Tipo de Serviço</t>
  </si>
  <si>
    <t>Unidade de Medida</t>
  </si>
  <si>
    <t>Quantidade total a contratar
 (em função da unidade de Medida)</t>
  </si>
  <si>
    <t>1. MÓDULOS</t>
  </si>
  <si>
    <t>Mão de obra</t>
  </si>
  <si>
    <t>Mão de obra vinculada à execução contratual</t>
  </si>
  <si>
    <t>Dados para composição dos custos referentes a mão de obra</t>
  </si>
  <si>
    <t>Tipo de Serviço (mesmo serviço com características distintas)</t>
  </si>
  <si>
    <t>Classificação Brasileira de Ocupações (CBO)</t>
  </si>
  <si>
    <t>Categoria Profissional (vinculada à execução contratual)</t>
  </si>
  <si>
    <t>Data-Base da Categoria (dia/mês/ano)</t>
  </si>
  <si>
    <t>Módulo 1 - Composição da Remuneração</t>
  </si>
  <si>
    <t>Composição da Remuneração</t>
  </si>
  <si>
    <t>Total</t>
  </si>
  <si>
    <t>Salário - Base</t>
  </si>
  <si>
    <t>Adicional de Periculosidade</t>
  </si>
  <si>
    <t>Adicional de Insalubridade</t>
  </si>
  <si>
    <t>Adicional Noturno</t>
  </si>
  <si>
    <t>Adicional de Hora Noturna Reduzida</t>
  </si>
  <si>
    <t>Outros (especificar)</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</si>
  <si>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</si>
  <si>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</si>
  <si>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</si>
  <si>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</si>
  <si>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</si>
  <si>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Férias e Adicional de Férias</t>
  </si>
  <si>
    <t>Submódulo 2.2 - Encargos Previdenciários (GPS), Fundo de Garantia por Tempo
de Serviço (FGTS) e outras contribuições</t>
  </si>
  <si>
    <t>2.2</t>
  </si>
  <si>
    <t>GPS, FGTS e outras contribuições</t>
  </si>
  <si>
    <t>H</t>
  </si>
  <si>
    <t>INSS</t>
  </si>
  <si>
    <t>Salário Educação</t>
  </si>
  <si>
    <t>SAT</t>
  </si>
  <si>
    <t>SESC ou SESI</t>
  </si>
  <si>
    <t>SENAI - SENAC</t>
  </si>
  <si>
    <t>SEBRAE</t>
  </si>
  <si>
    <t>INCRA</t>
  </si>
  <si>
    <t>FGTS</t>
  </si>
  <si>
    <t>Submódulo 2.3 - Benefícios Mensais e Diários</t>
  </si>
  <si>
    <t>2.3</t>
  </si>
  <si>
    <t>Benefícios Mensais e Diários</t>
  </si>
  <si>
    <t>Quadro - Resumo do Módulo 2 - Encargos e Benefícios anuais, mensais e diários</t>
  </si>
  <si>
    <t>Encargos e Benefícios anuais, mensais e diários</t>
  </si>
  <si>
    <t>Módulo 3 - Provisão para Rescisão</t>
  </si>
  <si>
    <t>Provisão para Rescisção</t>
  </si>
  <si>
    <t>Aviso Prévio Indenizado</t>
  </si>
  <si>
    <t>Incidência do FGTS sobre o Aviso Prévio Indenizado</t>
  </si>
  <si>
    <t>Aviso Prévio Trabalhado</t>
  </si>
  <si>
    <t>Módulo 4 - Custo de Reposição do Profissional Ausente</t>
  </si>
  <si>
    <t>Submódulo 4.1 - Ausências Legais</t>
  </si>
  <si>
    <t>4.1</t>
  </si>
  <si>
    <t>Ausências Legais</t>
  </si>
  <si>
    <t>Submódulo 4.2 - Intrajornada</t>
  </si>
  <si>
    <t>4.2</t>
  </si>
  <si>
    <t>Quadro - Resumo do Módulo 4 - Custos de Reposição do Profissional Ausente</t>
  </si>
  <si>
    <t>Custo de Reposição do Profissional Ausente</t>
  </si>
  <si>
    <t>Módulo 5 - Insumos Diversos</t>
  </si>
  <si>
    <t>Insumos Diversos</t>
  </si>
  <si>
    <t>Uniformes</t>
  </si>
  <si>
    <t>Materiais</t>
  </si>
  <si>
    <t>Módulo 6 - Custos Indiretos, Tributos e Lucro</t>
  </si>
  <si>
    <t>Custos Indiretos, Tributos e Lucro</t>
  </si>
  <si>
    <t xml:space="preserve">Custos Indiretos </t>
  </si>
  <si>
    <t>Tributos</t>
  </si>
  <si>
    <t>C.1 - Tributos Federais (especificar)</t>
  </si>
  <si>
    <t>C.2 - Tributos Estaduais (especificar)</t>
  </si>
  <si>
    <t>C.3 - Tributos Municipais (especificar)</t>
  </si>
  <si>
    <t>2. QUADRO-RESUMO DO CUSTO POR EMPREGADO</t>
  </si>
  <si>
    <t>Mão de obra vinculada à execução contratual (valor por empregado)</t>
  </si>
  <si>
    <t>Subtotal (A + B + C + D + E)</t>
  </si>
  <si>
    <t>Valor Total por Empregado</t>
  </si>
  <si>
    <t>Tipo de Serviço (A)</t>
  </si>
  <si>
    <t>Assistência Médica e Familiar</t>
  </si>
  <si>
    <t>DESCRIÇÃO</t>
  </si>
  <si>
    <t>MODELO DE PROPOSTA</t>
  </si>
  <si>
    <t>IDENTIFICAÇÃO</t>
  </si>
  <si>
    <t>RAZÃO SOCIAL:</t>
  </si>
  <si>
    <t>ENDEREÇO:</t>
  </si>
  <si>
    <t>TELEFONE:</t>
  </si>
  <si>
    <t>E-MAIL</t>
  </si>
  <si>
    <t>PREÇOS UNITÁRIOS</t>
  </si>
  <si>
    <t>PREÇOS MENSAIS</t>
  </si>
  <si>
    <t>PREÇOS GLOBAIS</t>
  </si>
  <si>
    <t>CUSTOS DECORRENTES DA EXECUÇÃO CONTRATUAL</t>
  </si>
  <si>
    <t>INDICAÇÃO DOS SINDICATOS, ACORDOS, CONVENÇÕES OU DISSÍDIOS COLETIVOS DE TRABALHO</t>
  </si>
  <si>
    <t>PRODUTIVIDADE ADOTADA</t>
  </si>
  <si>
    <t>QUANTIDADE DE PESSOAL</t>
  </si>
  <si>
    <t>Função</t>
  </si>
  <si>
    <t>Quantidade</t>
  </si>
  <si>
    <t>RELAÇÃO DOS MATERIAIS E EQUIPAMENTOS</t>
  </si>
  <si>
    <t>Material</t>
  </si>
  <si>
    <t>Especificação</t>
  </si>
  <si>
    <t>OUTRAS INFORMAÇÕES IMPORTANTES</t>
  </si>
  <si>
    <t>UF:</t>
  </si>
  <si>
    <t>CEP:</t>
  </si>
  <si>
    <t>Hora:</t>
  </si>
  <si>
    <t>dias</t>
  </si>
  <si>
    <t>Outros (especificar) - Assistencia Odontológica</t>
  </si>
  <si>
    <t>CCT</t>
  </si>
  <si>
    <t>(33 ÷ 365 x 0,20 x 100 = 1,81%)</t>
  </si>
  <si>
    <t>(8% x 1,81% = 0,14%)</t>
  </si>
  <si>
    <t>Terço constitucional de férias e 13º salário do ferista ((3,03% + 8,33%) ÷ 12 = 0,95%)</t>
  </si>
  <si>
    <t>Ausências legais e ausências por doença ((07 ÷ 30 ÷ 12) + (07 ÷ 30 ÷ 12) x 100 = 3,88%)</t>
  </si>
  <si>
    <t>Incidência do submódulo 2.2 sobre o submódulo 2.1 e sobre as alíneas A, B, C, D e E do submódulo 4.1</t>
  </si>
  <si>
    <t>Grupo 1</t>
  </si>
  <si>
    <t>Quant. Anual</t>
  </si>
  <si>
    <t>Valor Unit.</t>
  </si>
  <si>
    <t>Valor Total</t>
  </si>
  <si>
    <t>ISS</t>
  </si>
  <si>
    <t>PIS</t>
  </si>
  <si>
    <t>%</t>
  </si>
  <si>
    <t>Transporte - desconto de 6% sobre salário base</t>
  </si>
  <si>
    <t>Valor total anual</t>
  </si>
  <si>
    <t>Período do Contrato</t>
  </si>
  <si>
    <t>Valor mensal Custo Uniforme</t>
  </si>
  <si>
    <t>Fonte de Pesquisa para composição</t>
  </si>
  <si>
    <t>item 14 do Anexo XII da IN 05/2017 MPDG</t>
  </si>
  <si>
    <t>O SAT a depender do grau de risco do serviço irá variar entre 1%, para risco leve, de 2%, para risco médio, e de 3% de risco grave.</t>
  </si>
  <si>
    <t>Decreto-Lei n° 9.853/1946 (Art. 3°) e Lei n° 8.036/1990 (Art. 30) = 1,50% - Os percentuais dos encargos previdenciários, do FGTS e demais contribuições são aqueles estabelecidos pela legislação vigente.</t>
  </si>
  <si>
    <t>Decreto-Lei n° 2.318/1986 = 1,00% - Os percentuais dos encargos previdenciários, do FGTS e demais contribuições são aqueles estabelecidos pela legislação vigente.</t>
  </si>
  <si>
    <t>Lei n° 8.029, de 12 de abril de 1990 (Art. 8°) = 0,60% - Os percentuais dos encargos previdenciários, do FGTS e demais contribuições são aqueles estabelecidos pela legislação vigente.</t>
  </si>
  <si>
    <t>Decreto-Lei n° 1.146, de 31 de dezembro de 1970 (Art. 1°, Inciso I) = 0,20% - Os percentuais dos encargos previdenciários, do FGTS e demais contribuições são aqueles estabelecidos pela legislação vigente.</t>
  </si>
  <si>
    <t>Lei n° 8.036, de 11 de maio de 1990 (Art. 15) - Os percentuais dos encargos previdenciários, do FGTS e demais contribuições são aqueles estabelecidos pela legislação vigente.</t>
  </si>
  <si>
    <t xml:space="preserve">item 14 do Anexo XII da IN 05/2017 MPDG </t>
  </si>
  <si>
    <t>CCT 2019</t>
  </si>
  <si>
    <t>Decreto-Lei n° 87.043 de 22 de março de 1982 (Art. 3°, Inciso I) = 2,50% - Os percentuais dos encargos previdenciários, do FGTS e demais contribuições são aqueles estabelecidos pela legislação vigente</t>
  </si>
  <si>
    <r>
      <t xml:space="preserve">Lei n° 8.212, de 24 de julho de 1991 (Art. 22, Inciso I) = </t>
    </r>
    <r>
      <rPr>
        <b/>
        <sz val="8"/>
        <rFont val="Calibri"/>
        <family val="2"/>
        <scheme val="minor"/>
      </rPr>
      <t xml:space="preserve">20,00% - </t>
    </r>
    <r>
      <rPr>
        <sz val="8"/>
        <rFont val="Calibri"/>
        <family val="2"/>
        <scheme val="minor"/>
      </rPr>
      <t>Os percentuais dos encargos previdenciários, do FGTS e demais contribuições são aqueles estabelecidos pela legislação vigente.</t>
    </r>
  </si>
  <si>
    <t>6% do salário base</t>
  </si>
  <si>
    <t>Valor do dia</t>
  </si>
  <si>
    <t>Total mês</t>
  </si>
  <si>
    <t>Valor empresa</t>
  </si>
  <si>
    <t>Licença Paternidade ((5 ÷ 30) ÷ 12 x 0,075 x 100 = 0,10%)</t>
  </si>
  <si>
    <t>Afastamento maternidade ((1 ÷ 12 x 4) + (1,33 ÷ 12 x 4)) ÷ 12 x 0,0025 x 100 = 0,02%)</t>
  </si>
  <si>
    <t>TCU</t>
  </si>
  <si>
    <t>Referência</t>
  </si>
  <si>
    <t>IN 05/2017</t>
  </si>
  <si>
    <t>Anexo I - Inciso XI - LUCRO: ganho decorrente da exploração da atividade econômica, calculado mediante incidência percentual sobre o efetivamente executado pela empresa, a exemplo da remuneração, benefícios mensais e diários, encargos sociais e trabalhistas, insumos diversos e custos indiretos.</t>
  </si>
  <si>
    <t>XXII - SALÁRIO: valor a ser efetivamente pago ao profissional envolvido diretamente na execução contratual, não podendo ser inferior ao estabelecido em Acordo ou Convenção Coletiva, Sentença Normativa ou lei. Quando da inexistência destes, o valor poderá ser aquele praticado no mercado ou apurado em publicações ou pesquisas setoriais para a categoria profissional correspondente.</t>
  </si>
  <si>
    <t>XIX - REMUNERAÇÃO: soma do salário-base percebido pelo profissional, em contrapartida pelos serviços prestados, com os adicionais cabíveis, tais como hora extra, adicional de insalubridade, adicional de periculosidade, adicional de tempo de serviço, adicional de risco de vida e demais que se fizerem necessários.</t>
  </si>
  <si>
    <t>XXIV - UNIDADE DE MEDIDA: parâmetro de medição adotado pela Administração para possibilitar a quantificação dos serviços e a aferição dos resultados.</t>
  </si>
  <si>
    <t>Substituto na cobertura de férias</t>
  </si>
  <si>
    <t>Substituto na cobertura de Ausências Legais</t>
  </si>
  <si>
    <t>Substituto na cobertura de Licença - Paternidade</t>
  </si>
  <si>
    <t>Substituto na cobertura de Ausência por acidente de trabalho</t>
  </si>
  <si>
    <t>Substituto na cobertura de Afastamento Maternidade</t>
  </si>
  <si>
    <t>Substituto na cobertura de Outros ausências (especificar)</t>
  </si>
  <si>
    <t>Substituto na cobertura de Intervalo para repouso ou alimentação</t>
  </si>
  <si>
    <t>Substituto nas Ausências Legais</t>
  </si>
  <si>
    <t>Valor da CCT</t>
  </si>
  <si>
    <t>Encargos sociais</t>
  </si>
  <si>
    <t>Acordão 1.186/2017 - Plenário - Lei 12.506/2011</t>
  </si>
  <si>
    <t>Ausência por acidente de trabalho (15 ÷ 30 ÷ 12 x 0,10 x 100 = 0,42%)</t>
  </si>
  <si>
    <t>Brasília / DF</t>
  </si>
  <si>
    <t>Valot Total</t>
  </si>
  <si>
    <t>Salário</t>
  </si>
  <si>
    <t>COFINS</t>
  </si>
  <si>
    <t>Incidência de GPS, FGTS e outras contribuições sobre o Aviso Prévio Trabalhado</t>
  </si>
  <si>
    <t>Substituto na Intrajornada</t>
  </si>
  <si>
    <t>(36,80% x 1,94% = 0,71%)</t>
  </si>
  <si>
    <t>Item</t>
  </si>
  <si>
    <t xml:space="preserve">   </t>
  </si>
  <si>
    <t>Quantidade de postos</t>
  </si>
  <si>
    <t>Descrição Completa</t>
  </si>
  <si>
    <t>Quantidade de Vigilante por posto</t>
  </si>
  <si>
    <t>Assistencia Odontológica</t>
  </si>
  <si>
    <t>Fundo Indenização Aposentadoria por Invalidez por Doença</t>
  </si>
  <si>
    <t>Adicional Noturno (9 horas)</t>
  </si>
  <si>
    <t>Art. 73 § 2º  da CLT e Súmula 60 do TST</t>
  </si>
  <si>
    <t>Art. 73 § 1º  da CLT - A hora do trabalho noturno será computada como de 52 minutos e 30 segundos</t>
  </si>
  <si>
    <t>-</t>
  </si>
  <si>
    <t>23038.000166/2019-12</t>
  </si>
  <si>
    <t xml:space="preserve"> 23038.000166/2019-12 </t>
  </si>
  <si>
    <t>Uniformes Equipe de manutenção</t>
  </si>
  <si>
    <t xml:space="preserve">Calça comprida tipo "jeans" ou similar  </t>
  </si>
  <si>
    <t xml:space="preserve">Camisetas básica Manga Curta (com o emblema da empresa) </t>
  </si>
  <si>
    <t>Jaleco Manga Curta (com o emblema da empresa)</t>
  </si>
  <si>
    <t xml:space="preserve">Botina com sola de borracha, de acordo com a categoria profissional </t>
  </si>
  <si>
    <t>Par de meias 100% algodão</t>
  </si>
  <si>
    <t>Cinto em Couro</t>
  </si>
  <si>
    <t>ITEM</t>
  </si>
  <si>
    <t>Alavanca ponteira 1,80 metros</t>
  </si>
  <si>
    <t>Alicate amperímetro Minipa Mód. ET-3200A</t>
  </si>
  <si>
    <t>Alicate chato com cabo isolado 6"</t>
  </si>
  <si>
    <t>Alicate Crirnpar RJ45 AMP - Cat 6</t>
  </si>
  <si>
    <t>Alicate de bico redondo com cabo isolado 6"</t>
  </si>
  <si>
    <t>Alicate de corte com cabo isolado 6"</t>
  </si>
  <si>
    <t>Alicate de Pressão 12"</t>
  </si>
  <si>
    <t>Alicate Prensa terminal Hidráulico até 300mm2</t>
  </si>
  <si>
    <t>Alicate universal com cabo isolado 8"</t>
  </si>
  <si>
    <t>Analisadores de Qualidade de Energia Trifásica Fluke 433</t>
  </si>
  <si>
    <t>Arco de serra</t>
  </si>
  <si>
    <t>Aspirador de pó industrial 50 LT turbo 1001 Electrolux</t>
  </si>
  <si>
    <t>Bomba de Sucção de Água 1HP</t>
  </si>
  <si>
    <t>Chave catraca 3/8"</t>
  </si>
  <si>
    <t>Chave catraca 3/16"</t>
  </si>
  <si>
    <t>Chave de Corrente Cap. 4" Belzer</t>
  </si>
  <si>
    <t>Chave de Fenda 12" Belzer</t>
  </si>
  <si>
    <t>Chave de fenda cotoco 1/4" X 1" Belzer</t>
  </si>
  <si>
    <t>Chave de fenda cotoco 3/16" X 1"</t>
  </si>
  <si>
    <t>Chave de fenda de 1/4" X  611  Belzer</t>
  </si>
  <si>
    <t>Chave de fenda de 1/ 4" X 8" Belzer</t>
  </si>
  <si>
    <t>Chave de fenda de 1/8" X 5" Belzer</t>
  </si>
  <si>
    <t>Chave de fenda de 3/16" X 6" Taurus</t>
  </si>
  <si>
    <t>Chave phillips 1/8" X 2.1/2" Belzer</t>
  </si>
  <si>
    <t>Chave phillips 16"</t>
  </si>
  <si>
    <t>Chave phillips 3/16" X 3" verde</t>
  </si>
  <si>
    <t>Chave phillips 3/16" X 4" Belzer</t>
  </si>
  <si>
    <t>Chave phillips cotoco 1/4" X 1" Belzer</t>
  </si>
  <si>
    <t>Compressor CJ 3+ BPI 60L 1/2 HP 2P Motor Monofásico</t>
  </si>
  <si>
    <t>Conjunto saca polias</t>
  </si>
  <si>
    <t>Decibelímetro Digital</t>
  </si>
  <si>
    <t>Densímetro para baterias chumbo-ácido</t>
  </si>
  <si>
    <t>Escada de madeira - 2,20 metros</t>
  </si>
  <si>
    <t>Escada de madeira - 3 metros</t>
  </si>
  <si>
    <t>Escada tipo girafa- 6 metros</t>
  </si>
  <si>
    <t>Esmeril Bancada Monof. 6" 1/2cv</t>
  </si>
  <si>
    <t>Esmerilhadeira Industrial 9" 6500 rpm Bosch</t>
  </si>
  <si>
    <t>Ferro de solda 26 W</t>
  </si>
  <si>
    <t>Ferro solda Tipo Machadinha 160 W</t>
  </si>
  <si>
    <t>Furadeira Bosch industrial, tipo martelete, mod. GPH 2S, 620 W, SDS</t>
  </si>
  <si>
    <t>Rotulador Eletronico Brother- PT 7600</t>
  </si>
  <si>
    <t>Jogo chave allen Belzer 3mm a 13mm</t>
  </si>
  <si>
    <t>Jogo de chave Boca completo 6 a 32mm</t>
  </si>
  <si>
    <t>Jogo de chave Boca completo 1/4" a 1.1/4"</t>
  </si>
  <si>
    <t>Jogo de Chave Canhão Curto</t>
  </si>
  <si>
    <t>Jogo de Chave Canhão Longo</t>
  </si>
  <si>
    <t>Jogo de chave Estria completo 1/ 4" a 1.1/ 4"</t>
  </si>
  <si>
    <t>Jogo de chave Estria completo 6 a 32mm</t>
  </si>
  <si>
    <t>Jogo de chave Griff completo 10" a 48"</t>
  </si>
  <si>
    <t>Jogo de chave Inglesa completo 611 a 14"</t>
  </si>
  <si>
    <t>Jogo de chave Soquete completo 1/8" a 1.1/ 4"</t>
  </si>
  <si>
    <t>Jogo de chave Soquete completo 10 a 32mm</t>
  </si>
  <si>
    <t>Jogo de Chave Torx com 12 Peças</t>
  </si>
  <si>
    <t>Jogo de lima</t>
  </si>
  <si>
    <t>Jogo Saca Fusível NH</t>
  </si>
  <si>
    <t>Lanterna Grandes 6V</t>
  </si>
  <si>
    <t>Lanternas pequenas</t>
  </si>
  <si>
    <t>Luxímetro digital</t>
  </si>
  <si>
    <t>Mala de ferramentas c/ 05 Gavetas</t>
  </si>
  <si>
    <t>Marreta de 5Kg</t>
  </si>
  <si>
    <t>Marreta de borracha</t>
  </si>
  <si>
    <t>Martelo unha pol 25mm Tramontina 500g</t>
  </si>
  <si>
    <t>Máscara Facial Completa - Tipo Full Face</t>
  </si>
  <si>
    <t>Medidor de resistência de aterramento</t>
  </si>
  <si>
    <t>Multímetro True-RMS, com cabos de teste, pinças crocodilo e sonda de temperatura</t>
  </si>
  <si>
    <t>Paquímetro universal de 300 mm</t>
  </si>
  <si>
    <t>Pé de Cabra Grande</t>
  </si>
  <si>
    <t>Ponteiro</t>
  </si>
  <si>
    <t>Radiômetro</t>
  </si>
  <si>
    <t>Sugador de solda</t>
  </si>
  <si>
    <t>Talhadeira</t>
  </si>
  <si>
    <t>Tico-Tico INDL Bosch</t>
  </si>
  <si>
    <t>Torquímetro de estalo, espiga 1/2"</t>
  </si>
  <si>
    <t>Trena de 30m</t>
  </si>
  <si>
    <t>Trena de 50m</t>
  </si>
  <si>
    <t>Trena de 5m</t>
  </si>
  <si>
    <t>QUANT</t>
  </si>
  <si>
    <t>Alicate amperímetro Minipa Mód. ET-3200B</t>
  </si>
  <si>
    <t>Indicação da Convenção Coletiva (Sindicato)</t>
  </si>
  <si>
    <t>Valor Unitário</t>
  </si>
  <si>
    <t>Alicate amperímetro digital true RMS</t>
  </si>
  <si>
    <t>Chave de teste Neon</t>
  </si>
  <si>
    <t>Ferramenta de Inserção Punch Down - AMP</t>
  </si>
  <si>
    <t>Ferro de solda 100 W</t>
  </si>
  <si>
    <t>Furadeira portátil tipo martelete 500W c/ jogo de brocas completo, widia e A.A.</t>
  </si>
  <si>
    <t>Jogo de Tarracha de 1/2" à 2"</t>
  </si>
  <si>
    <t>Marreta de 3Kg</t>
  </si>
  <si>
    <t>Megôhmetro de 1000 V</t>
  </si>
  <si>
    <t>Morsa 06" Schulz</t>
  </si>
  <si>
    <t>Prumo de centro para pedreiro</t>
  </si>
  <si>
    <t>Rosqueadeira elétrica de 1/2 a 4"</t>
  </si>
  <si>
    <t>Saca placa para piso elevado</t>
  </si>
  <si>
    <t>Sequencímetro</t>
  </si>
  <si>
    <t>Valor total global</t>
  </si>
  <si>
    <t>Valor para Composição da PCFP</t>
  </si>
  <si>
    <t>Quantidade de postos de trabalho da licitação</t>
  </si>
  <si>
    <t>Quantidade de meses</t>
  </si>
  <si>
    <t>fórmula de cálculo = (valor total / quantidade postos / 12 meses)</t>
  </si>
  <si>
    <t>Ferramental</t>
  </si>
  <si>
    <t xml:space="preserve">Ferramental </t>
  </si>
  <si>
    <t xml:space="preserve">3.  QUADRO DEMONSTRATIVO DO VALOR GLOBAL DA PROPOSTA </t>
  </si>
  <si>
    <t>Relação de EPI's</t>
  </si>
  <si>
    <t>EPI's</t>
  </si>
  <si>
    <t>UNIDADE</t>
  </si>
  <si>
    <t>QUANT.</t>
  </si>
  <si>
    <t>V.UNIT.</t>
  </si>
  <si>
    <t>V.TOTAL</t>
  </si>
  <si>
    <t>ANCORAGEM DE ESTRUTURAS</t>
  </si>
  <si>
    <t>UN</t>
  </si>
  <si>
    <t>03</t>
  </si>
  <si>
    <t>ATERRAMENTO TRIFÁSICO TEMPORÁRIO</t>
  </si>
  <si>
    <t>AVENTAL DE RASPA SOLDADOR</t>
  </si>
  <si>
    <t>AVENTAL DE RASPA JARDINEIRO</t>
  </si>
  <si>
    <t>BARREIRA DE ISOLAÇÃO</t>
  </si>
  <si>
    <t>CONJ.</t>
  </si>
  <si>
    <t xml:space="preserve">CALÇADO TIPO BOTA </t>
  </si>
  <si>
    <t>PAR</t>
  </si>
  <si>
    <t>CALÇADO TIPO BOTA PARA PROTEÇÃO CONTRA IMPACTOS DE QUEDAS DE OBJETOS</t>
  </si>
  <si>
    <t>CALÇADO TIPO BOTA PARA PROTEÇÃO CONTRA IMPACTOS DE QUEDAS DE OBJETOS E SOLADO DE POLIURETANO BIDENSIDADE E COM BIQUEIRA DE COMPOSITE</t>
  </si>
  <si>
    <t>CALÇADO TIPO BOTA DE SEGURANÇA COM PROTEÇÃO ELÉTRICA E MECÂNICA, CONFECCIONADA EM MICROFIBRA, FECHAMENTO EM ELÁSTICO, SEM COMPONENTES METÁLICOS (ATENDE À NR 10) E BIQUEIRA DE COMPOSITE LEVE E ULTRARESISTENTE</t>
  </si>
  <si>
    <t>CALÇADO TIPO BOTA DE PVC CANO LONGO IMPERMEÁVEL</t>
  </si>
  <si>
    <t>CAMISETA MANGA LONGA</t>
  </si>
  <si>
    <t>CAPA DE CHUVA</t>
  </si>
  <si>
    <t>CAPACETE DE PROTEÇÃO CLASSE A COM JUGULAR</t>
  </si>
  <si>
    <t>CINTURÃO TIPO PÁRA QUEDISTA E TALABARTE</t>
  </si>
  <si>
    <t>DETECTOR DE BAIXA TENSÃO TENSÃO</t>
  </si>
  <si>
    <t>FILTRO PARA VAPORES ORGÂNICOS E GASES ÁCIDOS</t>
  </si>
  <si>
    <t>FILTRO 5N11</t>
  </si>
  <si>
    <t>LUVA Á BASE DE BORRACHA NATURAL</t>
  </si>
  <si>
    <t>LUVA DE RASPA</t>
  </si>
  <si>
    <t>LUVA ISOLANTE DE BORRACHA TIPO II –CLASSE 00 (TENSÃO MÁXIMA 500V) CONJUGADA COM LUVA DE RASPA DE COURO OU VAQUETA</t>
  </si>
  <si>
    <t>LUVA DE VAQUETA DE COBERTURA LUVA ISOLANTE</t>
  </si>
  <si>
    <t xml:space="preserve">LUVA DE LÁTEX </t>
  </si>
  <si>
    <t>LUVA MULTITATO</t>
  </si>
  <si>
    <t>LUVA PARA PROTEÇÃO CONTRA AGENTES MECÂNICOS</t>
  </si>
  <si>
    <t>LUVA PARA PROTEÇÃO CONTRA AGENTES TÉRMICOS E MECÂNICOS</t>
  </si>
  <si>
    <t>LUVA PROTEÇÃO CONTRA ESMAGAMENTO/IMPACTO</t>
  </si>
  <si>
    <t>MACACÃO COM BOTA Nº44 (ROUPA DE PROTEÇÃO EM PVC OU OUTRO MATERIAL IMPERMEÁVEL)</t>
  </si>
  <si>
    <t xml:space="preserve">MANGAS ISOLANTES </t>
  </si>
  <si>
    <t>MANTA ISOLANTE DE BORRACHA PARA ISOLAÇÃO DE PARTES VIVAS</t>
  </si>
  <si>
    <t>MÁSCARA DE SOLDA COM AUTO ESCURECIMENTO</t>
  </si>
  <si>
    <t>MATERIAL DE BLOQUEIO E SINALIZAÇÃO DE PERIGO PARA DISJUNTORES E QUADROS ELÉTRTICOS</t>
  </si>
  <si>
    <t>ÓCULOS DE PROTEÇÃO</t>
  </si>
  <si>
    <t>PERNEIRA DE RASPA JARDINEIRO</t>
  </si>
  <si>
    <t>PROTEÇÃO FACIAL INCOLOR</t>
  </si>
  <si>
    <t>PROTETOR AURICULAR TIPO CONCHA</t>
  </si>
  <si>
    <t>PROTETOR AURICULAR TIPO PLUG</t>
  </si>
  <si>
    <t>RESPIRADOR PURIFICADOR DE AR (MÁSCARA SEMIFACIAL)</t>
  </si>
  <si>
    <t>RESPIRADOR PURIFICADOR DE AR TIPO PEÇA  PFF2 S/ VÁLVULA</t>
  </si>
  <si>
    <t>RESPIRADOR PURIFICADOR DE AR TIPO PEÇA SEMIFACIAL PFF3 S/ VÁLVULA</t>
  </si>
  <si>
    <t>TAPETE ISOLANTE DE BORRACHA (ESTRADO ISOLANTE)</t>
  </si>
  <si>
    <t>VESTIMENTA ANTI-CHAMA E ARCO ELÉTRICO</t>
  </si>
  <si>
    <t>01</t>
  </si>
  <si>
    <t>06</t>
  </si>
  <si>
    <t>04</t>
  </si>
  <si>
    <t>30</t>
  </si>
  <si>
    <t>10</t>
  </si>
  <si>
    <t>60</t>
  </si>
  <si>
    <t>15</t>
  </si>
  <si>
    <t>05</t>
  </si>
  <si>
    <t>100</t>
  </si>
  <si>
    <t>20</t>
  </si>
  <si>
    <t>CONE PARA ISOLAMENTO DE ÁREA 50 cm</t>
  </si>
  <si>
    <t>EPI´s</t>
  </si>
  <si>
    <t xml:space="preserve">EPI´s </t>
  </si>
  <si>
    <t>LEI Nº 12.740, DE 8 DE DEZEMBRO DE 2012, adicional de periculosidade.</t>
  </si>
  <si>
    <t xml:space="preserve">Qtd. de Empregado (C) </t>
  </si>
  <si>
    <t>Valor do empregado (B)</t>
  </si>
  <si>
    <t>Valor Total do Posto (D)</t>
  </si>
  <si>
    <t>VALOR TOTAL MENSAL (E+F)</t>
  </si>
  <si>
    <t>VALOR TOTAL ANUAL</t>
  </si>
  <si>
    <t xml:space="preserve">Seguro de Vida </t>
  </si>
  <si>
    <t>Auxílio-Refeição/Alimentação</t>
  </si>
  <si>
    <t>Transporte - (Isento de desconto, conforme CCT cláusula XV)</t>
  </si>
  <si>
    <t>Transporte -(Isento de desconto, conforme CCT cláusula XV)</t>
  </si>
  <si>
    <r>
      <t xml:space="preserve">Valor mensal - materiais, eventuais e especializados </t>
    </r>
    <r>
      <rPr>
        <b/>
        <sz val="10"/>
        <rFont val="Arial"/>
        <family val="2"/>
      </rPr>
      <t>(F)</t>
    </r>
  </si>
  <si>
    <r>
      <t xml:space="preserve">Valor anual da mão de obra </t>
    </r>
    <r>
      <rPr>
        <b/>
        <sz val="10"/>
        <rFont val="Arial"/>
        <family val="2"/>
      </rPr>
      <t>(E x 12)</t>
    </r>
  </si>
  <si>
    <r>
      <rPr>
        <sz val="10"/>
        <rFont val="Arial"/>
        <family val="2"/>
      </rPr>
      <t>Valor mensal da mão de obra</t>
    </r>
    <r>
      <rPr>
        <b/>
        <sz val="10"/>
        <rFont val="Arial"/>
        <family val="2"/>
      </rPr>
      <t xml:space="preserve"> (E)</t>
    </r>
  </si>
  <si>
    <t>ANEXO I</t>
  </si>
  <si>
    <t xml:space="preserve">ANEXO I - LISTA FERRAMENTAL </t>
  </si>
  <si>
    <t>De acordo com o entendimento do TCU no Acórdão nº1.186/2017 - Plenário, a parcela mensal a título de aviso prévio trabalhado será no percentual máximo de 1,94% no primeiro ano, e, em caso de prorrogação do contrato,o percentual máximo dessa parcela será de 0,194% a cada ano de prorrogação, a ser incluído por ocasião da formulação do aditivo da prorrogação do contrato,conforme a Lei nº 12.506/2011" (Enunciado do Boletim de Jurisprudência nº 176/2017).</t>
  </si>
  <si>
    <t xml:space="preserve">Lucro - </t>
  </si>
  <si>
    <t>Lucro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</si>
</sst>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 #,##0.00_);_(* \(#,##0.00\);_(* \-??_);_(@_)"/>
    <numFmt numFmtId="167" formatCode="_(* #,##0_);_(* \(#,##0\);_(* \-??_);_(@_)"/>
    <numFmt numFmtId="168" formatCode="_-* #,##0.000_-;\-* #,##0.000_-;_-* &quot;-&quot;??_-;_-@_-"/>
    <numFmt numFmtId="169" formatCode="0.000"/>
    <numFmt numFmtId="170" formatCode="0.000%"/>
    <numFmt numFmtId="171" formatCode="_(* #,##0.00_);_(* \(#,##0.00\);_(* &quot;-&quot;??_);_(@_)"/>
  </numFmts>
  <fonts count="18" x14ac:knownFonts="1">
    <font>
      <sz val="10"/>
      <name val="Arial"/>
      <family val="2"/>
    </font>
    <font>
      <sz val="10"/>
      <name val="Arial"/>
      <family val="2"/>
    </font>
    <font>
      <b/>
      <sz val="10"/>
      <name val="Arial"/>
      <family val="2"/>
    </font>
    <font>
      <sz val="9"/>
      <name val="Arial"/>
      <family val="2"/>
    </font>
    <font>
      <sz val="8"/>
      <name val="Arial"/>
      <family val="2"/>
    </font>
    <font>
      <sz val="10"/>
      <name val="Arial"/>
      <family val="2"/>
    </font>
    <font>
      <b/>
      <sz val="14"/>
      <name val="Arial"/>
      <family val="2"/>
    </font>
    <font>
      <b/>
      <sz val="8"/>
      <name val="Arial"/>
      <family val="2"/>
    </font>
    <font>
      <sz val="8"/>
      <name val="Calibri"/>
      <family val="2"/>
      <scheme val="minor"/>
    </font>
    <font>
      <b/>
      <sz val="8"/>
      <name val="Calibri"/>
      <family val="2"/>
      <scheme val="minor"/>
    </font>
    <font>
      <sz val="8"/>
      <color rgb="FF000000"/>
      <name val="Arial"/>
      <family val="2"/>
    </font>
    <font>
      <b/>
      <sz val="12"/>
      <name val="Arial"/>
      <family val="2"/>
    </font>
    <font>
      <sz val="11"/>
      <color indexed="8"/>
      <name val="Calibri"/>
      <family val="2"/>
    </font>
    <font>
      <b/>
      <sz val="11"/>
      <color theme="1"/>
      <name val="Calibri"/>
      <family val="2"/>
      <scheme val="minor"/>
    </font>
    <font>
      <sz val="14"/>
      <name val="Arial"/>
      <family val="2"/>
    </font>
    <font>
      <b/>
      <sz val="14"/>
      <color rgb="FF000000"/>
      <name val="Calibri"/>
      <family val="2"/>
      <charset val="1"/>
    </font>
    <font>
      <sz val="11"/>
      <name val="Calibri"/>
      <family val="2"/>
      <scheme val="minor"/>
    </font>
    <font>
      <sz val="10"/>
      <color rgb="FFFF0000"/>
      <name val="Arial"/>
      <family val="2"/>
    </font>
  </fonts>
  <fills count="16">
    <fill>
      <patternFill patternType="none"/>
    </fill>
    <fill>
      <patternFill patternType="gray125"/>
    </fill>
    <fill>
      <patternFill patternType="solid">
        <fgColor rgb="FFFFFF00"/>
        <bgColor indexed="64"/>
      </patternFill>
    </fill>
    <fill>
      <patternFill patternType="solid">
        <fgColor theme="0"/>
        <bgColor indexed="3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xf numFmtId="165" fontId="1" fillId="0" borderId="0" applyFill="0" applyBorder="0" applyAlignment="0" applyProtection="0"/>
    <xf numFmtId="9" fontId="5" fillId="0" borderId="0" applyFill="0" applyBorder="0" applyAlignment="0" applyProtection="0"/>
    <xf numFmtId="166" fontId="5" fillId="0" borderId="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2" fillId="0" borderId="0" applyFont="0" applyFill="0" applyBorder="0" applyAlignment="0" applyProtection="0"/>
    <xf numFmtId="0" fontId="1" fillId="0" borderId="0"/>
    <xf numFmtId="0" fontId="1" fillId="0" borderId="0"/>
  </cellStyleXfs>
  <cellXfs count="342">
    <xf numFmtId="0" fontId="0" fillId="0" borderId="0" xfId="0"/>
    <xf numFmtId="0" fontId="0" fillId="0" borderId="1" xfId="0" applyBorder="1" applyAlignment="1">
      <alignment horizontal="center"/>
    </xf>
    <xf numFmtId="0" fontId="0" fillId="0" borderId="0" xfId="0" applyAlignment="1">
      <alignment wrapText="1"/>
    </xf>
    <xf numFmtId="0" fontId="0" fillId="0" borderId="1" xfId="0" applyBorder="1"/>
    <xf numFmtId="0" fontId="0" fillId="0" borderId="1" xfId="0" applyBorder="1" applyAlignment="1">
      <alignment horizontal="center" vertical="center"/>
    </xf>
    <xf numFmtId="166" fontId="5" fillId="0" borderId="1" xfId="3" applyBorder="1"/>
    <xf numFmtId="0" fontId="2" fillId="7" borderId="1" xfId="0" applyFont="1" applyFill="1" applyBorder="1" applyAlignment="1">
      <alignment horizontal="center" wrapText="1"/>
    </xf>
    <xf numFmtId="0" fontId="2" fillId="7" borderId="1" xfId="0" applyFont="1" applyFill="1" applyBorder="1"/>
    <xf numFmtId="0" fontId="2" fillId="7" borderId="1" xfId="0" applyFont="1" applyFill="1" applyBorder="1" applyAlignment="1">
      <alignment horizontal="center"/>
    </xf>
    <xf numFmtId="165" fontId="1" fillId="0" borderId="1" xfId="1" applyBorder="1"/>
    <xf numFmtId="0" fontId="0" fillId="0" borderId="1" xfId="0" applyBorder="1" applyAlignment="1">
      <alignment horizontal="center"/>
    </xf>
    <xf numFmtId="43" fontId="0" fillId="0" borderId="1" xfId="0" applyNumberFormat="1" applyBorder="1"/>
    <xf numFmtId="0" fontId="2" fillId="10" borderId="1" xfId="0" applyFont="1" applyFill="1" applyBorder="1"/>
    <xf numFmtId="43" fontId="2" fillId="10" borderId="1" xfId="0" applyNumberFormat="1" applyFont="1" applyFill="1" applyBorder="1"/>
    <xf numFmtId="0" fontId="0" fillId="0" borderId="21" xfId="0" applyFill="1" applyBorder="1"/>
    <xf numFmtId="0" fontId="2" fillId="2" borderId="21" xfId="0" applyFont="1" applyFill="1" applyBorder="1"/>
    <xf numFmtId="0" fontId="2" fillId="2" borderId="0" xfId="0" applyFont="1" applyFill="1"/>
    <xf numFmtId="43" fontId="2" fillId="2" borderId="0" xfId="0" applyNumberFormat="1" applyFont="1" applyFill="1"/>
    <xf numFmtId="167" fontId="5" fillId="0" borderId="1" xfId="3" applyNumberFormat="1" applyBorder="1" applyAlignment="1">
      <alignment vertical="center"/>
    </xf>
    <xf numFmtId="10" fontId="8" fillId="3" borderId="0" xfId="2" applyNumberFormat="1" applyFont="1" applyFill="1" applyBorder="1" applyAlignment="1" applyProtection="1">
      <alignment vertical="center"/>
      <protection locked="0"/>
    </xf>
    <xf numFmtId="0" fontId="8" fillId="0" borderId="0" xfId="0" applyFont="1" applyBorder="1" applyAlignment="1">
      <alignment vertical="center"/>
    </xf>
    <xf numFmtId="9" fontId="3" fillId="0" borderId="1" xfId="0" applyNumberFormat="1" applyFont="1" applyBorder="1" applyAlignment="1">
      <alignment horizontal="center" vertical="center"/>
    </xf>
    <xf numFmtId="166" fontId="2" fillId="7" borderId="1" xfId="3" applyFont="1" applyFill="1" applyBorder="1"/>
    <xf numFmtId="0" fontId="2"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9" fontId="5" fillId="0" borderId="1" xfId="2" applyBorder="1" applyAlignment="1">
      <alignment horizontal="center" vertical="center"/>
    </xf>
    <xf numFmtId="166" fontId="5" fillId="0" borderId="1" xfId="3"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vertical="center"/>
    </xf>
    <xf numFmtId="0" fontId="2" fillId="7" borderId="18" xfId="0" applyFont="1" applyFill="1" applyBorder="1" applyAlignment="1">
      <alignment vertical="center"/>
    </xf>
    <xf numFmtId="0" fontId="2" fillId="7" borderId="19" xfId="0" applyFont="1" applyFill="1"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2" fillId="4" borderId="1" xfId="0" applyFont="1" applyFill="1" applyBorder="1" applyAlignment="1">
      <alignment vertical="center"/>
    </xf>
    <xf numFmtId="10" fontId="5" fillId="0" borderId="1" xfId="2" applyNumberFormat="1" applyBorder="1" applyAlignment="1">
      <alignment horizontal="center" vertical="center"/>
    </xf>
    <xf numFmtId="10" fontId="2" fillId="4" borderId="1" xfId="0" applyNumberFormat="1" applyFont="1" applyFill="1" applyBorder="1" applyAlignment="1">
      <alignment horizontal="center" vertical="center"/>
    </xf>
    <xf numFmtId="165" fontId="0" fillId="0" borderId="0" xfId="0" applyNumberFormat="1" applyAlignment="1">
      <alignment vertical="center"/>
    </xf>
    <xf numFmtId="0" fontId="4" fillId="0" borderId="0" xfId="0" applyFont="1" applyBorder="1" applyAlignment="1">
      <alignment vertical="center"/>
    </xf>
    <xf numFmtId="0" fontId="8" fillId="0" borderId="0" xfId="0" applyFont="1" applyFill="1" applyBorder="1" applyAlignment="1">
      <alignment vertical="center"/>
    </xf>
    <xf numFmtId="0" fontId="7" fillId="8" borderId="1" xfId="0" applyFont="1" applyFill="1" applyBorder="1" applyAlignment="1">
      <alignment horizontal="center" vertical="center"/>
    </xf>
    <xf numFmtId="0" fontId="7" fillId="8" borderId="1" xfId="0" applyFont="1" applyFill="1" applyBorder="1" applyAlignment="1">
      <alignment horizontal="left" vertical="center"/>
    </xf>
    <xf numFmtId="43" fontId="0" fillId="0" borderId="1" xfId="0" applyNumberFormat="1" applyBorder="1" applyAlignment="1">
      <alignment vertical="center"/>
    </xf>
    <xf numFmtId="165" fontId="3" fillId="0" borderId="1" xfId="1" applyFont="1" applyBorder="1" applyAlignment="1">
      <alignment vertical="center"/>
    </xf>
    <xf numFmtId="166" fontId="5" fillId="0" borderId="1" xfId="3" applyBorder="1" applyAlignment="1">
      <alignment vertical="center"/>
    </xf>
    <xf numFmtId="166" fontId="0" fillId="0" borderId="1" xfId="0" applyNumberFormat="1" applyBorder="1" applyAlignment="1">
      <alignment vertical="center"/>
    </xf>
    <xf numFmtId="0" fontId="2" fillId="0" borderId="0" xfId="0" applyFont="1" applyFill="1" applyBorder="1" applyAlignment="1">
      <alignment horizontal="left" vertical="center"/>
    </xf>
    <xf numFmtId="0" fontId="0" fillId="0" borderId="0" xfId="0" applyBorder="1" applyAlignment="1">
      <alignment vertical="center"/>
    </xf>
    <xf numFmtId="0" fontId="8" fillId="0" borderId="0" xfId="0" applyFont="1" applyFill="1" applyBorder="1" applyAlignment="1">
      <alignment horizontal="left" vertical="center"/>
    </xf>
    <xf numFmtId="10" fontId="5" fillId="0" borderId="1" xfId="2" applyNumberFormat="1" applyFill="1" applyBorder="1" applyAlignment="1">
      <alignment horizontal="center" vertical="center"/>
    </xf>
    <xf numFmtId="10" fontId="2" fillId="4" borderId="1" xfId="0" applyNumberFormat="1" applyFont="1" applyFill="1" applyBorder="1" applyAlignment="1">
      <alignment vertical="center"/>
    </xf>
    <xf numFmtId="10" fontId="0" fillId="0" borderId="0" xfId="0" applyNumberFormat="1" applyFill="1" applyAlignment="1">
      <alignment vertical="center"/>
    </xf>
    <xf numFmtId="10" fontId="0" fillId="0" borderId="0" xfId="0" applyNumberFormat="1" applyFill="1" applyBorder="1" applyAlignment="1">
      <alignment vertical="center"/>
    </xf>
    <xf numFmtId="0" fontId="0" fillId="0" borderId="0" xfId="0" applyFill="1" applyBorder="1" applyAlignment="1">
      <alignment vertical="center"/>
    </xf>
    <xf numFmtId="0" fontId="0" fillId="0" borderId="22" xfId="0" applyBorder="1" applyAlignment="1">
      <alignment vertical="center"/>
    </xf>
    <xf numFmtId="0" fontId="0" fillId="0" borderId="23" xfId="0" applyBorder="1" applyAlignment="1">
      <alignment vertical="center"/>
    </xf>
    <xf numFmtId="10" fontId="0" fillId="5" borderId="23" xfId="0" applyNumberFormat="1" applyFill="1" applyBorder="1" applyAlignment="1">
      <alignment vertical="center"/>
    </xf>
    <xf numFmtId="10" fontId="5" fillId="5" borderId="23" xfId="2" applyNumberFormat="1" applyFill="1" applyBorder="1" applyAlignment="1">
      <alignment vertical="center"/>
    </xf>
    <xf numFmtId="10" fontId="0" fillId="0" borderId="24" xfId="0" applyNumberFormat="1" applyBorder="1" applyAlignment="1">
      <alignment vertical="center"/>
    </xf>
    <xf numFmtId="0" fontId="0" fillId="0" borderId="25" xfId="0" applyBorder="1" applyAlignment="1">
      <alignment vertical="center"/>
    </xf>
    <xf numFmtId="0" fontId="0" fillId="0" borderId="26" xfId="0" applyBorder="1" applyAlignment="1">
      <alignment vertical="center"/>
    </xf>
    <xf numFmtId="10" fontId="5" fillId="5" borderId="26" xfId="2" applyNumberFormat="1" applyFill="1" applyBorder="1" applyAlignment="1">
      <alignment vertical="center"/>
    </xf>
    <xf numFmtId="0" fontId="0" fillId="0" borderId="27" xfId="0" applyBorder="1" applyAlignment="1">
      <alignment vertical="center"/>
    </xf>
    <xf numFmtId="10" fontId="0" fillId="10" borderId="23" xfId="0" applyNumberFormat="1" applyFill="1" applyBorder="1" applyAlignment="1">
      <alignment vertical="center"/>
    </xf>
    <xf numFmtId="10" fontId="5" fillId="10" borderId="23" xfId="2" applyNumberFormat="1" applyFill="1" applyBorder="1" applyAlignment="1">
      <alignment vertical="center"/>
    </xf>
    <xf numFmtId="0" fontId="0" fillId="0" borderId="28" xfId="0" applyBorder="1" applyAlignment="1">
      <alignment vertical="center"/>
    </xf>
    <xf numFmtId="10" fontId="5" fillId="10" borderId="0" xfId="2" applyNumberFormat="1" applyFill="1" applyBorder="1" applyAlignment="1">
      <alignment vertical="center"/>
    </xf>
    <xf numFmtId="0" fontId="0" fillId="0" borderId="29" xfId="0" applyBorder="1" applyAlignment="1">
      <alignment vertical="center"/>
    </xf>
    <xf numFmtId="10" fontId="5" fillId="0" borderId="0" xfId="2" applyNumberFormat="1" applyFill="1" applyBorder="1" applyAlignment="1">
      <alignment horizontal="center" vertical="center"/>
    </xf>
    <xf numFmtId="10" fontId="5" fillId="10" borderId="26" xfId="2" applyNumberFormat="1" applyFill="1" applyBorder="1" applyAlignment="1">
      <alignment vertical="center"/>
    </xf>
    <xf numFmtId="9" fontId="5" fillId="0" borderId="0" xfId="2" applyFill="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9" fontId="0" fillId="0" borderId="6" xfId="0" applyNumberFormat="1" applyBorder="1" applyAlignment="1">
      <alignment vertical="center"/>
    </xf>
    <xf numFmtId="10" fontId="5" fillId="0" borderId="6" xfId="2" applyNumberFormat="1" applyFill="1" applyBorder="1" applyAlignment="1">
      <alignment vertical="center"/>
    </xf>
    <xf numFmtId="0" fontId="0" fillId="0" borderId="7" xfId="0" applyBorder="1" applyAlignment="1">
      <alignment vertical="center"/>
    </xf>
    <xf numFmtId="10" fontId="0" fillId="9" borderId="23" xfId="0" applyNumberFormat="1" applyFill="1" applyBorder="1" applyAlignment="1">
      <alignment vertical="center"/>
    </xf>
    <xf numFmtId="10" fontId="5" fillId="9" borderId="23" xfId="2" applyNumberFormat="1" applyFill="1" applyBorder="1" applyAlignment="1">
      <alignment vertical="center"/>
    </xf>
    <xf numFmtId="10" fontId="5" fillId="9" borderId="0" xfId="2" applyNumberFormat="1" applyFill="1" applyBorder="1" applyAlignment="1">
      <alignment vertical="center"/>
    </xf>
    <xf numFmtId="10" fontId="5" fillId="9" borderId="26" xfId="2" applyNumberFormat="1" applyFill="1" applyBorder="1" applyAlignment="1">
      <alignment vertical="center"/>
    </xf>
    <xf numFmtId="10" fontId="0" fillId="0" borderId="23" xfId="0" applyNumberFormat="1" applyFill="1" applyBorder="1" applyAlignment="1">
      <alignment vertical="center"/>
    </xf>
    <xf numFmtId="10" fontId="5" fillId="11" borderId="23" xfId="2" applyNumberFormat="1" applyFill="1" applyBorder="1" applyAlignment="1">
      <alignment vertical="center"/>
    </xf>
    <xf numFmtId="10" fontId="5" fillId="11" borderId="0" xfId="2" applyNumberFormat="1" applyFill="1" applyBorder="1" applyAlignment="1">
      <alignment vertical="center"/>
    </xf>
    <xf numFmtId="10" fontId="5" fillId="11" borderId="26" xfId="2" applyNumberFormat="1" applyFill="1" applyBorder="1" applyAlignment="1">
      <alignment vertical="center"/>
    </xf>
    <xf numFmtId="10" fontId="0" fillId="0" borderId="0" xfId="0" applyNumberFormat="1" applyAlignment="1">
      <alignment vertical="center"/>
    </xf>
    <xf numFmtId="10" fontId="5" fillId="0" borderId="0" xfId="2" applyNumberFormat="1" applyAlignment="1">
      <alignment vertical="center"/>
    </xf>
    <xf numFmtId="10" fontId="2" fillId="0" borderId="0" xfId="0" applyNumberFormat="1" applyFont="1" applyAlignment="1">
      <alignment vertical="center"/>
    </xf>
    <xf numFmtId="0" fontId="0" fillId="0" borderId="1" xfId="0" applyBorder="1" applyAlignment="1">
      <alignment horizontal="center"/>
    </xf>
    <xf numFmtId="0" fontId="2" fillId="7" borderId="1" xfId="0" applyFont="1" applyFill="1" applyBorder="1" applyAlignment="1">
      <alignment horizontal="center"/>
    </xf>
    <xf numFmtId="0" fontId="2" fillId="7" borderId="1" xfId="0" applyFont="1" applyFill="1" applyBorder="1" applyAlignment="1">
      <alignment horizontal="center" wrapText="1"/>
    </xf>
    <xf numFmtId="0" fontId="2" fillId="0" borderId="1" xfId="0" applyFont="1" applyFill="1" applyBorder="1"/>
    <xf numFmtId="0" fontId="2" fillId="0" borderId="2" xfId="0" applyFont="1" applyFill="1" applyBorder="1"/>
    <xf numFmtId="0" fontId="0" fillId="0" borderId="2" xfId="0" applyBorder="1"/>
    <xf numFmtId="10" fontId="5" fillId="0" borderId="1" xfId="2" applyNumberFormat="1" applyFill="1" applyBorder="1" applyAlignment="1">
      <alignment horizontal="center" vertical="center"/>
    </xf>
    <xf numFmtId="43" fontId="0" fillId="0" borderId="0" xfId="0" applyNumberFormat="1" applyAlignment="1">
      <alignment vertical="center"/>
    </xf>
    <xf numFmtId="43" fontId="0" fillId="2" borderId="1" xfId="0" applyNumberFormat="1" applyFill="1" applyBorder="1" applyAlignment="1">
      <alignment vertical="center"/>
    </xf>
    <xf numFmtId="9" fontId="3" fillId="0" borderId="1" xfId="0" applyNumberFormat="1" applyFont="1" applyFill="1" applyBorder="1" applyAlignment="1">
      <alignment horizontal="center" vertical="center"/>
    </xf>
    <xf numFmtId="9" fontId="5" fillId="0" borderId="0" xfId="2" applyNumberFormat="1" applyAlignment="1">
      <alignment vertical="center"/>
    </xf>
    <xf numFmtId="168" fontId="0" fillId="0" borderId="0" xfId="0" applyNumberFormat="1" applyAlignment="1">
      <alignment vertical="center"/>
    </xf>
    <xf numFmtId="169" fontId="0" fillId="0" borderId="0" xfId="0" applyNumberFormat="1" applyAlignment="1">
      <alignment vertical="center"/>
    </xf>
    <xf numFmtId="2" fontId="0" fillId="0" borderId="0" xfId="0" applyNumberFormat="1" applyAlignment="1">
      <alignment vertical="center"/>
    </xf>
    <xf numFmtId="1" fontId="0" fillId="0" borderId="0" xfId="0" applyNumberFormat="1" applyAlignment="1">
      <alignment vertical="center"/>
    </xf>
    <xf numFmtId="170" fontId="5" fillId="0" borderId="0" xfId="2" applyNumberFormat="1" applyAlignment="1">
      <alignment vertical="center"/>
    </xf>
    <xf numFmtId="10" fontId="0" fillId="0" borderId="1" xfId="2" applyNumberFormat="1" applyFont="1" applyFill="1" applyBorder="1" applyAlignment="1">
      <alignment horizontal="center" vertical="center"/>
    </xf>
    <xf numFmtId="9" fontId="5" fillId="0" borderId="1" xfId="2" applyFill="1" applyBorder="1" applyAlignment="1">
      <alignment horizontal="center" vertical="center"/>
    </xf>
    <xf numFmtId="165" fontId="1" fillId="0" borderId="0" xfId="1" applyAlignment="1">
      <alignment vertical="center"/>
    </xf>
    <xf numFmtId="1" fontId="4" fillId="0" borderId="0" xfId="0" applyNumberFormat="1" applyFont="1" applyAlignment="1">
      <alignment horizontal="left" vertical="center"/>
    </xf>
    <xf numFmtId="165" fontId="3" fillId="12" borderId="1" xfId="1" applyFont="1" applyFill="1" applyBorder="1" applyAlignment="1">
      <alignment vertical="center"/>
    </xf>
    <xf numFmtId="9" fontId="0" fillId="12" borderId="1" xfId="2" applyFont="1" applyFill="1" applyBorder="1" applyAlignment="1">
      <alignment horizontal="center" vertical="center"/>
    </xf>
    <xf numFmtId="165" fontId="3" fillId="12" borderId="1" xfId="1" applyFont="1" applyFill="1" applyBorder="1" applyAlignment="1">
      <alignment horizontal="center" vertical="center"/>
    </xf>
    <xf numFmtId="165" fontId="3" fillId="0" borderId="1" xfId="1" applyFont="1" applyFill="1"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10" fontId="5" fillId="0" borderId="1" xfId="2" applyNumberFormat="1" applyFill="1" applyBorder="1" applyAlignment="1">
      <alignment horizontal="center" vertical="center"/>
    </xf>
    <xf numFmtId="10" fontId="5" fillId="0" borderId="1" xfId="2" applyNumberFormat="1" applyBorder="1" applyAlignment="1">
      <alignment horizontal="center" vertical="center"/>
    </xf>
    <xf numFmtId="0" fontId="2"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0"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10" fontId="2" fillId="4" borderId="1" xfId="0" applyNumberFormat="1" applyFont="1" applyFill="1" applyBorder="1" applyAlignment="1">
      <alignment horizontal="center" vertical="center"/>
    </xf>
    <xf numFmtId="10" fontId="5" fillId="0" borderId="1" xfId="2" applyNumberFormat="1" applyBorder="1" applyAlignment="1">
      <alignment horizontal="center" vertical="center"/>
    </xf>
    <xf numFmtId="10" fontId="5" fillId="0" borderId="1" xfId="2" applyNumberForma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9" fontId="5" fillId="12" borderId="1" xfId="2" applyFill="1" applyBorder="1" applyAlignment="1">
      <alignment horizontal="center" vertical="center"/>
    </xf>
    <xf numFmtId="0" fontId="2" fillId="10"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wrapText="1"/>
    </xf>
    <xf numFmtId="0" fontId="0" fillId="0" borderId="0" xfId="0" applyAlignment="1">
      <alignment horizontal="center"/>
    </xf>
    <xf numFmtId="10" fontId="5" fillId="12" borderId="1" xfId="2" applyNumberFormat="1" applyFill="1" applyBorder="1" applyAlignment="1">
      <alignment horizontal="center" vertical="center"/>
    </xf>
    <xf numFmtId="0" fontId="0" fillId="0" borderId="1" xfId="0" applyBorder="1" applyAlignment="1">
      <alignment horizontal="center" vertical="center"/>
    </xf>
    <xf numFmtId="0" fontId="0" fillId="12" borderId="1" xfId="0" applyFill="1" applyBorder="1" applyAlignment="1">
      <alignment horizontal="center" vertical="center"/>
    </xf>
    <xf numFmtId="0" fontId="0" fillId="0" borderId="0" xfId="0" applyAlignment="1">
      <alignment horizontal="center" vertical="center"/>
    </xf>
    <xf numFmtId="165" fontId="1" fillId="0" borderId="1" xfId="1" applyBorder="1" applyAlignment="1">
      <alignment horizontal="center"/>
    </xf>
    <xf numFmtId="0" fontId="0" fillId="0" borderId="0" xfId="0" applyAlignment="1">
      <alignment horizontal="left"/>
    </xf>
    <xf numFmtId="0" fontId="0" fillId="0" borderId="1" xfId="0" applyBorder="1" applyAlignment="1">
      <alignment horizontal="center"/>
    </xf>
    <xf numFmtId="0" fontId="0" fillId="0" borderId="1" xfId="0" applyBorder="1" applyAlignment="1">
      <alignment horizontal="left" wrapText="1"/>
    </xf>
    <xf numFmtId="0" fontId="0" fillId="0" borderId="0" xfId="0" applyAlignment="1">
      <alignment horizontal="center"/>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wrapText="1"/>
    </xf>
    <xf numFmtId="0" fontId="13" fillId="8" borderId="1" xfId="0" applyFont="1" applyFill="1" applyBorder="1" applyAlignment="1">
      <alignment horizontal="center"/>
    </xf>
    <xf numFmtId="0" fontId="0" fillId="12" borderId="1" xfId="0" applyFill="1" applyBorder="1" applyAlignment="1">
      <alignment horizontal="left" wrapText="1"/>
    </xf>
    <xf numFmtId="0" fontId="0" fillId="12" borderId="1" xfId="0" applyFill="1" applyBorder="1" applyAlignment="1">
      <alignment horizontal="center"/>
    </xf>
    <xf numFmtId="165" fontId="1" fillId="12" borderId="1" xfId="1" applyFill="1" applyBorder="1" applyAlignment="1">
      <alignment horizontal="center"/>
    </xf>
    <xf numFmtId="0" fontId="0" fillId="12" borderId="1" xfId="0" applyFill="1" applyBorder="1" applyAlignment="1">
      <alignment horizontal="left" vertical="center" wrapText="1"/>
    </xf>
    <xf numFmtId="164" fontId="13" fillId="8" borderId="1" xfId="0" applyNumberFormat="1" applyFont="1" applyFill="1" applyBorder="1" applyAlignment="1">
      <alignment horizontal="center"/>
    </xf>
    <xf numFmtId="0" fontId="13" fillId="13" borderId="0" xfId="0" applyFont="1" applyFill="1" applyAlignment="1">
      <alignment vertical="center"/>
    </xf>
    <xf numFmtId="0" fontId="0" fillId="13" borderId="0" xfId="0" applyFill="1" applyAlignment="1">
      <alignment horizontal="left"/>
    </xf>
    <xf numFmtId="0" fontId="0" fillId="13" borderId="0" xfId="0" applyFill="1"/>
    <xf numFmtId="44" fontId="13" fillId="13" borderId="0" xfId="0" applyNumberFormat="1" applyFont="1" applyFill="1"/>
    <xf numFmtId="0" fontId="0" fillId="14" borderId="0" xfId="0" applyFont="1" applyFill="1" applyAlignment="1">
      <alignment vertical="center"/>
    </xf>
    <xf numFmtId="0" fontId="13" fillId="14" borderId="0" xfId="0" applyFont="1" applyFill="1" applyAlignment="1">
      <alignment horizontal="left"/>
    </xf>
    <xf numFmtId="0" fontId="13" fillId="14" borderId="0" xfId="0" applyFont="1" applyFill="1"/>
    <xf numFmtId="0" fontId="13" fillId="14" borderId="0" xfId="0" applyFont="1" applyFill="1" applyAlignment="1">
      <alignment vertical="center"/>
    </xf>
    <xf numFmtId="0" fontId="0" fillId="0" borderId="0" xfId="0" applyBorder="1" applyAlignment="1"/>
    <xf numFmtId="0" fontId="0" fillId="0" borderId="32" xfId="0" applyBorder="1" applyAlignment="1"/>
    <xf numFmtId="0" fontId="0" fillId="0" borderId="0" xfId="0" applyBorder="1" applyAlignment="1">
      <alignment wrapText="1"/>
    </xf>
    <xf numFmtId="165" fontId="1" fillId="0" borderId="0" xfId="1" applyBorder="1" applyAlignment="1">
      <alignment wrapText="1"/>
    </xf>
    <xf numFmtId="0" fontId="0" fillId="12" borderId="0" xfId="0" applyFill="1"/>
    <xf numFmtId="0" fontId="0" fillId="0" borderId="1" xfId="0" applyBorder="1" applyAlignment="1">
      <alignment horizontal="center"/>
    </xf>
    <xf numFmtId="0" fontId="15" fillId="0" borderId="1" xfId="0" applyFont="1" applyBorder="1" applyAlignment="1">
      <alignment horizontal="center" wrapText="1"/>
    </xf>
    <xf numFmtId="0" fontId="15" fillId="0" borderId="1" xfId="0" applyFont="1" applyFill="1" applyBorder="1" applyAlignment="1">
      <alignment horizontal="center" wrapText="1"/>
    </xf>
    <xf numFmtId="0" fontId="16" fillId="0" borderId="1" xfId="0" applyFont="1" applyFill="1" applyBorder="1" applyAlignment="1">
      <alignment horizontal="left" vertical="top" wrapText="1"/>
    </xf>
    <xf numFmtId="0" fontId="16" fillId="0" borderId="1" xfId="0" applyFont="1" applyBorder="1" applyAlignment="1">
      <alignment horizontal="center" vertical="top"/>
    </xf>
    <xf numFmtId="49" fontId="16" fillId="0" borderId="1" xfId="3" applyNumberFormat="1" applyFont="1" applyBorder="1" applyAlignment="1">
      <alignment horizontal="center" vertical="top"/>
    </xf>
    <xf numFmtId="165" fontId="16" fillId="0" borderId="1" xfId="0" applyNumberFormat="1" applyFont="1" applyBorder="1" applyAlignment="1">
      <alignment horizontal="center" vertical="top"/>
    </xf>
    <xf numFmtId="0" fontId="15" fillId="0" borderId="0" xfId="0" applyFont="1" applyBorder="1" applyAlignment="1">
      <alignment horizontal="center"/>
    </xf>
    <xf numFmtId="0" fontId="15" fillId="0" borderId="0" xfId="0" applyFont="1" applyFill="1" applyBorder="1" applyAlignment="1">
      <alignment horizontal="center" wrapText="1"/>
    </xf>
    <xf numFmtId="0" fontId="16" fillId="0" borderId="0" xfId="0" applyNumberFormat="1" applyFont="1" applyBorder="1" applyAlignment="1">
      <alignment horizontal="center" vertical="top"/>
    </xf>
    <xf numFmtId="0" fontId="0" fillId="0" borderId="0" xfId="0" applyBorder="1"/>
    <xf numFmtId="0" fontId="0" fillId="0" borderId="2" xfId="0" applyBorder="1" applyAlignment="1">
      <alignment horizontal="center" vertical="center"/>
    </xf>
    <xf numFmtId="0" fontId="0" fillId="0" borderId="4" xfId="0" applyBorder="1" applyAlignment="1">
      <alignment horizontal="center" vertical="center"/>
    </xf>
    <xf numFmtId="165" fontId="1" fillId="0" borderId="1" xfId="1" applyBorder="1" applyAlignment="1">
      <alignment horizontal="center" vertical="top"/>
    </xf>
    <xf numFmtId="0" fontId="2" fillId="7" borderId="5" xfId="0" applyFont="1" applyFill="1" applyBorder="1"/>
    <xf numFmtId="0" fontId="2" fillId="7" borderId="6" xfId="0" applyFont="1" applyFill="1" applyBorder="1"/>
    <xf numFmtId="166" fontId="0" fillId="0" borderId="1" xfId="3" applyFont="1" applyBorder="1" applyAlignment="1">
      <alignment horizontal="center" vertical="center"/>
    </xf>
    <xf numFmtId="9" fontId="0" fillId="0" borderId="1" xfId="2" applyNumberFormat="1" applyFont="1" applyFill="1" applyBorder="1" applyAlignment="1">
      <alignment horizontal="center" vertical="center"/>
    </xf>
    <xf numFmtId="43" fontId="0" fillId="0" borderId="0" xfId="0" applyNumberFormat="1"/>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xf>
    <xf numFmtId="0" fontId="2" fillId="4" borderId="1" xfId="0" applyFont="1" applyFill="1" applyBorder="1" applyAlignment="1">
      <alignment horizontal="center" vertical="center" wrapText="1"/>
    </xf>
    <xf numFmtId="165" fontId="1" fillId="15" borderId="1" xfId="1" applyFill="1" applyBorder="1" applyAlignment="1">
      <alignment horizontal="center" vertical="center"/>
    </xf>
    <xf numFmtId="0" fontId="0" fillId="0" borderId="31" xfId="0" applyBorder="1" applyAlignment="1">
      <alignment horizontal="center" vertical="top"/>
    </xf>
    <xf numFmtId="0" fontId="0" fillId="0" borderId="0" xfId="0" applyBorder="1" applyAlignment="1">
      <alignment horizontal="center" vertical="top" wrapText="1"/>
    </xf>
    <xf numFmtId="0" fontId="0" fillId="0" borderId="32" xfId="0" applyBorder="1" applyAlignment="1">
      <alignment horizontal="center" vertical="top" wrapText="1"/>
    </xf>
    <xf numFmtId="0" fontId="0" fillId="0" borderId="31" xfId="0" applyBorder="1" applyAlignment="1">
      <alignment horizontal="center" vertical="top" wrapText="1"/>
    </xf>
    <xf numFmtId="165" fontId="1" fillId="0" borderId="0" xfId="1" applyBorder="1" applyAlignment="1">
      <alignment horizontal="center" vertical="top" wrapText="1"/>
    </xf>
    <xf numFmtId="165" fontId="1" fillId="0" borderId="32" xfId="1" applyBorder="1" applyAlignment="1">
      <alignment horizontal="center" vertical="top" wrapText="1"/>
    </xf>
    <xf numFmtId="0" fontId="0" fillId="0" borderId="31" xfId="0" applyBorder="1" applyAlignment="1">
      <alignment horizontal="left" vertical="top" wrapText="1"/>
    </xf>
    <xf numFmtId="165" fontId="1" fillId="0" borderId="32" xfId="1" applyBorder="1" applyAlignment="1">
      <alignment horizontal="left" vertical="top"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xf>
    <xf numFmtId="165" fontId="1" fillId="0" borderId="1" xfId="1" applyBorder="1" applyAlignment="1">
      <alignment horizontal="center" vertical="center"/>
    </xf>
    <xf numFmtId="0" fontId="2" fillId="4" borderId="1" xfId="0" applyFont="1" applyFill="1" applyBorder="1" applyAlignment="1">
      <alignment horizontal="center" vertical="center"/>
    </xf>
    <xf numFmtId="165" fontId="2" fillId="4" borderId="1" xfId="1" applyFont="1" applyFill="1" applyBorder="1" applyAlignment="1">
      <alignment horizontal="center"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 fillId="0" borderId="1" xfId="0" applyFont="1" applyBorder="1" applyAlignment="1">
      <alignment horizontal="center" vertical="center"/>
    </xf>
    <xf numFmtId="0" fontId="17" fillId="0" borderId="30" xfId="0" applyFont="1" applyBorder="1" applyAlignment="1">
      <alignment horizontal="justify" vertical="justify" wrapText="1"/>
    </xf>
    <xf numFmtId="0" fontId="0" fillId="0" borderId="30" xfId="0" applyBorder="1" applyAlignment="1">
      <alignment horizontal="justify" vertical="justify"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165" fontId="2" fillId="4" borderId="1" xfId="1" applyFont="1" applyFill="1" applyBorder="1" applyAlignment="1">
      <alignment horizontal="right" vertical="center"/>
    </xf>
    <xf numFmtId="0" fontId="2" fillId="6" borderId="0" xfId="0" applyFont="1" applyFill="1" applyAlignment="1">
      <alignment horizontal="left"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5" fontId="1" fillId="9" borderId="1" xfId="1" applyFill="1" applyBorder="1" applyAlignment="1">
      <alignment horizontal="right" vertical="center"/>
    </xf>
    <xf numFmtId="0" fontId="0" fillId="12" borderId="2" xfId="0" applyFill="1" applyBorder="1" applyAlignment="1">
      <alignment horizontal="center" vertical="center"/>
    </xf>
    <xf numFmtId="0" fontId="0" fillId="12" borderId="4" xfId="0" applyFill="1" applyBorder="1" applyAlignment="1">
      <alignment horizontal="center" vertical="center"/>
    </xf>
    <xf numFmtId="0" fontId="0" fillId="12" borderId="2" xfId="0" applyFill="1" applyBorder="1" applyAlignment="1">
      <alignment horizontal="left" vertical="center"/>
    </xf>
    <xf numFmtId="0" fontId="0" fillId="12" borderId="3" xfId="0" applyFill="1" applyBorder="1" applyAlignment="1">
      <alignment horizontal="left" vertical="center"/>
    </xf>
    <xf numFmtId="0" fontId="0" fillId="12" borderId="4" xfId="0" applyFill="1" applyBorder="1" applyAlignment="1">
      <alignment horizontal="left" vertical="center"/>
    </xf>
    <xf numFmtId="0" fontId="2" fillId="5" borderId="0" xfId="0" applyFont="1" applyFill="1" applyAlignment="1">
      <alignment horizontal="left" vertical="center"/>
    </xf>
    <xf numFmtId="165" fontId="1" fillId="0" borderId="1" xfId="1" applyFill="1" applyBorder="1" applyAlignment="1">
      <alignment horizontal="right" vertical="center"/>
    </xf>
    <xf numFmtId="165" fontId="1" fillId="0" borderId="1" xfId="1" applyBorder="1" applyAlignment="1">
      <alignment horizontal="right" vertical="center"/>
    </xf>
    <xf numFmtId="165" fontId="1" fillId="0" borderId="2" xfId="1" applyFill="1" applyBorder="1" applyAlignment="1">
      <alignment horizontal="center" vertical="center"/>
    </xf>
    <xf numFmtId="165" fontId="1" fillId="0" borderId="4" xfId="1" applyFill="1" applyBorder="1" applyAlignment="1">
      <alignment horizontal="center" vertical="center"/>
    </xf>
    <xf numFmtId="0" fontId="2" fillId="5" borderId="0"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165" fontId="1" fillId="12" borderId="2" xfId="1" applyFill="1" applyBorder="1" applyAlignment="1">
      <alignment horizontal="center" vertical="center"/>
    </xf>
    <xf numFmtId="165" fontId="1" fillId="12" borderId="4" xfId="1" applyFill="1" applyBorder="1" applyAlignment="1">
      <alignment horizontal="center" vertical="center"/>
    </xf>
    <xf numFmtId="165" fontId="1" fillId="12" borderId="1" xfId="1" applyFill="1" applyBorder="1" applyAlignment="1">
      <alignment horizontal="center" vertical="center"/>
    </xf>
    <xf numFmtId="10" fontId="2" fillId="4" borderId="1" xfId="0" applyNumberFormat="1" applyFont="1" applyFill="1" applyBorder="1" applyAlignment="1">
      <alignment horizontal="center" vertical="center"/>
    </xf>
    <xf numFmtId="0" fontId="0" fillId="0" borderId="1" xfId="0" applyFont="1" applyBorder="1" applyAlignment="1">
      <alignment horizontal="left" vertical="center"/>
    </xf>
    <xf numFmtId="10" fontId="5" fillId="0" borderId="1" xfId="2" applyNumberFormat="1" applyBorder="1" applyAlignment="1">
      <alignment horizontal="center" vertical="center"/>
    </xf>
    <xf numFmtId="10" fontId="5" fillId="0" borderId="1" xfId="2" applyNumberForma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165" fontId="1" fillId="0" borderId="1" xfId="1" applyFill="1" applyBorder="1" applyAlignment="1">
      <alignment horizontal="center" vertical="center"/>
    </xf>
    <xf numFmtId="165" fontId="17" fillId="12" borderId="1" xfId="1" applyFont="1" applyFill="1" applyBorder="1" applyAlignment="1">
      <alignment horizontal="center" vertical="center"/>
    </xf>
    <xf numFmtId="0" fontId="0" fillId="4" borderId="1" xfId="0" applyFill="1" applyBorder="1" applyAlignment="1">
      <alignment horizontal="left" vertical="center"/>
    </xf>
    <xf numFmtId="14" fontId="0" fillId="0" borderId="3" xfId="0" applyNumberFormat="1" applyBorder="1" applyAlignment="1">
      <alignment horizontal="left" vertical="center"/>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165" fontId="1" fillId="0" borderId="3" xfId="1" applyBorder="1" applyAlignment="1">
      <alignment horizontal="left" vertical="center"/>
    </xf>
    <xf numFmtId="165" fontId="1" fillId="0" borderId="4" xfId="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center" vertical="center" wrapText="1"/>
    </xf>
    <xf numFmtId="0" fontId="0" fillId="12"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xf>
    <xf numFmtId="0" fontId="6" fillId="0" borderId="0" xfId="0" applyFont="1" applyAlignment="1">
      <alignment horizontal="center" vertical="center"/>
    </xf>
    <xf numFmtId="0" fontId="2" fillId="4" borderId="1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4" borderId="12" xfId="0" applyFont="1" applyFill="1" applyBorder="1" applyAlignment="1">
      <alignment horizontal="left" vertical="center"/>
    </xf>
    <xf numFmtId="0" fontId="2" fillId="4" borderId="15" xfId="0" applyFont="1" applyFill="1" applyBorder="1" applyAlignment="1">
      <alignment horizontal="left" vertical="center"/>
    </xf>
    <xf numFmtId="0" fontId="2" fillId="4" borderId="13" xfId="0" applyFont="1" applyFill="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 fillId="0" borderId="0" xfId="0" applyFont="1" applyAlignment="1">
      <alignment horizontal="center"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14" fontId="0" fillId="0" borderId="2" xfId="0" applyNumberFormat="1" applyBorder="1" applyAlignment="1">
      <alignment horizontal="left" vertical="center"/>
    </xf>
    <xf numFmtId="14" fontId="0" fillId="0" borderId="4" xfId="0" applyNumberFormat="1" applyBorder="1" applyAlignment="1">
      <alignment horizontal="left" vertical="center"/>
    </xf>
    <xf numFmtId="0" fontId="0" fillId="0" borderId="30" xfId="0" applyBorder="1" applyAlignment="1">
      <alignment horizontal="center" vertical="center" wrapText="1"/>
    </xf>
    <xf numFmtId="0" fontId="0" fillId="0" borderId="1" xfId="0" applyFill="1" applyBorder="1" applyAlignment="1">
      <alignment horizontal="left" vertical="center"/>
    </xf>
    <xf numFmtId="0" fontId="0" fillId="12" borderId="1" xfId="0" applyFill="1" applyBorder="1" applyAlignment="1">
      <alignment horizontal="left" vertical="center"/>
    </xf>
    <xf numFmtId="165" fontId="1" fillId="12" borderId="1" xfId="1" applyFill="1" applyBorder="1" applyAlignment="1">
      <alignment horizontal="right" vertical="center"/>
    </xf>
    <xf numFmtId="0" fontId="0" fillId="12" borderId="3" xfId="0" applyFill="1" applyBorder="1" applyAlignment="1">
      <alignment horizontal="left" vertical="center" wrapText="1"/>
    </xf>
    <xf numFmtId="0" fontId="0" fillId="12" borderId="4" xfId="0" applyFill="1" applyBorder="1" applyAlignment="1">
      <alignment horizontal="left" vertical="center" wrapText="1"/>
    </xf>
    <xf numFmtId="0" fontId="0" fillId="12" borderId="1" xfId="0" applyFill="1" applyBorder="1" applyAlignment="1">
      <alignment horizontal="center" vertical="center" wrapText="1"/>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0" xfId="0" applyBorder="1" applyAlignment="1">
      <alignment horizontal="center" vertical="center"/>
    </xf>
    <xf numFmtId="0" fontId="0" fillId="4" borderId="3" xfId="0" applyFill="1" applyBorder="1" applyAlignment="1">
      <alignment horizontal="center" vertical="center"/>
    </xf>
    <xf numFmtId="0" fontId="0" fillId="0" borderId="2" xfId="0" applyBorder="1" applyAlignment="1">
      <alignment horizontal="left" vertical="center" wrapText="1"/>
    </xf>
    <xf numFmtId="165" fontId="1" fillId="0" borderId="2" xfId="1" applyBorder="1" applyAlignment="1">
      <alignment horizontal="right" vertical="center"/>
    </xf>
    <xf numFmtId="165" fontId="1" fillId="0" borderId="4" xfId="1" applyBorder="1" applyAlignment="1">
      <alignment horizontal="right" vertical="center"/>
    </xf>
    <xf numFmtId="0" fontId="6" fillId="0" borderId="0" xfId="0" applyFont="1" applyAlignment="1">
      <alignment horizontal="center"/>
    </xf>
    <xf numFmtId="165" fontId="2" fillId="12" borderId="1" xfId="1" applyFont="1" applyFill="1" applyBorder="1" applyAlignment="1">
      <alignment horizontal="center"/>
    </xf>
    <xf numFmtId="165" fontId="2" fillId="0" borderId="1" xfId="1" applyFont="1" applyBorder="1" applyAlignment="1">
      <alignment horizontal="center"/>
    </xf>
    <xf numFmtId="165" fontId="2" fillId="0" borderId="2" xfId="1" applyFont="1" applyBorder="1" applyAlignment="1">
      <alignment horizontal="center"/>
    </xf>
    <xf numFmtId="165" fontId="2" fillId="0" borderId="4" xfId="1" applyFont="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12" borderId="2" xfId="0" applyFill="1" applyBorder="1" applyAlignment="1">
      <alignment horizontal="center"/>
    </xf>
    <xf numFmtId="0" fontId="0" fillId="12" borderId="3" xfId="0" applyFill="1" applyBorder="1" applyAlignment="1">
      <alignment horizontal="center"/>
    </xf>
    <xf numFmtId="0" fontId="0" fillId="12" borderId="4" xfId="0" applyFill="1" applyBorder="1" applyAlignment="1">
      <alignment horizontal="center"/>
    </xf>
    <xf numFmtId="0" fontId="2" fillId="4" borderId="17"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0" fillId="0" borderId="10" xfId="0" applyBorder="1" applyAlignment="1">
      <alignment horizontal="center"/>
    </xf>
    <xf numFmtId="0" fontId="2" fillId="4" borderId="12" xfId="0" applyFont="1" applyFill="1" applyBorder="1" applyAlignment="1">
      <alignment horizontal="left"/>
    </xf>
    <xf numFmtId="0" fontId="2" fillId="4" borderId="15" xfId="0" applyFont="1" applyFill="1" applyBorder="1" applyAlignment="1">
      <alignment horizontal="left"/>
    </xf>
    <xf numFmtId="0" fontId="2" fillId="4" borderId="13" xfId="0" applyFont="1" applyFill="1" applyBorder="1" applyAlignment="1">
      <alignment horizontal="left"/>
    </xf>
    <xf numFmtId="0" fontId="0" fillId="0" borderId="14" xfId="0" applyBorder="1" applyAlignment="1">
      <alignment horizontal="center"/>
    </xf>
    <xf numFmtId="0" fontId="0" fillId="0" borderId="15" xfId="0" applyBorder="1" applyAlignment="1">
      <alignment horizontal="center"/>
    </xf>
    <xf numFmtId="0" fontId="0" fillId="0" borderId="1" xfId="0" applyNumberFormat="1" applyBorder="1" applyAlignment="1">
      <alignment horizontal="center" vertical="center" wrapText="1"/>
    </xf>
    <xf numFmtId="0" fontId="2" fillId="6" borderId="0" xfId="0" applyFont="1" applyFill="1" applyAlignment="1">
      <alignment horizontal="left"/>
    </xf>
    <xf numFmtId="0" fontId="2" fillId="4" borderId="3" xfId="0" applyFont="1" applyFill="1" applyBorder="1" applyAlignment="1">
      <alignment horizontal="center" vertical="center" wrapText="1"/>
    </xf>
    <xf numFmtId="0" fontId="0" fillId="0" borderId="5" xfId="0" applyBorder="1" applyAlignment="1">
      <alignment horizontal="center"/>
    </xf>
    <xf numFmtId="0" fontId="0" fillId="0" borderId="7" xfId="0" applyBorder="1" applyAlignment="1">
      <alignment horizontal="center"/>
    </xf>
    <xf numFmtId="0" fontId="1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2" fillId="7" borderId="1" xfId="0" applyFont="1" applyFill="1" applyBorder="1" applyAlignment="1">
      <alignment horizontal="center"/>
    </xf>
    <xf numFmtId="0" fontId="2" fillId="0" borderId="0" xfId="0" applyFont="1" applyAlignment="1">
      <alignment horizontal="center"/>
    </xf>
    <xf numFmtId="0" fontId="2" fillId="7" borderId="1" xfId="0" applyFont="1" applyFill="1" applyBorder="1" applyAlignment="1">
      <alignment horizontal="center" wrapText="1"/>
    </xf>
    <xf numFmtId="0" fontId="0" fillId="0" borderId="1" xfId="0" applyBorder="1" applyAlignment="1">
      <alignment horizontal="left" wrapText="1"/>
    </xf>
    <xf numFmtId="0" fontId="0" fillId="0" borderId="1" xfId="0" applyBorder="1" applyAlignment="1">
      <alignment horizontal="left"/>
    </xf>
    <xf numFmtId="0" fontId="13" fillId="8" borderId="2" xfId="0" applyFont="1" applyFill="1" applyBorder="1" applyAlignment="1">
      <alignment horizontal="center"/>
    </xf>
    <xf numFmtId="0" fontId="13" fillId="8" borderId="3" xfId="0" applyFont="1" applyFill="1" applyBorder="1" applyAlignment="1">
      <alignment horizontal="center"/>
    </xf>
    <xf numFmtId="0" fontId="13" fillId="8" borderId="4" xfId="0" applyFont="1" applyFill="1" applyBorder="1" applyAlignment="1">
      <alignment horizontal="center"/>
    </xf>
    <xf numFmtId="0" fontId="6"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cellXfs>
  <cellStyles count="10">
    <cellStyle name="Moeda" xfId="1" builtinId="4"/>
    <cellStyle name="Normal" xfId="0" builtinId="0"/>
    <cellStyle name="Normal 2" xfId="9"/>
    <cellStyle name="Normal 3 2" xfId="4"/>
    <cellStyle name="Normal 6" xfId="8"/>
    <cellStyle name="Porcentagem" xfId="2" builtinId="5"/>
    <cellStyle name="Vírgula" xfId="3" builtinId="3"/>
    <cellStyle name="Vírgula 2" xfId="7"/>
    <cellStyle name="Vírgula 2 2" xfId="5"/>
    <cellStyle name="Vírgula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8"/>
  <sheetViews>
    <sheetView view="pageBreakPreview" topLeftCell="A31" zoomScale="160" zoomScaleNormal="85" zoomScaleSheetLayoutView="160" workbookViewId="0">
      <selection activeCell="J137" sqref="J137:K137"/>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0" width="9.140625" style="30"/>
    <col min="11" max="11" width="10.7109375" style="30" customWidth="1"/>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52"/>
      <c r="B22" s="252"/>
      <c r="C22" s="252"/>
      <c r="D22" s="252"/>
      <c r="E22" s="253"/>
      <c r="F22" s="253"/>
      <c r="G22" s="253"/>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25.5" customHeight="1" x14ac:dyDescent="0.2">
      <c r="A34" s="213">
        <v>5</v>
      </c>
      <c r="B34" s="214"/>
      <c r="C34" s="244" t="s">
        <v>28</v>
      </c>
      <c r="D34" s="244"/>
      <c r="E34" s="244"/>
      <c r="F34" s="244"/>
      <c r="G34" s="244"/>
      <c r="H34" s="244"/>
      <c r="I34" s="245"/>
      <c r="J34" s="216"/>
      <c r="K34" s="217"/>
    </row>
    <row r="35" spans="1:14" ht="17.25" customHeight="1" x14ac:dyDescent="0.2">
      <c r="A35" s="213">
        <v>6</v>
      </c>
      <c r="B35" s="214"/>
      <c r="C35" s="244" t="s">
        <v>276</v>
      </c>
      <c r="D35" s="244"/>
      <c r="E35" s="244"/>
      <c r="F35" s="244"/>
      <c r="G35" s="244"/>
      <c r="H35" s="244"/>
      <c r="I35" s="245"/>
      <c r="J35" s="216"/>
      <c r="K35" s="217"/>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43"/>
      <c r="K40" s="243"/>
      <c r="M40" s="35" t="s">
        <v>153</v>
      </c>
      <c r="N40" s="36" t="s">
        <v>155</v>
      </c>
    </row>
    <row r="41" spans="1:14" ht="15" customHeight="1" x14ac:dyDescent="0.2">
      <c r="A41" s="197" t="s">
        <v>1</v>
      </c>
      <c r="B41" s="198"/>
      <c r="C41" s="215" t="s">
        <v>33</v>
      </c>
      <c r="D41" s="216"/>
      <c r="E41" s="216"/>
      <c r="F41" s="216"/>
      <c r="G41" s="216"/>
      <c r="H41" s="217"/>
      <c r="I41" s="130"/>
      <c r="J41" s="235">
        <f>$J$40*I41</f>
        <v>0</v>
      </c>
      <c r="K41" s="235"/>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129</v>
      </c>
      <c r="D70" s="216"/>
      <c r="E70" s="216"/>
      <c r="F70" s="216"/>
      <c r="G70" s="216"/>
      <c r="H70" s="217"/>
      <c r="I70" s="21"/>
      <c r="J70" s="235"/>
      <c r="K70" s="235"/>
      <c r="M70" s="18"/>
      <c r="N70" s="27"/>
      <c r="O70" s="45"/>
      <c r="P70" s="45"/>
      <c r="Q70" s="45"/>
    </row>
    <row r="71" spans="1:17" x14ac:dyDescent="0.2">
      <c r="A71" s="197" t="s">
        <v>1</v>
      </c>
      <c r="B71" s="198"/>
      <c r="C71" s="215" t="s">
        <v>370</v>
      </c>
      <c r="D71" s="216"/>
      <c r="E71" s="216"/>
      <c r="F71" s="216"/>
      <c r="G71" s="216"/>
      <c r="H71" s="217"/>
      <c r="I71" s="46"/>
      <c r="J71" s="235"/>
      <c r="K71" s="235"/>
      <c r="M71" s="27"/>
      <c r="N71" s="119"/>
      <c r="O71" s="47"/>
      <c r="P71" s="47"/>
      <c r="Q71" s="48"/>
    </row>
    <row r="72" spans="1:17" x14ac:dyDescent="0.2">
      <c r="A72" s="197" t="s">
        <v>2</v>
      </c>
      <c r="B72" s="198"/>
      <c r="C72" s="221" t="s">
        <v>90</v>
      </c>
      <c r="D72" s="222"/>
      <c r="E72" s="222"/>
      <c r="F72" s="222"/>
      <c r="G72" s="222"/>
      <c r="H72" s="223"/>
      <c r="I72" s="110"/>
      <c r="J72" s="235"/>
      <c r="K72" s="235"/>
      <c r="M72" s="27"/>
      <c r="N72" s="25"/>
      <c r="O72" s="25"/>
      <c r="P72" s="25"/>
      <c r="Q72" s="25"/>
    </row>
    <row r="73" spans="1:17" x14ac:dyDescent="0.2">
      <c r="A73" s="219" t="s">
        <v>3</v>
      </c>
      <c r="B73" s="220"/>
      <c r="C73" s="221" t="s">
        <v>115</v>
      </c>
      <c r="D73" s="222"/>
      <c r="E73" s="222"/>
      <c r="F73" s="222"/>
      <c r="G73" s="222"/>
      <c r="H73" s="223"/>
      <c r="I73" s="110"/>
      <c r="J73" s="233">
        <v>0</v>
      </c>
      <c r="K73" s="234"/>
      <c r="M73" s="27"/>
      <c r="N73" s="25"/>
      <c r="O73" s="25"/>
      <c r="P73" s="25"/>
      <c r="Q73" s="25"/>
    </row>
    <row r="74" spans="1:17" x14ac:dyDescent="0.2">
      <c r="A74" s="219" t="s">
        <v>4</v>
      </c>
      <c r="B74" s="220"/>
      <c r="C74" s="221" t="s">
        <v>369</v>
      </c>
      <c r="D74" s="222"/>
      <c r="E74" s="222"/>
      <c r="F74" s="222"/>
      <c r="G74" s="222"/>
      <c r="H74" s="223"/>
      <c r="I74" s="112"/>
      <c r="J74" s="233"/>
      <c r="K74" s="234"/>
      <c r="M74" s="27"/>
      <c r="N74" s="25"/>
      <c r="O74" s="25"/>
      <c r="P74" s="25"/>
      <c r="Q74" s="25"/>
    </row>
    <row r="75" spans="1:17" x14ac:dyDescent="0.2">
      <c r="A75" s="219" t="s">
        <v>5</v>
      </c>
      <c r="B75" s="220"/>
      <c r="C75" s="221" t="s">
        <v>183</v>
      </c>
      <c r="D75" s="222"/>
      <c r="E75" s="222"/>
      <c r="F75" s="222"/>
      <c r="G75" s="222"/>
      <c r="H75" s="223"/>
      <c r="I75" s="110"/>
      <c r="J75" s="235">
        <v>0</v>
      </c>
      <c r="K75" s="235"/>
      <c r="M75" s="27"/>
      <c r="N75" s="25"/>
      <c r="O75" s="25"/>
      <c r="P75" s="25"/>
      <c r="Q75" s="25"/>
    </row>
    <row r="76" spans="1:17" x14ac:dyDescent="0.2">
      <c r="A76" s="201" t="s">
        <v>31</v>
      </c>
      <c r="B76" s="201"/>
      <c r="C76" s="201"/>
      <c r="D76" s="201"/>
      <c r="E76" s="201"/>
      <c r="F76" s="201"/>
      <c r="G76" s="201"/>
      <c r="H76" s="201"/>
      <c r="I76" s="201"/>
      <c r="J76" s="202">
        <f>SUM(J70:K75)</f>
        <v>0</v>
      </c>
      <c r="K76" s="202"/>
    </row>
    <row r="78" spans="1:17" x14ac:dyDescent="0.2">
      <c r="A78" s="34" t="s">
        <v>59</v>
      </c>
      <c r="B78" s="34"/>
    </row>
    <row r="79" spans="1:17" x14ac:dyDescent="0.2">
      <c r="A79" s="208">
        <v>2</v>
      </c>
      <c r="B79" s="210"/>
      <c r="C79" s="201" t="s">
        <v>60</v>
      </c>
      <c r="D79" s="201"/>
      <c r="E79" s="201"/>
      <c r="F79" s="201"/>
      <c r="G79" s="201"/>
      <c r="H79" s="201"/>
      <c r="I79" s="201"/>
      <c r="J79" s="201" t="s">
        <v>7</v>
      </c>
      <c r="K79" s="201"/>
    </row>
    <row r="80" spans="1:17" x14ac:dyDescent="0.2">
      <c r="A80" s="197" t="s">
        <v>40</v>
      </c>
      <c r="B80" s="198"/>
      <c r="C80" s="199" t="str">
        <f>C51</f>
        <v>13º (décimo terceiro) Salário, Férias e Adicional de Férias</v>
      </c>
      <c r="D80" s="199"/>
      <c r="E80" s="199"/>
      <c r="F80" s="199"/>
      <c r="G80" s="199"/>
      <c r="H80" s="199"/>
      <c r="I80" s="199"/>
      <c r="J80" s="200">
        <f>J54</f>
        <v>0</v>
      </c>
      <c r="K80" s="200"/>
    </row>
    <row r="81" spans="1:15" x14ac:dyDescent="0.2">
      <c r="A81" s="197" t="s">
        <v>45</v>
      </c>
      <c r="B81" s="198"/>
      <c r="C81" s="199" t="str">
        <f>C57</f>
        <v>GPS, FGTS e outras contribuições</v>
      </c>
      <c r="D81" s="199"/>
      <c r="E81" s="199"/>
      <c r="F81" s="199"/>
      <c r="G81" s="199"/>
      <c r="H81" s="199"/>
      <c r="I81" s="199"/>
      <c r="J81" s="200">
        <f>J66</f>
        <v>0</v>
      </c>
      <c r="K81" s="200"/>
    </row>
    <row r="82" spans="1:15" x14ac:dyDescent="0.2">
      <c r="A82" s="197" t="s">
        <v>57</v>
      </c>
      <c r="B82" s="198"/>
      <c r="C82" s="199" t="str">
        <f>C69</f>
        <v>Benefícios Mensais e Diários</v>
      </c>
      <c r="D82" s="199"/>
      <c r="E82" s="199"/>
      <c r="F82" s="199"/>
      <c r="G82" s="199"/>
      <c r="H82" s="199"/>
      <c r="I82" s="199"/>
      <c r="J82" s="200">
        <f>J76</f>
        <v>0</v>
      </c>
      <c r="K82" s="200"/>
    </row>
    <row r="83" spans="1:15" x14ac:dyDescent="0.2">
      <c r="A83" s="201" t="s">
        <v>31</v>
      </c>
      <c r="B83" s="201"/>
      <c r="C83" s="201"/>
      <c r="D83" s="201"/>
      <c r="E83" s="201"/>
      <c r="F83" s="201"/>
      <c r="G83" s="201"/>
      <c r="H83" s="201"/>
      <c r="I83" s="201"/>
      <c r="J83" s="202">
        <f>SUM(J80:K82)</f>
        <v>0</v>
      </c>
      <c r="K83" s="202"/>
    </row>
    <row r="85" spans="1:15" x14ac:dyDescent="0.2">
      <c r="A85" s="229" t="s">
        <v>61</v>
      </c>
      <c r="B85" s="229"/>
      <c r="C85" s="229"/>
      <c r="D85" s="229"/>
      <c r="E85" s="229"/>
      <c r="F85" s="229"/>
      <c r="G85" s="229"/>
      <c r="H85" s="229"/>
      <c r="I85" s="229"/>
      <c r="J85" s="229"/>
      <c r="K85" s="229"/>
    </row>
    <row r="86" spans="1:15" x14ac:dyDescent="0.2">
      <c r="A86" s="49"/>
      <c r="B86" s="49"/>
      <c r="C86" s="49"/>
      <c r="D86" s="49"/>
      <c r="E86" s="49"/>
      <c r="F86" s="49"/>
      <c r="G86" s="49"/>
      <c r="H86" s="49"/>
      <c r="I86" s="49"/>
      <c r="J86" s="49"/>
      <c r="K86" s="49"/>
    </row>
    <row r="87" spans="1:15" x14ac:dyDescent="0.2">
      <c r="A87" s="208">
        <v>3</v>
      </c>
      <c r="B87" s="210"/>
      <c r="C87" s="208" t="s">
        <v>62</v>
      </c>
      <c r="D87" s="209"/>
      <c r="E87" s="209"/>
      <c r="F87" s="209"/>
      <c r="G87" s="209"/>
      <c r="H87" s="210"/>
      <c r="I87" s="118" t="s">
        <v>128</v>
      </c>
      <c r="J87" s="201" t="s">
        <v>7</v>
      </c>
      <c r="K87" s="201"/>
      <c r="M87" s="34" t="s">
        <v>133</v>
      </c>
    </row>
    <row r="88" spans="1:15" x14ac:dyDescent="0.2">
      <c r="A88" s="197" t="s">
        <v>0</v>
      </c>
      <c r="B88" s="198"/>
      <c r="C88" s="215" t="s">
        <v>63</v>
      </c>
      <c r="D88" s="216"/>
      <c r="E88" s="216"/>
      <c r="F88" s="216"/>
      <c r="G88" s="216"/>
      <c r="H88" s="217"/>
      <c r="I88" s="117">
        <v>1.8100000000000002E-2</v>
      </c>
      <c r="J88" s="200">
        <f>$J$46*I88</f>
        <v>0</v>
      </c>
      <c r="K88" s="200"/>
      <c r="M88" s="20" t="s">
        <v>117</v>
      </c>
      <c r="O88" s="50"/>
    </row>
    <row r="89" spans="1:15" x14ac:dyDescent="0.2">
      <c r="A89" s="197" t="s">
        <v>1</v>
      </c>
      <c r="B89" s="198"/>
      <c r="C89" s="215" t="s">
        <v>64</v>
      </c>
      <c r="D89" s="216"/>
      <c r="E89" s="216"/>
      <c r="F89" s="216"/>
      <c r="G89" s="216"/>
      <c r="H89" s="217"/>
      <c r="I89" s="117">
        <v>1.4E-3</v>
      </c>
      <c r="J89" s="200">
        <f t="shared" ref="J89:J91" si="1">$J$46*I89</f>
        <v>0</v>
      </c>
      <c r="K89" s="200"/>
      <c r="M89" s="20" t="s">
        <v>118</v>
      </c>
      <c r="O89" s="50"/>
    </row>
    <row r="90" spans="1:15" x14ac:dyDescent="0.2">
      <c r="A90" s="197" t="s">
        <v>2</v>
      </c>
      <c r="B90" s="198"/>
      <c r="C90" s="230" t="s">
        <v>65</v>
      </c>
      <c r="D90" s="231"/>
      <c r="E90" s="231"/>
      <c r="F90" s="231"/>
      <c r="G90" s="231"/>
      <c r="H90" s="232"/>
      <c r="I90" s="116">
        <v>1.9400000000000001E-2</v>
      </c>
      <c r="J90" s="200">
        <f t="shared" si="1"/>
        <v>0</v>
      </c>
      <c r="K90" s="200"/>
      <c r="M90" s="51" t="s">
        <v>168</v>
      </c>
      <c r="O90" s="50"/>
    </row>
    <row r="91" spans="1:15" x14ac:dyDescent="0.2">
      <c r="A91" s="197" t="s">
        <v>3</v>
      </c>
      <c r="B91" s="198"/>
      <c r="C91" s="215" t="s">
        <v>174</v>
      </c>
      <c r="D91" s="216"/>
      <c r="E91" s="216"/>
      <c r="F91" s="216"/>
      <c r="G91" s="216"/>
      <c r="H91" s="217"/>
      <c r="I91" s="117">
        <v>7.1000000000000004E-3</v>
      </c>
      <c r="J91" s="200">
        <f t="shared" si="1"/>
        <v>0</v>
      </c>
      <c r="K91" s="200"/>
      <c r="M91" s="42" t="s">
        <v>176</v>
      </c>
      <c r="O91" s="50"/>
    </row>
    <row r="92" spans="1:15" x14ac:dyDescent="0.2">
      <c r="A92" s="37" t="s">
        <v>31</v>
      </c>
      <c r="B92" s="37"/>
      <c r="C92" s="37"/>
      <c r="D92" s="37"/>
      <c r="E92" s="37"/>
      <c r="F92" s="37"/>
      <c r="G92" s="37"/>
      <c r="H92" s="37"/>
      <c r="I92" s="53">
        <f>SUM(I88:I91)</f>
        <v>4.5999999999999999E-2</v>
      </c>
      <c r="J92" s="202">
        <f>SUM(J88:K91)</f>
        <v>0</v>
      </c>
      <c r="K92" s="202"/>
    </row>
    <row r="94" spans="1:15" x14ac:dyDescent="0.2">
      <c r="A94" s="229" t="s">
        <v>66</v>
      </c>
      <c r="B94" s="229"/>
      <c r="C94" s="229"/>
      <c r="D94" s="229"/>
      <c r="E94" s="229"/>
      <c r="F94" s="229"/>
      <c r="G94" s="229"/>
      <c r="H94" s="229"/>
      <c r="I94" s="229"/>
      <c r="J94" s="229"/>
      <c r="K94" s="229"/>
    </row>
    <row r="97" spans="1:13" x14ac:dyDescent="0.2">
      <c r="A97" s="34" t="s">
        <v>67</v>
      </c>
      <c r="B97" s="34"/>
    </row>
    <row r="98" spans="1:13" x14ac:dyDescent="0.2">
      <c r="A98" s="208" t="s">
        <v>68</v>
      </c>
      <c r="B98" s="210"/>
      <c r="C98" s="208" t="s">
        <v>69</v>
      </c>
      <c r="D98" s="209"/>
      <c r="E98" s="209"/>
      <c r="F98" s="209"/>
      <c r="G98" s="209"/>
      <c r="H98" s="210"/>
      <c r="I98" s="118" t="s">
        <v>128</v>
      </c>
      <c r="J98" s="201" t="s">
        <v>7</v>
      </c>
      <c r="K98" s="201"/>
      <c r="M98" s="34" t="s">
        <v>133</v>
      </c>
    </row>
    <row r="99" spans="1:13" x14ac:dyDescent="0.2">
      <c r="A99" s="197" t="s">
        <v>0</v>
      </c>
      <c r="B99" s="198"/>
      <c r="C99" s="215" t="s">
        <v>158</v>
      </c>
      <c r="D99" s="216"/>
      <c r="E99" s="216"/>
      <c r="F99" s="216"/>
      <c r="G99" s="216"/>
      <c r="H99" s="217"/>
      <c r="I99" s="117">
        <v>9.4999999999999998E-3</v>
      </c>
      <c r="J99" s="226">
        <f>$J$46*I99</f>
        <v>0</v>
      </c>
      <c r="K99" s="226"/>
      <c r="M99" s="20" t="s">
        <v>119</v>
      </c>
    </row>
    <row r="100" spans="1:13" x14ac:dyDescent="0.2">
      <c r="A100" s="197" t="s">
        <v>1</v>
      </c>
      <c r="B100" s="198"/>
      <c r="C100" s="215" t="s">
        <v>159</v>
      </c>
      <c r="D100" s="216"/>
      <c r="E100" s="216"/>
      <c r="F100" s="216"/>
      <c r="G100" s="216"/>
      <c r="H100" s="217"/>
      <c r="I100" s="117">
        <v>3.8800000000000001E-2</v>
      </c>
      <c r="J100" s="226">
        <f t="shared" ref="J100:J104" si="2">$J$46*I100</f>
        <v>0</v>
      </c>
      <c r="K100" s="226"/>
      <c r="M100" s="20" t="s">
        <v>120</v>
      </c>
    </row>
    <row r="101" spans="1:13" x14ac:dyDescent="0.2">
      <c r="A101" s="197" t="s">
        <v>2</v>
      </c>
      <c r="B101" s="198"/>
      <c r="C101" s="215" t="s">
        <v>160</v>
      </c>
      <c r="D101" s="216"/>
      <c r="E101" s="216"/>
      <c r="F101" s="216"/>
      <c r="G101" s="216"/>
      <c r="H101" s="217"/>
      <c r="I101" s="117">
        <v>1E-3</v>
      </c>
      <c r="J101" s="226">
        <f t="shared" si="2"/>
        <v>0</v>
      </c>
      <c r="K101" s="226"/>
      <c r="M101" s="20" t="s">
        <v>149</v>
      </c>
    </row>
    <row r="102" spans="1:13" x14ac:dyDescent="0.2">
      <c r="A102" s="197" t="s">
        <v>3</v>
      </c>
      <c r="B102" s="198"/>
      <c r="C102" s="215" t="s">
        <v>161</v>
      </c>
      <c r="D102" s="216"/>
      <c r="E102" s="216"/>
      <c r="F102" s="216"/>
      <c r="G102" s="216"/>
      <c r="H102" s="217"/>
      <c r="I102" s="116">
        <v>4.1999999999999997E-3</v>
      </c>
      <c r="J102" s="226">
        <f t="shared" si="2"/>
        <v>0</v>
      </c>
      <c r="K102" s="226"/>
      <c r="M102" s="20" t="s">
        <v>169</v>
      </c>
    </row>
    <row r="103" spans="1:13" x14ac:dyDescent="0.2">
      <c r="A103" s="197" t="s">
        <v>4</v>
      </c>
      <c r="B103" s="198"/>
      <c r="C103" s="215" t="s">
        <v>162</v>
      </c>
      <c r="D103" s="216"/>
      <c r="E103" s="216"/>
      <c r="F103" s="216"/>
      <c r="G103" s="216"/>
      <c r="H103" s="217"/>
      <c r="I103" s="117">
        <v>2.0000000000000001E-4</v>
      </c>
      <c r="J103" s="226">
        <f t="shared" si="2"/>
        <v>0</v>
      </c>
      <c r="K103" s="226"/>
      <c r="M103" s="20" t="s">
        <v>150</v>
      </c>
    </row>
    <row r="104" spans="1:13" x14ac:dyDescent="0.2">
      <c r="A104" s="197" t="s">
        <v>5</v>
      </c>
      <c r="B104" s="198"/>
      <c r="C104" s="215" t="s">
        <v>163</v>
      </c>
      <c r="D104" s="216"/>
      <c r="E104" s="216"/>
      <c r="F104" s="216"/>
      <c r="G104" s="216"/>
      <c r="H104" s="217"/>
      <c r="I104" s="117">
        <v>9.4899999999999998E-2</v>
      </c>
      <c r="J104" s="226">
        <f t="shared" si="2"/>
        <v>0</v>
      </c>
      <c r="K104" s="226"/>
      <c r="M104" s="20" t="s">
        <v>121</v>
      </c>
    </row>
    <row r="105" spans="1:13" x14ac:dyDescent="0.2">
      <c r="A105" s="208" t="s">
        <v>31</v>
      </c>
      <c r="B105" s="209"/>
      <c r="C105" s="209"/>
      <c r="D105" s="209"/>
      <c r="E105" s="209"/>
      <c r="F105" s="209"/>
      <c r="G105" s="209"/>
      <c r="H105" s="210"/>
      <c r="I105" s="121">
        <f>SUM(I99:I104)</f>
        <v>0.14860000000000001</v>
      </c>
      <c r="J105" s="211">
        <f>SUM(J99:K104)</f>
        <v>0</v>
      </c>
      <c r="K105" s="211"/>
    </row>
    <row r="107" spans="1:13" x14ac:dyDescent="0.2">
      <c r="A107" s="34" t="s">
        <v>70</v>
      </c>
      <c r="B107" s="34"/>
    </row>
    <row r="108" spans="1:13" x14ac:dyDescent="0.2">
      <c r="A108" s="208" t="s">
        <v>71</v>
      </c>
      <c r="B108" s="210"/>
      <c r="C108" s="201" t="s">
        <v>175</v>
      </c>
      <c r="D108" s="201"/>
      <c r="E108" s="201"/>
      <c r="F108" s="201"/>
      <c r="G108" s="201"/>
      <c r="H108" s="201"/>
      <c r="I108" s="201"/>
      <c r="J108" s="201" t="s">
        <v>7</v>
      </c>
      <c r="K108" s="201"/>
    </row>
    <row r="109" spans="1:13" x14ac:dyDescent="0.2">
      <c r="A109" s="197" t="s">
        <v>0</v>
      </c>
      <c r="B109" s="198"/>
      <c r="C109" s="199" t="s">
        <v>164</v>
      </c>
      <c r="D109" s="199"/>
      <c r="E109" s="199"/>
      <c r="F109" s="199"/>
      <c r="G109" s="199"/>
      <c r="H109" s="199"/>
      <c r="I109" s="199"/>
      <c r="J109" s="226"/>
      <c r="K109" s="226"/>
    </row>
    <row r="110" spans="1:13" x14ac:dyDescent="0.2">
      <c r="A110" s="208" t="s">
        <v>31</v>
      </c>
      <c r="B110" s="209"/>
      <c r="C110" s="209"/>
      <c r="D110" s="209"/>
      <c r="E110" s="209"/>
      <c r="F110" s="209"/>
      <c r="G110" s="209"/>
      <c r="H110" s="209"/>
      <c r="I110" s="210"/>
      <c r="J110" s="211">
        <f>SUM(J109)</f>
        <v>0</v>
      </c>
      <c r="K110" s="211"/>
    </row>
    <row r="112" spans="1:13" x14ac:dyDescent="0.2">
      <c r="A112" s="34" t="s">
        <v>72</v>
      </c>
      <c r="B112" s="34"/>
    </row>
    <row r="113" spans="1:13" x14ac:dyDescent="0.2">
      <c r="A113" s="208">
        <v>4</v>
      </c>
      <c r="B113" s="210"/>
      <c r="C113" s="201" t="s">
        <v>73</v>
      </c>
      <c r="D113" s="201"/>
      <c r="E113" s="201"/>
      <c r="F113" s="201"/>
      <c r="G113" s="201"/>
      <c r="H113" s="201"/>
      <c r="I113" s="201"/>
      <c r="J113" s="201" t="s">
        <v>7</v>
      </c>
      <c r="K113" s="201"/>
    </row>
    <row r="114" spans="1:13" x14ac:dyDescent="0.2">
      <c r="A114" s="197" t="s">
        <v>68</v>
      </c>
      <c r="B114" s="198"/>
      <c r="C114" s="199" t="s">
        <v>165</v>
      </c>
      <c r="D114" s="199"/>
      <c r="E114" s="199"/>
      <c r="F114" s="199"/>
      <c r="G114" s="199"/>
      <c r="H114" s="199"/>
      <c r="I114" s="199"/>
      <c r="J114" s="200">
        <f>J105</f>
        <v>0</v>
      </c>
      <c r="K114" s="200"/>
    </row>
    <row r="115" spans="1:13" x14ac:dyDescent="0.2">
      <c r="A115" s="197" t="s">
        <v>71</v>
      </c>
      <c r="B115" s="198"/>
      <c r="C115" s="199" t="s">
        <v>175</v>
      </c>
      <c r="D115" s="199"/>
      <c r="E115" s="199"/>
      <c r="F115" s="199"/>
      <c r="G115" s="199"/>
      <c r="H115" s="199"/>
      <c r="I115" s="199"/>
      <c r="J115" s="200">
        <f>J110</f>
        <v>0</v>
      </c>
      <c r="K115" s="200"/>
    </row>
    <row r="116" spans="1:13" x14ac:dyDescent="0.2">
      <c r="A116" s="201" t="s">
        <v>31</v>
      </c>
      <c r="B116" s="201"/>
      <c r="C116" s="201"/>
      <c r="D116" s="201"/>
      <c r="E116" s="201"/>
      <c r="F116" s="201"/>
      <c r="G116" s="201"/>
      <c r="H116" s="201"/>
      <c r="I116" s="201"/>
      <c r="J116" s="202">
        <f>SUM(J114:K115)</f>
        <v>0</v>
      </c>
      <c r="K116" s="202"/>
    </row>
    <row r="118" spans="1:13" x14ac:dyDescent="0.2">
      <c r="A118" s="224" t="s">
        <v>74</v>
      </c>
      <c r="B118" s="224"/>
      <c r="C118" s="224"/>
      <c r="D118" s="224"/>
      <c r="E118" s="224"/>
      <c r="F118" s="224"/>
      <c r="G118" s="224"/>
      <c r="H118" s="224"/>
      <c r="I118" s="224"/>
      <c r="J118" s="224"/>
      <c r="K118" s="224"/>
    </row>
    <row r="119" spans="1:13" x14ac:dyDescent="0.2">
      <c r="A119" s="34"/>
      <c r="B119" s="34"/>
    </row>
    <row r="120" spans="1:13" x14ac:dyDescent="0.2">
      <c r="A120" s="208">
        <v>5</v>
      </c>
      <c r="B120" s="210"/>
      <c r="C120" s="201" t="s">
        <v>75</v>
      </c>
      <c r="D120" s="201"/>
      <c r="E120" s="201"/>
      <c r="F120" s="201"/>
      <c r="G120" s="201"/>
      <c r="H120" s="201"/>
      <c r="I120" s="201"/>
      <c r="J120" s="201" t="s">
        <v>7</v>
      </c>
      <c r="K120" s="201"/>
      <c r="M120" s="34"/>
    </row>
    <row r="121" spans="1:13" x14ac:dyDescent="0.2">
      <c r="A121" s="197" t="s">
        <v>0</v>
      </c>
      <c r="B121" s="198"/>
      <c r="C121" s="199" t="s">
        <v>76</v>
      </c>
      <c r="D121" s="199"/>
      <c r="E121" s="199"/>
      <c r="F121" s="199"/>
      <c r="G121" s="199"/>
      <c r="H121" s="199"/>
      <c r="I121" s="199"/>
      <c r="J121" s="225">
        <v>0</v>
      </c>
      <c r="K121" s="225"/>
    </row>
    <row r="122" spans="1:13" x14ac:dyDescent="0.2">
      <c r="A122" s="197" t="s">
        <v>1</v>
      </c>
      <c r="B122" s="198"/>
      <c r="C122" s="199" t="s">
        <v>77</v>
      </c>
      <c r="D122" s="199"/>
      <c r="E122" s="199"/>
      <c r="F122" s="199"/>
      <c r="G122" s="199"/>
      <c r="H122" s="199"/>
      <c r="I122" s="199"/>
      <c r="J122" s="225">
        <v>0</v>
      </c>
      <c r="K122" s="225"/>
    </row>
    <row r="123" spans="1:13" x14ac:dyDescent="0.2">
      <c r="A123" s="197" t="s">
        <v>2</v>
      </c>
      <c r="B123" s="198"/>
      <c r="C123" s="199" t="s">
        <v>296</v>
      </c>
      <c r="D123" s="199"/>
      <c r="E123" s="199"/>
      <c r="F123" s="199"/>
      <c r="G123" s="199"/>
      <c r="H123" s="199"/>
      <c r="I123" s="199"/>
      <c r="J123" s="225"/>
      <c r="K123" s="225"/>
    </row>
    <row r="124" spans="1:13" x14ac:dyDescent="0.2">
      <c r="A124" s="197" t="s">
        <v>3</v>
      </c>
      <c r="B124" s="198"/>
      <c r="C124" s="215" t="s">
        <v>361</v>
      </c>
      <c r="D124" s="216"/>
      <c r="E124" s="216"/>
      <c r="F124" s="216"/>
      <c r="G124" s="216"/>
      <c r="H124" s="216"/>
      <c r="I124" s="217"/>
      <c r="J124" s="227"/>
      <c r="K124" s="228"/>
    </row>
    <row r="125" spans="1:13" x14ac:dyDescent="0.2">
      <c r="A125" s="197" t="s">
        <v>4</v>
      </c>
      <c r="B125" s="198"/>
      <c r="C125" s="199" t="s">
        <v>37</v>
      </c>
      <c r="D125" s="199"/>
      <c r="E125" s="199"/>
      <c r="F125" s="199"/>
      <c r="G125" s="199"/>
      <c r="H125" s="199"/>
      <c r="I125" s="199"/>
      <c r="J125" s="226"/>
      <c r="K125" s="226"/>
    </row>
    <row r="126" spans="1:13" x14ac:dyDescent="0.2">
      <c r="A126" s="201" t="s">
        <v>31</v>
      </c>
      <c r="B126" s="201"/>
      <c r="C126" s="201"/>
      <c r="D126" s="201"/>
      <c r="E126" s="201"/>
      <c r="F126" s="201"/>
      <c r="G126" s="201"/>
      <c r="H126" s="201"/>
      <c r="I126" s="201"/>
      <c r="J126" s="211">
        <f>SUM(J121:K125)</f>
        <v>0</v>
      </c>
      <c r="K126" s="211"/>
    </row>
    <row r="128" spans="1:13" x14ac:dyDescent="0.2">
      <c r="A128" s="224" t="s">
        <v>78</v>
      </c>
      <c r="B128" s="224"/>
      <c r="C128" s="224"/>
      <c r="D128" s="224"/>
      <c r="E128" s="224"/>
      <c r="F128" s="224"/>
      <c r="G128" s="224"/>
      <c r="H128" s="224"/>
      <c r="I128" s="224"/>
      <c r="J128" s="224"/>
      <c r="K128" s="224"/>
    </row>
    <row r="129" spans="1:14" x14ac:dyDescent="0.2">
      <c r="A129" s="34"/>
      <c r="B129" s="34"/>
    </row>
    <row r="130" spans="1:14" x14ac:dyDescent="0.2">
      <c r="A130" s="208">
        <v>6</v>
      </c>
      <c r="B130" s="210"/>
      <c r="C130" s="208" t="s">
        <v>79</v>
      </c>
      <c r="D130" s="209"/>
      <c r="E130" s="209"/>
      <c r="F130" s="209"/>
      <c r="G130" s="209"/>
      <c r="H130" s="210"/>
      <c r="I130" s="118" t="s">
        <v>128</v>
      </c>
      <c r="J130" s="201" t="s">
        <v>7</v>
      </c>
      <c r="K130" s="201"/>
      <c r="M130" s="34" t="s">
        <v>133</v>
      </c>
    </row>
    <row r="131" spans="1:14" x14ac:dyDescent="0.2">
      <c r="A131" s="197" t="s">
        <v>0</v>
      </c>
      <c r="B131" s="198"/>
      <c r="C131" s="215" t="s">
        <v>80</v>
      </c>
      <c r="D131" s="216"/>
      <c r="E131" s="216"/>
      <c r="F131" s="216"/>
      <c r="G131" s="216"/>
      <c r="H131" s="217"/>
      <c r="I131" s="26">
        <v>0.03</v>
      </c>
      <c r="J131" s="218">
        <f>J150*I131</f>
        <v>0</v>
      </c>
      <c r="K131" s="218"/>
    </row>
    <row r="132" spans="1:14" x14ac:dyDescent="0.2">
      <c r="A132" s="219" t="s">
        <v>1</v>
      </c>
      <c r="B132" s="220"/>
      <c r="C132" s="221" t="s">
        <v>379</v>
      </c>
      <c r="D132" s="222"/>
      <c r="E132" s="222"/>
      <c r="F132" s="222"/>
      <c r="G132" s="222"/>
      <c r="H132" s="223"/>
      <c r="I132" s="130"/>
      <c r="J132" s="218">
        <f>(J150+J131)*I132</f>
        <v>0</v>
      </c>
      <c r="K132" s="218"/>
      <c r="M132" s="35" t="s">
        <v>153</v>
      </c>
      <c r="N132" s="36" t="s">
        <v>154</v>
      </c>
    </row>
    <row r="133" spans="1:14" x14ac:dyDescent="0.2">
      <c r="A133" s="197" t="s">
        <v>2</v>
      </c>
      <c r="B133" s="198"/>
      <c r="C133" s="215" t="s">
        <v>81</v>
      </c>
      <c r="D133" s="216"/>
      <c r="E133" s="216"/>
      <c r="F133" s="216"/>
      <c r="G133" s="216"/>
      <c r="H133" s="217"/>
      <c r="I133" s="119"/>
      <c r="J133" s="218"/>
      <c r="K133" s="218"/>
    </row>
    <row r="134" spans="1:14" x14ac:dyDescent="0.2">
      <c r="A134" s="197"/>
      <c r="B134" s="198"/>
      <c r="C134" s="215" t="s">
        <v>82</v>
      </c>
      <c r="D134" s="216"/>
      <c r="E134" s="216"/>
      <c r="F134" s="216"/>
      <c r="G134" s="216"/>
      <c r="H134" s="217"/>
      <c r="I134" s="119"/>
      <c r="J134" s="218"/>
      <c r="K134" s="218"/>
    </row>
    <row r="135" spans="1:14" x14ac:dyDescent="0.2">
      <c r="A135" s="114"/>
      <c r="B135" s="115"/>
      <c r="C135" s="215" t="s">
        <v>126</v>
      </c>
      <c r="D135" s="216"/>
      <c r="E135" s="216"/>
      <c r="F135" s="216"/>
      <c r="G135" s="216"/>
      <c r="H135" s="216"/>
      <c r="I135" s="117">
        <v>0.05</v>
      </c>
      <c r="J135" s="218">
        <f>J150*I135</f>
        <v>0</v>
      </c>
      <c r="K135" s="218"/>
    </row>
    <row r="136" spans="1:14" x14ac:dyDescent="0.2">
      <c r="A136" s="114"/>
      <c r="B136" s="115"/>
      <c r="C136" s="215" t="s">
        <v>127</v>
      </c>
      <c r="D136" s="216"/>
      <c r="E136" s="216"/>
      <c r="F136" s="216"/>
      <c r="G136" s="216"/>
      <c r="H136" s="216"/>
      <c r="I136" s="117">
        <v>1.6500000000000001E-2</v>
      </c>
      <c r="J136" s="218">
        <f>J150*I136</f>
        <v>0</v>
      </c>
      <c r="K136" s="218"/>
    </row>
    <row r="137" spans="1:14" x14ac:dyDescent="0.2">
      <c r="A137" s="114"/>
      <c r="B137" s="115"/>
      <c r="C137" s="215" t="s">
        <v>173</v>
      </c>
      <c r="D137" s="216"/>
      <c r="E137" s="216"/>
      <c r="F137" s="216"/>
      <c r="G137" s="216"/>
      <c r="H137" s="216"/>
      <c r="I137" s="117">
        <v>7.5999999999999998E-2</v>
      </c>
      <c r="J137" s="218">
        <f>J150*I137</f>
        <v>0</v>
      </c>
      <c r="K137" s="218"/>
    </row>
    <row r="138" spans="1:14" x14ac:dyDescent="0.2">
      <c r="A138" s="197"/>
      <c r="B138" s="198"/>
      <c r="C138" s="215" t="s">
        <v>83</v>
      </c>
      <c r="D138" s="216"/>
      <c r="E138" s="216"/>
      <c r="F138" s="216"/>
      <c r="G138" s="216"/>
      <c r="H138" s="217"/>
      <c r="I138" s="119"/>
      <c r="J138" s="218"/>
      <c r="K138" s="218"/>
    </row>
    <row r="139" spans="1:14" x14ac:dyDescent="0.2">
      <c r="A139" s="197"/>
      <c r="B139" s="198"/>
      <c r="C139" s="215" t="s">
        <v>84</v>
      </c>
      <c r="D139" s="216"/>
      <c r="E139" s="216"/>
      <c r="F139" s="216"/>
      <c r="G139" s="216"/>
      <c r="H139" s="217"/>
      <c r="I139" s="119"/>
      <c r="J139" s="218"/>
      <c r="K139" s="218"/>
    </row>
    <row r="140" spans="1:14" x14ac:dyDescent="0.2">
      <c r="A140" s="208" t="s">
        <v>31</v>
      </c>
      <c r="B140" s="209"/>
      <c r="C140" s="209"/>
      <c r="D140" s="209"/>
      <c r="E140" s="209"/>
      <c r="F140" s="209"/>
      <c r="G140" s="209"/>
      <c r="H140" s="210"/>
      <c r="I140" s="121">
        <f>SUM(I131:I137)</f>
        <v>0.17249999999999999</v>
      </c>
      <c r="J140" s="211">
        <f>SUM(J131:K139)</f>
        <v>0</v>
      </c>
      <c r="K140" s="211"/>
    </row>
    <row r="142" spans="1:14" x14ac:dyDescent="0.2">
      <c r="A142" s="212" t="s">
        <v>85</v>
      </c>
      <c r="B142" s="212"/>
      <c r="C142" s="212"/>
      <c r="D142" s="212"/>
      <c r="E142" s="212"/>
      <c r="F142" s="212"/>
      <c r="G142" s="212"/>
      <c r="H142" s="212"/>
      <c r="I142" s="212"/>
      <c r="J142" s="212"/>
      <c r="K142" s="212"/>
    </row>
    <row r="144" spans="1:14" x14ac:dyDescent="0.2">
      <c r="A144" s="213"/>
      <c r="B144" s="214"/>
      <c r="C144" s="201" t="s">
        <v>86</v>
      </c>
      <c r="D144" s="201"/>
      <c r="E144" s="201"/>
      <c r="F144" s="201"/>
      <c r="G144" s="201"/>
      <c r="H144" s="201"/>
      <c r="I144" s="201"/>
      <c r="J144" s="201" t="s">
        <v>7</v>
      </c>
      <c r="K144" s="201"/>
    </row>
    <row r="145" spans="1:15" ht="17.25" customHeight="1" x14ac:dyDescent="0.2">
      <c r="A145" s="197" t="s">
        <v>0</v>
      </c>
      <c r="B145" s="198"/>
      <c r="C145" s="199" t="str">
        <f>A37</f>
        <v>Módulo 1 - Composição da Remuneração</v>
      </c>
      <c r="D145" s="199"/>
      <c r="E145" s="199"/>
      <c r="F145" s="199"/>
      <c r="G145" s="199"/>
      <c r="H145" s="199"/>
      <c r="I145" s="199"/>
      <c r="J145" s="200">
        <f>J46</f>
        <v>0</v>
      </c>
      <c r="K145" s="200"/>
    </row>
    <row r="146" spans="1:15" ht="17.25" customHeight="1" x14ac:dyDescent="0.2">
      <c r="A146" s="197" t="s">
        <v>1</v>
      </c>
      <c r="B146" s="198"/>
      <c r="C146" s="199" t="str">
        <f>A48</f>
        <v>Módulo 2 - Encargos e Benefícios Anuais, Mensais e Diários</v>
      </c>
      <c r="D146" s="199"/>
      <c r="E146" s="199"/>
      <c r="F146" s="199"/>
      <c r="G146" s="199"/>
      <c r="H146" s="199"/>
      <c r="I146" s="199"/>
      <c r="J146" s="200">
        <f>J83</f>
        <v>0</v>
      </c>
      <c r="K146" s="200"/>
    </row>
    <row r="147" spans="1:15" ht="17.25" customHeight="1" x14ac:dyDescent="0.2">
      <c r="A147" s="197" t="s">
        <v>2</v>
      </c>
      <c r="B147" s="198"/>
      <c r="C147" s="199" t="str">
        <f>A85</f>
        <v>Módulo 3 - Provisão para Rescisão</v>
      </c>
      <c r="D147" s="199"/>
      <c r="E147" s="199"/>
      <c r="F147" s="199"/>
      <c r="G147" s="199"/>
      <c r="H147" s="199"/>
      <c r="I147" s="199"/>
      <c r="J147" s="200">
        <f>J92</f>
        <v>0</v>
      </c>
      <c r="K147" s="200"/>
    </row>
    <row r="148" spans="1:15" ht="17.25" customHeight="1" x14ac:dyDescent="0.2">
      <c r="A148" s="197" t="s">
        <v>3</v>
      </c>
      <c r="B148" s="198"/>
      <c r="C148" s="199" t="str">
        <f>A94</f>
        <v>Módulo 4 - Custo de Reposição do Profissional Ausente</v>
      </c>
      <c r="D148" s="199"/>
      <c r="E148" s="199"/>
      <c r="F148" s="199"/>
      <c r="G148" s="199"/>
      <c r="H148" s="199"/>
      <c r="I148" s="199"/>
      <c r="J148" s="200">
        <f>J116</f>
        <v>0</v>
      </c>
      <c r="K148" s="200"/>
    </row>
    <row r="149" spans="1:15" ht="17.25" customHeight="1" x14ac:dyDescent="0.2">
      <c r="A149" s="197" t="s">
        <v>4</v>
      </c>
      <c r="B149" s="198"/>
      <c r="C149" s="199" t="str">
        <f>A118</f>
        <v>Módulo 5 - Insumos Diversos</v>
      </c>
      <c r="D149" s="199"/>
      <c r="E149" s="199"/>
      <c r="F149" s="199"/>
      <c r="G149" s="199"/>
      <c r="H149" s="199"/>
      <c r="I149" s="199"/>
      <c r="J149" s="200">
        <f>J126</f>
        <v>0</v>
      </c>
      <c r="K149" s="200"/>
    </row>
    <row r="150" spans="1:15" ht="17.25" customHeight="1" x14ac:dyDescent="0.2">
      <c r="A150" s="205" t="s">
        <v>87</v>
      </c>
      <c r="B150" s="205"/>
      <c r="C150" s="205"/>
      <c r="D150" s="205"/>
      <c r="E150" s="205"/>
      <c r="F150" s="205"/>
      <c r="G150" s="205"/>
      <c r="H150" s="205"/>
      <c r="I150" s="205"/>
      <c r="J150" s="200">
        <f>SUM(J145:K149)</f>
        <v>0</v>
      </c>
      <c r="K150" s="200"/>
    </row>
    <row r="151" spans="1:15" ht="17.25" customHeight="1" x14ac:dyDescent="0.2">
      <c r="A151" s="197" t="s">
        <v>5</v>
      </c>
      <c r="B151" s="198"/>
      <c r="C151" s="199" t="str">
        <f>A128</f>
        <v>Módulo 6 - Custos Indiretos, Tributos e Lucro</v>
      </c>
      <c r="D151" s="199"/>
      <c r="E151" s="199"/>
      <c r="F151" s="199"/>
      <c r="G151" s="199"/>
      <c r="H151" s="199"/>
      <c r="I151" s="199"/>
      <c r="J151" s="200">
        <f>J140</f>
        <v>0</v>
      </c>
      <c r="K151" s="200"/>
    </row>
    <row r="152" spans="1:15" ht="17.25" customHeight="1" x14ac:dyDescent="0.2">
      <c r="A152" s="201" t="s">
        <v>88</v>
      </c>
      <c r="B152" s="201"/>
      <c r="C152" s="201"/>
      <c r="D152" s="201"/>
      <c r="E152" s="201"/>
      <c r="F152" s="201"/>
      <c r="G152" s="201"/>
      <c r="H152" s="201"/>
      <c r="I152" s="201"/>
      <c r="J152" s="202">
        <f>J150+J151</f>
        <v>0</v>
      </c>
      <c r="K152" s="202"/>
      <c r="L152" s="97"/>
    </row>
    <row r="153" spans="1:15" ht="72.75" customHeight="1" x14ac:dyDescent="0.2">
      <c r="A153" s="206" t="s">
        <v>378</v>
      </c>
      <c r="B153" s="207"/>
      <c r="C153" s="207"/>
      <c r="D153" s="207"/>
      <c r="E153" s="207"/>
      <c r="F153" s="207"/>
      <c r="G153" s="207"/>
      <c r="H153" s="207"/>
      <c r="I153" s="207"/>
      <c r="J153" s="207"/>
      <c r="K153" s="207"/>
    </row>
    <row r="156" spans="1:15" x14ac:dyDescent="0.2">
      <c r="I156" s="54"/>
      <c r="K156" s="55"/>
      <c r="L156" s="56"/>
      <c r="M156" s="55"/>
      <c r="N156" s="56"/>
      <c r="O156" s="56"/>
    </row>
    <row r="157" spans="1:15" ht="13.5" thickBot="1" x14ac:dyDescent="0.25">
      <c r="K157" s="56"/>
      <c r="L157" s="56"/>
      <c r="M157" s="56"/>
      <c r="N157" s="56"/>
      <c r="O157" s="56"/>
    </row>
    <row r="158" spans="1:15" x14ac:dyDescent="0.2">
      <c r="A158" s="57" t="str">
        <f>A50</f>
        <v>Submódulo 2.1 - 13º (décimo terceiro) Salário, Férias e Adicional de Férias</v>
      </c>
      <c r="B158" s="58"/>
      <c r="C158" s="58"/>
      <c r="D158" s="58"/>
      <c r="E158" s="58"/>
      <c r="F158" s="58"/>
      <c r="G158" s="58"/>
      <c r="H158" s="58"/>
      <c r="I158" s="59">
        <f>I54</f>
        <v>0.20430000000000001</v>
      </c>
      <c r="J158" s="58"/>
      <c r="K158" s="60">
        <v>8.3299999999999999E-2</v>
      </c>
      <c r="L158" s="61">
        <f>SUM(K158:K159)</f>
        <v>0.20430000000000001</v>
      </c>
      <c r="M158" s="55"/>
      <c r="N158" s="55"/>
      <c r="O158" s="55"/>
    </row>
    <row r="159" spans="1:15" ht="13.5" thickBot="1" x14ac:dyDescent="0.25">
      <c r="A159" s="62"/>
      <c r="B159" s="63"/>
      <c r="C159" s="63"/>
      <c r="D159" s="63"/>
      <c r="E159" s="63"/>
      <c r="F159" s="63"/>
      <c r="G159" s="63"/>
      <c r="H159" s="63"/>
      <c r="I159" s="63"/>
      <c r="J159" s="63"/>
      <c r="K159" s="64">
        <v>0.121</v>
      </c>
      <c r="L159" s="65"/>
      <c r="M159" s="55"/>
      <c r="N159" s="55"/>
      <c r="O159" s="55"/>
    </row>
    <row r="160" spans="1:15" x14ac:dyDescent="0.2">
      <c r="A160" s="203" t="str">
        <f>A56</f>
        <v>Submódulo 2.2 - Encargos Previdenciários (GPS), Fundo de Garantia por Tempo
de Serviço (FGTS) e outras contribuições</v>
      </c>
      <c r="B160" s="204"/>
      <c r="C160" s="204"/>
      <c r="D160" s="204"/>
      <c r="E160" s="204"/>
      <c r="F160" s="204"/>
      <c r="G160" s="204"/>
      <c r="H160" s="204"/>
      <c r="I160" s="66">
        <f>H66</f>
        <v>0.36799999999999999</v>
      </c>
      <c r="J160" s="58"/>
      <c r="K160" s="67">
        <v>0.2</v>
      </c>
      <c r="L160" s="61">
        <f>SUM(K160:K167)</f>
        <v>0.36799999999999999</v>
      </c>
      <c r="M160" s="55"/>
      <c r="N160" s="55"/>
      <c r="O160" s="55"/>
    </row>
    <row r="161" spans="1:15" x14ac:dyDescent="0.2">
      <c r="A161" s="68"/>
      <c r="B161" s="50"/>
      <c r="C161" s="50"/>
      <c r="D161" s="50"/>
      <c r="E161" s="50"/>
      <c r="F161" s="50"/>
      <c r="G161" s="50"/>
      <c r="H161" s="50"/>
      <c r="I161" s="50"/>
      <c r="J161" s="50"/>
      <c r="K161" s="69">
        <v>2.5000000000000001E-2</v>
      </c>
      <c r="L161" s="70"/>
      <c r="M161" s="55"/>
      <c r="N161" s="55"/>
      <c r="O161" s="55"/>
    </row>
    <row r="162" spans="1:15" x14ac:dyDescent="0.2">
      <c r="A162" s="68"/>
      <c r="B162" s="50"/>
      <c r="C162" s="50"/>
      <c r="D162" s="50"/>
      <c r="E162" s="50"/>
      <c r="F162" s="50"/>
      <c r="G162" s="50"/>
      <c r="H162" s="50"/>
      <c r="I162" s="50"/>
      <c r="J162" s="50"/>
      <c r="K162" s="69">
        <v>0.03</v>
      </c>
      <c r="L162" s="70"/>
      <c r="M162" s="55"/>
      <c r="N162" s="55"/>
      <c r="O162" s="71"/>
    </row>
    <row r="163" spans="1:15" x14ac:dyDescent="0.2">
      <c r="A163" s="68"/>
      <c r="B163" s="50"/>
      <c r="C163" s="50"/>
      <c r="D163" s="50"/>
      <c r="E163" s="50"/>
      <c r="F163" s="50"/>
      <c r="G163" s="50"/>
      <c r="H163" s="50"/>
      <c r="I163" s="50"/>
      <c r="J163" s="50"/>
      <c r="K163" s="69">
        <v>1.4999999999999999E-2</v>
      </c>
      <c r="L163" s="70"/>
      <c r="M163" s="55"/>
      <c r="N163" s="55"/>
      <c r="O163" s="71"/>
    </row>
    <row r="164" spans="1:15" x14ac:dyDescent="0.2">
      <c r="A164" s="68"/>
      <c r="B164" s="50"/>
      <c r="C164" s="50"/>
      <c r="D164" s="50"/>
      <c r="E164" s="50"/>
      <c r="F164" s="50"/>
      <c r="G164" s="50"/>
      <c r="H164" s="50"/>
      <c r="I164" s="50"/>
      <c r="J164" s="50"/>
      <c r="K164" s="69">
        <v>0.01</v>
      </c>
      <c r="L164" s="70"/>
      <c r="M164" s="71"/>
      <c r="N164" s="55"/>
      <c r="O164" s="71"/>
    </row>
    <row r="165" spans="1:15" x14ac:dyDescent="0.2">
      <c r="A165" s="68"/>
      <c r="B165" s="50"/>
      <c r="C165" s="50"/>
      <c r="D165" s="50"/>
      <c r="E165" s="50"/>
      <c r="F165" s="50"/>
      <c r="G165" s="50"/>
      <c r="H165" s="50"/>
      <c r="I165" s="50"/>
      <c r="J165" s="50"/>
      <c r="K165" s="69">
        <v>6.0000000000000001E-3</v>
      </c>
      <c r="L165" s="70"/>
      <c r="M165" s="71"/>
      <c r="N165" s="56"/>
      <c r="O165" s="71"/>
    </row>
    <row r="166" spans="1:15" x14ac:dyDescent="0.2">
      <c r="A166" s="68"/>
      <c r="B166" s="50"/>
      <c r="C166" s="50"/>
      <c r="D166" s="50"/>
      <c r="E166" s="50"/>
      <c r="F166" s="50"/>
      <c r="G166" s="50"/>
      <c r="H166" s="50"/>
      <c r="I166" s="50"/>
      <c r="J166" s="50"/>
      <c r="K166" s="69">
        <v>2E-3</v>
      </c>
      <c r="L166" s="70"/>
      <c r="M166" s="71"/>
      <c r="N166" s="56"/>
      <c r="O166" s="71"/>
    </row>
    <row r="167" spans="1:15" ht="13.5" thickBot="1" x14ac:dyDescent="0.25">
      <c r="A167" s="62"/>
      <c r="B167" s="63"/>
      <c r="C167" s="63"/>
      <c r="D167" s="63"/>
      <c r="E167" s="63"/>
      <c r="F167" s="63"/>
      <c r="G167" s="63"/>
      <c r="H167" s="63"/>
      <c r="I167" s="63"/>
      <c r="J167" s="63"/>
      <c r="K167" s="72">
        <v>0.08</v>
      </c>
      <c r="L167" s="65"/>
      <c r="M167" s="73"/>
      <c r="N167" s="56"/>
      <c r="O167" s="71"/>
    </row>
    <row r="168" spans="1:15" ht="13.5" thickBot="1" x14ac:dyDescent="0.25">
      <c r="A168" s="74" t="str">
        <f>A68</f>
        <v>Submódulo 2.3 - Benefícios Mensais e Diários</v>
      </c>
      <c r="B168" s="75"/>
      <c r="C168" s="75"/>
      <c r="D168" s="75"/>
      <c r="E168" s="75"/>
      <c r="F168" s="75"/>
      <c r="G168" s="75"/>
      <c r="H168" s="75"/>
      <c r="I168" s="76">
        <f>I70</f>
        <v>0</v>
      </c>
      <c r="J168" s="75"/>
      <c r="K168" s="77"/>
      <c r="L168" s="78"/>
      <c r="M168" s="73"/>
      <c r="N168" s="56"/>
      <c r="O168" s="71"/>
    </row>
    <row r="169" spans="1:15" x14ac:dyDescent="0.2">
      <c r="A169" s="57" t="str">
        <f>A85</f>
        <v>Módulo 3 - Provisão para Rescisão</v>
      </c>
      <c r="B169" s="58"/>
      <c r="C169" s="58"/>
      <c r="D169" s="58"/>
      <c r="E169" s="58"/>
      <c r="F169" s="58"/>
      <c r="G169" s="58"/>
      <c r="H169" s="58"/>
      <c r="I169" s="79">
        <f>I92</f>
        <v>4.5999999999999999E-2</v>
      </c>
      <c r="J169" s="58"/>
      <c r="K169" s="80">
        <v>1.8100000000000002E-2</v>
      </c>
      <c r="L169" s="61">
        <f>SUM(K169:K174)</f>
        <v>7.3499999999999996E-2</v>
      </c>
      <c r="M169" s="73"/>
      <c r="N169" s="56"/>
      <c r="O169" s="55"/>
    </row>
    <row r="170" spans="1:15" x14ac:dyDescent="0.2">
      <c r="A170" s="68"/>
      <c r="B170" s="50"/>
      <c r="C170" s="50"/>
      <c r="D170" s="50"/>
      <c r="E170" s="50"/>
      <c r="F170" s="50"/>
      <c r="G170" s="50"/>
      <c r="H170" s="50"/>
      <c r="I170" s="50"/>
      <c r="J170" s="50"/>
      <c r="K170" s="81">
        <v>1.4E-3</v>
      </c>
      <c r="L170" s="70"/>
      <c r="M170" s="56"/>
      <c r="N170" s="56"/>
      <c r="O170" s="55"/>
    </row>
    <row r="171" spans="1:15" x14ac:dyDescent="0.2">
      <c r="A171" s="68"/>
      <c r="B171" s="50"/>
      <c r="C171" s="50"/>
      <c r="D171" s="50"/>
      <c r="E171" s="50"/>
      <c r="F171" s="50"/>
      <c r="G171" s="50"/>
      <c r="H171" s="50"/>
      <c r="I171" s="50"/>
      <c r="J171" s="50"/>
      <c r="K171" s="81">
        <v>4.2500000000000003E-2</v>
      </c>
      <c r="L171" s="70"/>
      <c r="M171" s="55"/>
      <c r="N171" s="56"/>
      <c r="O171" s="55"/>
    </row>
    <row r="172" spans="1:15" x14ac:dyDescent="0.2">
      <c r="A172" s="68"/>
      <c r="B172" s="50"/>
      <c r="C172" s="50"/>
      <c r="D172" s="50"/>
      <c r="E172" s="50"/>
      <c r="F172" s="50"/>
      <c r="G172" s="50"/>
      <c r="H172" s="50"/>
      <c r="I172" s="50"/>
      <c r="J172" s="50"/>
      <c r="K172" s="81">
        <v>2.8999999999999998E-3</v>
      </c>
      <c r="L172" s="70"/>
    </row>
    <row r="173" spans="1:15" x14ac:dyDescent="0.2">
      <c r="A173" s="68"/>
      <c r="B173" s="50"/>
      <c r="C173" s="50"/>
      <c r="D173" s="50"/>
      <c r="E173" s="50"/>
      <c r="F173" s="50"/>
      <c r="G173" s="50"/>
      <c r="H173" s="50"/>
      <c r="I173" s="50"/>
      <c r="J173" s="50"/>
      <c r="K173" s="81">
        <v>1.1000000000000001E-3</v>
      </c>
      <c r="L173" s="70"/>
    </row>
    <row r="174" spans="1:15" ht="13.5" thickBot="1" x14ac:dyDescent="0.25">
      <c r="A174" s="62"/>
      <c r="B174" s="63"/>
      <c r="C174" s="63"/>
      <c r="D174" s="63"/>
      <c r="E174" s="63"/>
      <c r="F174" s="63"/>
      <c r="G174" s="63"/>
      <c r="H174" s="63"/>
      <c r="I174" s="63"/>
      <c r="J174" s="63"/>
      <c r="K174" s="82">
        <v>7.4999999999999997E-3</v>
      </c>
      <c r="L174" s="65"/>
    </row>
    <row r="175" spans="1:15" x14ac:dyDescent="0.2">
      <c r="A175" s="57" t="str">
        <f>A97</f>
        <v>Submódulo 4.1 - Ausências Legais</v>
      </c>
      <c r="B175" s="58"/>
      <c r="C175" s="58"/>
      <c r="D175" s="58"/>
      <c r="E175" s="58"/>
      <c r="F175" s="58"/>
      <c r="G175" s="58"/>
      <c r="H175" s="58"/>
      <c r="I175" s="83">
        <f>I105</f>
        <v>0.14860000000000001</v>
      </c>
      <c r="J175" s="58"/>
      <c r="K175" s="84">
        <v>9.4999999999999998E-3</v>
      </c>
      <c r="L175" s="61">
        <f>SUM(K175:K180)</f>
        <v>0.14860000000000001</v>
      </c>
    </row>
    <row r="176" spans="1:15" x14ac:dyDescent="0.2">
      <c r="A176" s="68"/>
      <c r="B176" s="50"/>
      <c r="C176" s="50"/>
      <c r="D176" s="50"/>
      <c r="E176" s="50"/>
      <c r="F176" s="50"/>
      <c r="G176" s="50"/>
      <c r="H176" s="50"/>
      <c r="I176" s="50"/>
      <c r="J176" s="50"/>
      <c r="K176" s="85">
        <v>3.8800000000000001E-2</v>
      </c>
      <c r="L176" s="70"/>
    </row>
    <row r="177" spans="1:17" x14ac:dyDescent="0.2">
      <c r="A177" s="68"/>
      <c r="B177" s="50"/>
      <c r="C177" s="50"/>
      <c r="D177" s="50"/>
      <c r="E177" s="50"/>
      <c r="F177" s="50"/>
      <c r="G177" s="50"/>
      <c r="H177" s="50"/>
      <c r="I177" s="50"/>
      <c r="J177" s="50"/>
      <c r="K177" s="85">
        <v>1E-3</v>
      </c>
      <c r="L177" s="70"/>
    </row>
    <row r="178" spans="1:17" x14ac:dyDescent="0.2">
      <c r="A178" s="68"/>
      <c r="B178" s="50"/>
      <c r="C178" s="50"/>
      <c r="D178" s="50"/>
      <c r="E178" s="50"/>
      <c r="F178" s="50"/>
      <c r="G178" s="50"/>
      <c r="H178" s="50"/>
      <c r="I178" s="50"/>
      <c r="J178" s="50"/>
      <c r="K178" s="85">
        <v>4.1999999999999997E-3</v>
      </c>
      <c r="L178" s="70"/>
    </row>
    <row r="179" spans="1:17" x14ac:dyDescent="0.2">
      <c r="A179" s="68"/>
      <c r="B179" s="50"/>
      <c r="C179" s="50"/>
      <c r="D179" s="50"/>
      <c r="E179" s="50"/>
      <c r="F179" s="50"/>
      <c r="G179" s="50"/>
      <c r="H179" s="50"/>
      <c r="I179" s="50"/>
      <c r="J179" s="50"/>
      <c r="K179" s="85">
        <v>2.0000000000000001E-4</v>
      </c>
      <c r="L179" s="70"/>
    </row>
    <row r="180" spans="1:17" ht="13.5" thickBot="1" x14ac:dyDescent="0.25">
      <c r="A180" s="62"/>
      <c r="B180" s="63"/>
      <c r="C180" s="63"/>
      <c r="D180" s="63"/>
      <c r="E180" s="63"/>
      <c r="F180" s="63"/>
      <c r="G180" s="63"/>
      <c r="H180" s="63"/>
      <c r="I180" s="63"/>
      <c r="J180" s="63"/>
      <c r="K180" s="86">
        <v>9.4899999999999998E-2</v>
      </c>
      <c r="L180" s="65"/>
    </row>
    <row r="181" spans="1:17" x14ac:dyDescent="0.2">
      <c r="A181" s="30" t="str">
        <f>A128</f>
        <v>Módulo 6 - Custos Indiretos, Tributos e Lucro</v>
      </c>
      <c r="I181" s="87">
        <f>I140</f>
        <v>0.17249999999999999</v>
      </c>
      <c r="K181" s="88">
        <f>SUM(K158:K180)</f>
        <v>0.7944</v>
      </c>
      <c r="L181" s="87">
        <f>SUM(L158:L180)</f>
        <v>0.7944</v>
      </c>
    </row>
    <row r="182" spans="1:17" x14ac:dyDescent="0.2">
      <c r="I182" s="89">
        <f>SUM(I158:I181)</f>
        <v>0.93940000000000001</v>
      </c>
      <c r="K182" s="30" t="s">
        <v>167</v>
      </c>
    </row>
    <row r="183" spans="1:17" x14ac:dyDescent="0.2">
      <c r="K183" s="30" t="s">
        <v>166</v>
      </c>
    </row>
    <row r="184" spans="1:17" x14ac:dyDescent="0.2">
      <c r="Q184" s="88"/>
    </row>
    <row r="185" spans="1:17" x14ac:dyDescent="0.2">
      <c r="Q185" s="88"/>
    </row>
    <row r="186" spans="1:17" x14ac:dyDescent="0.2">
      <c r="Q186" s="88"/>
    </row>
    <row r="187" spans="1:17" x14ac:dyDescent="0.2">
      <c r="Q187" s="88"/>
    </row>
    <row r="188" spans="1:17" x14ac:dyDescent="0.2">
      <c r="Q188" s="88"/>
    </row>
  </sheetData>
  <mergeCells count="304">
    <mergeCell ref="A1:K1"/>
    <mergeCell ref="A3:K3"/>
    <mergeCell ref="A5:C5"/>
    <mergeCell ref="D5:F5"/>
    <mergeCell ref="A6:C6"/>
    <mergeCell ref="D6:F6"/>
    <mergeCell ref="A16:B16"/>
    <mergeCell ref="C16:G16"/>
    <mergeCell ref="H16:K16"/>
    <mergeCell ref="A14:B14"/>
    <mergeCell ref="C14:G14"/>
    <mergeCell ref="H14:K14"/>
    <mergeCell ref="A2:K2"/>
    <mergeCell ref="B8:D8"/>
    <mergeCell ref="F8:G8"/>
    <mergeCell ref="A10:K10"/>
    <mergeCell ref="A13:B13"/>
    <mergeCell ref="C13:G13"/>
    <mergeCell ref="H13:K13"/>
    <mergeCell ref="A19:K19"/>
    <mergeCell ref="A21:D21"/>
    <mergeCell ref="E21:G21"/>
    <mergeCell ref="H21:K21"/>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2:B32"/>
    <mergeCell ref="C32:H32"/>
    <mergeCell ref="I32:K32"/>
    <mergeCell ref="A33:B33"/>
    <mergeCell ref="C33:H33"/>
    <mergeCell ref="I33:K33"/>
    <mergeCell ref="C34:H34"/>
    <mergeCell ref="I34:K34"/>
    <mergeCell ref="A34:B34"/>
    <mergeCell ref="A40:B40"/>
    <mergeCell ref="C40:I40"/>
    <mergeCell ref="J40:K40"/>
    <mergeCell ref="A41:B41"/>
    <mergeCell ref="C41:H41"/>
    <mergeCell ref="J41:K41"/>
    <mergeCell ref="A35:B35"/>
    <mergeCell ref="C35:H35"/>
    <mergeCell ref="I35:K35"/>
    <mergeCell ref="A37:K37"/>
    <mergeCell ref="A39:B39"/>
    <mergeCell ref="C39:I39"/>
    <mergeCell ref="J39:K39"/>
    <mergeCell ref="A44:B44"/>
    <mergeCell ref="C44:H44"/>
    <mergeCell ref="J44:K44"/>
    <mergeCell ref="A45:B45"/>
    <mergeCell ref="C45:H45"/>
    <mergeCell ref="J45:K45"/>
    <mergeCell ref="A42:B42"/>
    <mergeCell ref="C42:H42"/>
    <mergeCell ref="J42:K42"/>
    <mergeCell ref="A43:B43"/>
    <mergeCell ref="C43:H43"/>
    <mergeCell ref="J43:K43"/>
    <mergeCell ref="A52:B52"/>
    <mergeCell ref="C52:H52"/>
    <mergeCell ref="J52:K52"/>
    <mergeCell ref="A53:B53"/>
    <mergeCell ref="C53:H53"/>
    <mergeCell ref="J53:K53"/>
    <mergeCell ref="A46:I46"/>
    <mergeCell ref="J46:K46"/>
    <mergeCell ref="A48:K48"/>
    <mergeCell ref="A50:K50"/>
    <mergeCell ref="A51:B51"/>
    <mergeCell ref="J51:K51"/>
    <mergeCell ref="A58:B58"/>
    <mergeCell ref="C58:G58"/>
    <mergeCell ref="H58:I58"/>
    <mergeCell ref="J58:K58"/>
    <mergeCell ref="A59:B59"/>
    <mergeCell ref="C59:G59"/>
    <mergeCell ref="H59:I59"/>
    <mergeCell ref="J59:K59"/>
    <mergeCell ref="A54:H54"/>
    <mergeCell ref="J54:K54"/>
    <mergeCell ref="A56:K56"/>
    <mergeCell ref="A57:B57"/>
    <mergeCell ref="C57:G57"/>
    <mergeCell ref="H57:I57"/>
    <mergeCell ref="J57:K57"/>
    <mergeCell ref="A62:B62"/>
    <mergeCell ref="C62:G62"/>
    <mergeCell ref="H62:I62"/>
    <mergeCell ref="J62:K62"/>
    <mergeCell ref="A63:B63"/>
    <mergeCell ref="C63:G63"/>
    <mergeCell ref="H63:I63"/>
    <mergeCell ref="J63:K63"/>
    <mergeCell ref="A60:B60"/>
    <mergeCell ref="C60:G60"/>
    <mergeCell ref="H60:I60"/>
    <mergeCell ref="J60:K60"/>
    <mergeCell ref="A61:B61"/>
    <mergeCell ref="C61:G61"/>
    <mergeCell ref="H61:I61"/>
    <mergeCell ref="J61:K61"/>
    <mergeCell ref="A66:G66"/>
    <mergeCell ref="H66:I66"/>
    <mergeCell ref="J66:K66"/>
    <mergeCell ref="A69:B69"/>
    <mergeCell ref="C69:H69"/>
    <mergeCell ref="J69:K69"/>
    <mergeCell ref="A64:B64"/>
    <mergeCell ref="C64:G64"/>
    <mergeCell ref="H64:I64"/>
    <mergeCell ref="J64:K64"/>
    <mergeCell ref="A65:B65"/>
    <mergeCell ref="C65:G65"/>
    <mergeCell ref="H65:I65"/>
    <mergeCell ref="J65:K65"/>
    <mergeCell ref="A72:B72"/>
    <mergeCell ref="C72:H72"/>
    <mergeCell ref="J72:K72"/>
    <mergeCell ref="A73:B73"/>
    <mergeCell ref="C73:H73"/>
    <mergeCell ref="J73:K73"/>
    <mergeCell ref="A70:B70"/>
    <mergeCell ref="C70:H70"/>
    <mergeCell ref="J70:K70"/>
    <mergeCell ref="A71:B71"/>
    <mergeCell ref="C71:H71"/>
    <mergeCell ref="J71:K71"/>
    <mergeCell ref="A76:I76"/>
    <mergeCell ref="J76:K76"/>
    <mergeCell ref="A79:B79"/>
    <mergeCell ref="C79:I79"/>
    <mergeCell ref="J79:K79"/>
    <mergeCell ref="A80:B80"/>
    <mergeCell ref="C80:I80"/>
    <mergeCell ref="J80:K80"/>
    <mergeCell ref="A74:B74"/>
    <mergeCell ref="C74:H74"/>
    <mergeCell ref="J74:K74"/>
    <mergeCell ref="A75:B75"/>
    <mergeCell ref="C75:H75"/>
    <mergeCell ref="J75:K75"/>
    <mergeCell ref="A83:I83"/>
    <mergeCell ref="J83:K83"/>
    <mergeCell ref="A85:K85"/>
    <mergeCell ref="A87:B87"/>
    <mergeCell ref="C87:H87"/>
    <mergeCell ref="J87:K87"/>
    <mergeCell ref="A81:B81"/>
    <mergeCell ref="C81:I81"/>
    <mergeCell ref="J81:K81"/>
    <mergeCell ref="A82:B82"/>
    <mergeCell ref="C82:I82"/>
    <mergeCell ref="J82:K82"/>
    <mergeCell ref="A90:B90"/>
    <mergeCell ref="C90:H90"/>
    <mergeCell ref="J90:K90"/>
    <mergeCell ref="A88:B88"/>
    <mergeCell ref="C88:H88"/>
    <mergeCell ref="J88:K88"/>
    <mergeCell ref="A89:B89"/>
    <mergeCell ref="C89:H89"/>
    <mergeCell ref="J89:K89"/>
    <mergeCell ref="J92:K92"/>
    <mergeCell ref="A94:K94"/>
    <mergeCell ref="A98:B98"/>
    <mergeCell ref="C98:H98"/>
    <mergeCell ref="J98:K98"/>
    <mergeCell ref="A99:B99"/>
    <mergeCell ref="C99:H99"/>
    <mergeCell ref="J99:K99"/>
    <mergeCell ref="A91:B91"/>
    <mergeCell ref="C91:H91"/>
    <mergeCell ref="J91:K91"/>
    <mergeCell ref="A102:B102"/>
    <mergeCell ref="C102:H102"/>
    <mergeCell ref="J102:K102"/>
    <mergeCell ref="A103:B103"/>
    <mergeCell ref="C103:H103"/>
    <mergeCell ref="J103:K103"/>
    <mergeCell ref="A100:B100"/>
    <mergeCell ref="C100:H100"/>
    <mergeCell ref="J100:K100"/>
    <mergeCell ref="A101:B101"/>
    <mergeCell ref="C101:H101"/>
    <mergeCell ref="J101:K101"/>
    <mergeCell ref="A109:B109"/>
    <mergeCell ref="C109:I109"/>
    <mergeCell ref="J109:K109"/>
    <mergeCell ref="A110:I110"/>
    <mergeCell ref="J110:K110"/>
    <mergeCell ref="A113:B113"/>
    <mergeCell ref="C113:I113"/>
    <mergeCell ref="J113:K113"/>
    <mergeCell ref="A104:B104"/>
    <mergeCell ref="C104:H104"/>
    <mergeCell ref="J104:K104"/>
    <mergeCell ref="A105:H105"/>
    <mergeCell ref="J105:K105"/>
    <mergeCell ref="A108:B108"/>
    <mergeCell ref="C108:I108"/>
    <mergeCell ref="J108:K108"/>
    <mergeCell ref="A116:I116"/>
    <mergeCell ref="J116:K116"/>
    <mergeCell ref="A118:K118"/>
    <mergeCell ref="A120:B120"/>
    <mergeCell ref="C120:I120"/>
    <mergeCell ref="J120:K120"/>
    <mergeCell ref="A114:B114"/>
    <mergeCell ref="C114:I114"/>
    <mergeCell ref="J114:K114"/>
    <mergeCell ref="A115:B115"/>
    <mergeCell ref="C115:I115"/>
    <mergeCell ref="J115:K115"/>
    <mergeCell ref="A123:B123"/>
    <mergeCell ref="C123:I123"/>
    <mergeCell ref="J123:K123"/>
    <mergeCell ref="A125:B125"/>
    <mergeCell ref="C125:I125"/>
    <mergeCell ref="J125:K125"/>
    <mergeCell ref="A121:B121"/>
    <mergeCell ref="C121:I121"/>
    <mergeCell ref="J121:K121"/>
    <mergeCell ref="A122:B122"/>
    <mergeCell ref="C122:I122"/>
    <mergeCell ref="J122:K122"/>
    <mergeCell ref="A124:B124"/>
    <mergeCell ref="C124:I124"/>
    <mergeCell ref="J124:K124"/>
    <mergeCell ref="A131:B131"/>
    <mergeCell ref="C131:H131"/>
    <mergeCell ref="J131:K131"/>
    <mergeCell ref="A132:B132"/>
    <mergeCell ref="C132:H132"/>
    <mergeCell ref="J132:K132"/>
    <mergeCell ref="A126:I126"/>
    <mergeCell ref="J126:K126"/>
    <mergeCell ref="A128:K128"/>
    <mergeCell ref="A130:B130"/>
    <mergeCell ref="C130:H130"/>
    <mergeCell ref="J130:K130"/>
    <mergeCell ref="C135:H135"/>
    <mergeCell ref="J135:K135"/>
    <mergeCell ref="C136:H136"/>
    <mergeCell ref="J136:K136"/>
    <mergeCell ref="C137:H137"/>
    <mergeCell ref="J137:K137"/>
    <mergeCell ref="A133:B133"/>
    <mergeCell ref="C133:H133"/>
    <mergeCell ref="J133:K133"/>
    <mergeCell ref="A134:B134"/>
    <mergeCell ref="C134:H134"/>
    <mergeCell ref="J134:K134"/>
    <mergeCell ref="A140:H140"/>
    <mergeCell ref="J140:K140"/>
    <mergeCell ref="A142:K142"/>
    <mergeCell ref="A144:B144"/>
    <mergeCell ref="C144:I144"/>
    <mergeCell ref="J144:K144"/>
    <mergeCell ref="A138:B138"/>
    <mergeCell ref="C138:H138"/>
    <mergeCell ref="J138:K138"/>
    <mergeCell ref="A139:B139"/>
    <mergeCell ref="C139:H139"/>
    <mergeCell ref="J139:K139"/>
    <mergeCell ref="A152:I152"/>
    <mergeCell ref="J152:K152"/>
    <mergeCell ref="A160:H160"/>
    <mergeCell ref="A149:B149"/>
    <mergeCell ref="C149:I149"/>
    <mergeCell ref="J149:K149"/>
    <mergeCell ref="A150:I150"/>
    <mergeCell ref="J150:K150"/>
    <mergeCell ref="A151:B151"/>
    <mergeCell ref="C151:I151"/>
    <mergeCell ref="J151:K151"/>
    <mergeCell ref="A153:K153"/>
    <mergeCell ref="A147:B147"/>
    <mergeCell ref="C147:I147"/>
    <mergeCell ref="J147:K147"/>
    <mergeCell ref="A148:B148"/>
    <mergeCell ref="C148:I148"/>
    <mergeCell ref="J148:K148"/>
    <mergeCell ref="A145:B145"/>
    <mergeCell ref="C145:I145"/>
    <mergeCell ref="J145:K145"/>
    <mergeCell ref="A146:B146"/>
    <mergeCell ref="C146:I146"/>
    <mergeCell ref="J146:K146"/>
  </mergeCells>
  <pageMargins left="0.51181102362204722" right="0.51181102362204722" top="0.78740157480314965" bottom="0.78740157480314965" header="0.31496062992125984" footer="0.31496062992125984"/>
  <pageSetup paperSize="9" scale="93" orientation="portrait" r:id="rId1"/>
  <rowBreaks count="3" manualBreakCount="3">
    <brk id="47" max="10" man="1"/>
    <brk id="83" max="16383" man="1"/>
    <brk id="1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6"/>
  <sheetViews>
    <sheetView topLeftCell="A139" zoomScale="130" zoomScaleNormal="130" zoomScaleSheetLayoutView="150" workbookViewId="0">
      <selection activeCell="J133" sqref="J133:K133"/>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52"/>
      <c r="B22" s="252"/>
      <c r="C22" s="252"/>
      <c r="D22" s="252"/>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f>A22</f>
        <v>0</v>
      </c>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45"/>
      <c r="J35" s="216"/>
      <c r="K35" s="217"/>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371</v>
      </c>
      <c r="D70" s="216"/>
      <c r="E70" s="216"/>
      <c r="F70" s="216"/>
      <c r="G70" s="216"/>
      <c r="H70" s="217"/>
      <c r="I70" s="21"/>
      <c r="J70" s="200">
        <f>Q70</f>
        <v>0</v>
      </c>
      <c r="K70" s="200"/>
      <c r="M70" s="18"/>
      <c r="N70" s="27"/>
      <c r="O70" s="45"/>
      <c r="P70" s="45"/>
      <c r="Q70" s="45"/>
    </row>
    <row r="71" spans="1:17" x14ac:dyDescent="0.2">
      <c r="A71" s="197" t="s">
        <v>1</v>
      </c>
      <c r="B71" s="198"/>
      <c r="C71" s="215" t="s">
        <v>370</v>
      </c>
      <c r="D71" s="216"/>
      <c r="E71" s="216"/>
      <c r="F71" s="216"/>
      <c r="G71" s="216"/>
      <c r="H71" s="217"/>
      <c r="I71" s="46"/>
      <c r="J71" s="200">
        <f>Q71</f>
        <v>0</v>
      </c>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197" t="s">
        <v>3</v>
      </c>
      <c r="B89" s="198"/>
      <c r="C89" s="215" t="s">
        <v>174</v>
      </c>
      <c r="D89" s="216"/>
      <c r="E89" s="216"/>
      <c r="F89" s="216"/>
      <c r="G89" s="216"/>
      <c r="H89" s="217"/>
      <c r="I89" s="117">
        <v>7.1000000000000004E-3</v>
      </c>
      <c r="J89" s="200">
        <f t="shared" si="1"/>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14" x14ac:dyDescent="0.2">
      <c r="A97" s="197" t="s">
        <v>0</v>
      </c>
      <c r="B97" s="198"/>
      <c r="C97" s="215" t="s">
        <v>158</v>
      </c>
      <c r="D97" s="216"/>
      <c r="E97" s="216"/>
      <c r="F97" s="216"/>
      <c r="G97" s="216"/>
      <c r="H97" s="217"/>
      <c r="I97" s="117">
        <v>9.4999999999999998E-3</v>
      </c>
      <c r="J97" s="226">
        <f>$J$46*I97</f>
        <v>0</v>
      </c>
      <c r="K97" s="226"/>
      <c r="M97" s="42" t="s">
        <v>116</v>
      </c>
      <c r="N97" s="20" t="s">
        <v>119</v>
      </c>
    </row>
    <row r="98" spans="1:14"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17">
        <v>1E-3</v>
      </c>
      <c r="J99" s="226">
        <f t="shared" si="2"/>
        <v>0</v>
      </c>
      <c r="K99" s="226"/>
      <c r="M99" s="42" t="s">
        <v>116</v>
      </c>
      <c r="N99" s="20" t="s">
        <v>149</v>
      </c>
    </row>
    <row r="100" spans="1:14"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1">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286" t="s">
        <v>0</v>
      </c>
      <c r="B119" s="287"/>
      <c r="C119" s="280" t="s">
        <v>76</v>
      </c>
      <c r="D119" s="280"/>
      <c r="E119" s="280"/>
      <c r="F119" s="280"/>
      <c r="G119" s="280"/>
      <c r="H119" s="280"/>
      <c r="I119" s="280"/>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215" t="s">
        <v>296</v>
      </c>
      <c r="D121" s="216"/>
      <c r="E121" s="216"/>
      <c r="F121" s="216"/>
      <c r="G121" s="216"/>
      <c r="H121" s="216"/>
      <c r="I121" s="217"/>
      <c r="J121" s="225"/>
      <c r="K121" s="225"/>
    </row>
    <row r="122" spans="1:13" x14ac:dyDescent="0.2">
      <c r="A122" s="197" t="s">
        <v>3</v>
      </c>
      <c r="B122" s="198"/>
      <c r="C122" s="215" t="s">
        <v>361</v>
      </c>
      <c r="D122" s="216"/>
      <c r="E122" s="216"/>
      <c r="F122" s="216"/>
      <c r="G122" s="216"/>
      <c r="H122" s="216"/>
      <c r="I122" s="217"/>
      <c r="J122" s="227"/>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18"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19"/>
      <c r="J131" s="218"/>
      <c r="K131" s="218"/>
    </row>
    <row r="132" spans="1:14" x14ac:dyDescent="0.2">
      <c r="A132" s="197"/>
      <c r="B132" s="198"/>
      <c r="C132" s="215" t="s">
        <v>82</v>
      </c>
      <c r="D132" s="216"/>
      <c r="E132" s="216"/>
      <c r="F132" s="216"/>
      <c r="G132" s="216"/>
      <c r="H132" s="217"/>
      <c r="I132" s="119"/>
      <c r="J132" s="218"/>
      <c r="K132" s="218"/>
    </row>
    <row r="133" spans="1:14" x14ac:dyDescent="0.2">
      <c r="A133" s="114"/>
      <c r="B133" s="115"/>
      <c r="C133" s="215" t="s">
        <v>126</v>
      </c>
      <c r="D133" s="216"/>
      <c r="E133" s="216"/>
      <c r="F133" s="216"/>
      <c r="G133" s="216"/>
      <c r="H133" s="216"/>
      <c r="I133" s="117">
        <v>0.05</v>
      </c>
      <c r="J133" s="218">
        <f>J148*I133</f>
        <v>0</v>
      </c>
      <c r="K133" s="218"/>
    </row>
    <row r="134" spans="1:14" x14ac:dyDescent="0.2">
      <c r="A134" s="114"/>
      <c r="B134" s="115"/>
      <c r="C134" s="215" t="s">
        <v>127</v>
      </c>
      <c r="D134" s="216"/>
      <c r="E134" s="216"/>
      <c r="F134" s="216"/>
      <c r="G134" s="216"/>
      <c r="H134" s="216"/>
      <c r="I134" s="117">
        <v>1.6500000000000001E-2</v>
      </c>
      <c r="J134" s="218">
        <f>J148*I134</f>
        <v>0</v>
      </c>
      <c r="K134" s="218"/>
    </row>
    <row r="135" spans="1:14" x14ac:dyDescent="0.2">
      <c r="A135" s="114"/>
      <c r="B135" s="115"/>
      <c r="C135" s="215" t="s">
        <v>173</v>
      </c>
      <c r="D135" s="216"/>
      <c r="E135" s="216"/>
      <c r="F135" s="216"/>
      <c r="G135" s="216"/>
      <c r="H135" s="216"/>
      <c r="I135" s="117">
        <v>7.5999999999999998E-2</v>
      </c>
      <c r="J135" s="218">
        <f>J148*I135</f>
        <v>0</v>
      </c>
      <c r="K135" s="218"/>
    </row>
    <row r="136" spans="1:14" x14ac:dyDescent="0.2">
      <c r="A136" s="197"/>
      <c r="B136" s="198"/>
      <c r="C136" s="215" t="s">
        <v>83</v>
      </c>
      <c r="D136" s="216"/>
      <c r="E136" s="216"/>
      <c r="F136" s="216"/>
      <c r="G136" s="216"/>
      <c r="H136" s="217"/>
      <c r="I136" s="119"/>
      <c r="J136" s="218"/>
      <c r="K136" s="218"/>
    </row>
    <row r="137" spans="1:14" x14ac:dyDescent="0.2">
      <c r="A137" s="197"/>
      <c r="B137" s="198"/>
      <c r="C137" s="215" t="s">
        <v>84</v>
      </c>
      <c r="D137" s="216"/>
      <c r="E137" s="216"/>
      <c r="F137" s="216"/>
      <c r="G137" s="216"/>
      <c r="H137" s="217"/>
      <c r="I137" s="119"/>
      <c r="J137" s="218"/>
      <c r="K137" s="218"/>
    </row>
    <row r="138" spans="1:14" x14ac:dyDescent="0.2">
      <c r="A138" s="208" t="s">
        <v>31</v>
      </c>
      <c r="B138" s="209"/>
      <c r="C138" s="209"/>
      <c r="D138" s="209"/>
      <c r="E138" s="209"/>
      <c r="F138" s="209"/>
      <c r="G138" s="209"/>
      <c r="H138" s="210"/>
      <c r="I138" s="121">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50.25"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4.5999999999999999E-2</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0.90939999999999999</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1:K1"/>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2:K2"/>
    <mergeCell ref="A19:K19"/>
    <mergeCell ref="A21:D21"/>
    <mergeCell ref="E21:G21"/>
    <mergeCell ref="H21:K21"/>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35:B35"/>
    <mergeCell ref="C35:H35"/>
    <mergeCell ref="I35:K35"/>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2:B122"/>
    <mergeCell ref="C122:I122"/>
    <mergeCell ref="J122:K122"/>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50:I150"/>
    <mergeCell ref="J150:K150"/>
    <mergeCell ref="A158:H158"/>
    <mergeCell ref="A147:B147"/>
    <mergeCell ref="C147:I147"/>
    <mergeCell ref="J147:K147"/>
    <mergeCell ref="A148:I148"/>
    <mergeCell ref="J148:K148"/>
    <mergeCell ref="A149:B149"/>
    <mergeCell ref="C149:I149"/>
    <mergeCell ref="J149:K149"/>
    <mergeCell ref="A151:K151"/>
  </mergeCells>
  <pageMargins left="0.51181102362204722" right="0.51181102362204722" top="0.78740157480314965" bottom="0.78740157480314965" header="0.31496062992125984" footer="0.31496062992125984"/>
  <pageSetup paperSize="9" scale="94" orientation="portrait" r:id="rId1"/>
  <rowBreaks count="3" manualBreakCount="3">
    <brk id="47" max="10" man="1"/>
    <brk id="81" max="16383" man="1"/>
    <brk id="11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6"/>
  <sheetViews>
    <sheetView topLeftCell="A139" zoomScale="130" zoomScaleNormal="130" zoomScaleSheetLayoutView="130" workbookViewId="0">
      <selection activeCell="L133" sqref="L133"/>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85"/>
      <c r="B22" s="285"/>
      <c r="C22" s="285"/>
      <c r="D22" s="285"/>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f>A22</f>
        <v>0</v>
      </c>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45"/>
      <c r="J35" s="216"/>
      <c r="K35" s="217"/>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371</v>
      </c>
      <c r="D70" s="216"/>
      <c r="E70" s="216"/>
      <c r="F70" s="216"/>
      <c r="G70" s="216"/>
      <c r="H70" s="217"/>
      <c r="I70" s="21"/>
      <c r="J70" s="200"/>
      <c r="K70" s="200"/>
      <c r="M70" s="18"/>
      <c r="N70" s="27"/>
      <c r="O70" s="45"/>
      <c r="P70" s="45"/>
      <c r="Q70" s="45"/>
    </row>
    <row r="71" spans="1:17" x14ac:dyDescent="0.2">
      <c r="A71" s="197" t="s">
        <v>1</v>
      </c>
      <c r="B71" s="198"/>
      <c r="C71" s="215" t="s">
        <v>370</v>
      </c>
      <c r="D71" s="216"/>
      <c r="E71" s="216"/>
      <c r="F71" s="216"/>
      <c r="G71" s="216"/>
      <c r="H71" s="217"/>
      <c r="I71" s="46"/>
      <c r="J71" s="200"/>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197" t="s">
        <v>3</v>
      </c>
      <c r="B89" s="198"/>
      <c r="C89" s="215" t="s">
        <v>174</v>
      </c>
      <c r="D89" s="216"/>
      <c r="E89" s="216"/>
      <c r="F89" s="216"/>
      <c r="G89" s="216"/>
      <c r="H89" s="217"/>
      <c r="I89" s="117">
        <v>7.1000000000000004E-3</v>
      </c>
      <c r="J89" s="200">
        <f t="shared" si="1"/>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14" x14ac:dyDescent="0.2">
      <c r="A97" s="197" t="s">
        <v>0</v>
      </c>
      <c r="B97" s="198"/>
      <c r="C97" s="215" t="s">
        <v>158</v>
      </c>
      <c r="D97" s="216"/>
      <c r="E97" s="216"/>
      <c r="F97" s="216"/>
      <c r="G97" s="216"/>
      <c r="H97" s="217"/>
      <c r="I97" s="117">
        <v>9.4999999999999998E-3</v>
      </c>
      <c r="J97" s="226">
        <f>$J$46*I97</f>
        <v>0</v>
      </c>
      <c r="K97" s="226"/>
      <c r="M97" s="42" t="s">
        <v>116</v>
      </c>
      <c r="N97" s="20" t="s">
        <v>119</v>
      </c>
    </row>
    <row r="98" spans="1:14"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17">
        <v>1E-3</v>
      </c>
      <c r="J99" s="226">
        <f t="shared" si="2"/>
        <v>0</v>
      </c>
      <c r="K99" s="226"/>
      <c r="M99" s="42" t="s">
        <v>116</v>
      </c>
      <c r="N99" s="20" t="s">
        <v>149</v>
      </c>
    </row>
    <row r="100" spans="1:14"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1">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286" t="s">
        <v>0</v>
      </c>
      <c r="B119" s="287"/>
      <c r="C119" s="280" t="s">
        <v>76</v>
      </c>
      <c r="D119" s="280"/>
      <c r="E119" s="280"/>
      <c r="F119" s="280"/>
      <c r="G119" s="280"/>
      <c r="H119" s="280"/>
      <c r="I119" s="280"/>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296</v>
      </c>
      <c r="D121" s="199"/>
      <c r="E121" s="199"/>
      <c r="F121" s="199"/>
      <c r="G121" s="199"/>
      <c r="H121" s="199"/>
      <c r="I121" s="199"/>
      <c r="J121" s="225"/>
      <c r="K121" s="225"/>
    </row>
    <row r="122" spans="1:13" x14ac:dyDescent="0.2">
      <c r="A122" s="197" t="s">
        <v>3</v>
      </c>
      <c r="B122" s="198"/>
      <c r="C122" s="199" t="s">
        <v>361</v>
      </c>
      <c r="D122" s="199"/>
      <c r="E122" s="199"/>
      <c r="F122" s="199"/>
      <c r="G122" s="199"/>
      <c r="H122" s="199"/>
      <c r="I122" s="199"/>
      <c r="J122" s="227"/>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18"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19"/>
      <c r="J131" s="218"/>
      <c r="K131" s="218"/>
    </row>
    <row r="132" spans="1:14" x14ac:dyDescent="0.2">
      <c r="A132" s="197"/>
      <c r="B132" s="198"/>
      <c r="C132" s="215" t="s">
        <v>82</v>
      </c>
      <c r="D132" s="216"/>
      <c r="E132" s="216"/>
      <c r="F132" s="216"/>
      <c r="G132" s="216"/>
      <c r="H132" s="217"/>
      <c r="I132" s="119"/>
      <c r="J132" s="218"/>
      <c r="K132" s="218"/>
    </row>
    <row r="133" spans="1:14" x14ac:dyDescent="0.2">
      <c r="A133" s="114"/>
      <c r="B133" s="115"/>
      <c r="C133" s="215" t="s">
        <v>126</v>
      </c>
      <c r="D133" s="216"/>
      <c r="E133" s="216"/>
      <c r="F133" s="216"/>
      <c r="G133" s="216"/>
      <c r="H133" s="216"/>
      <c r="I133" s="117">
        <v>0.05</v>
      </c>
      <c r="J133" s="218">
        <f>J148*I133</f>
        <v>0</v>
      </c>
      <c r="K133" s="218"/>
    </row>
    <row r="134" spans="1:14" x14ac:dyDescent="0.2">
      <c r="A134" s="114"/>
      <c r="B134" s="115"/>
      <c r="C134" s="215" t="s">
        <v>127</v>
      </c>
      <c r="D134" s="216"/>
      <c r="E134" s="216"/>
      <c r="F134" s="216"/>
      <c r="G134" s="216"/>
      <c r="H134" s="216"/>
      <c r="I134" s="117">
        <v>1.6500000000000001E-2</v>
      </c>
      <c r="J134" s="218">
        <f>J148*I134</f>
        <v>0</v>
      </c>
      <c r="K134" s="218"/>
    </row>
    <row r="135" spans="1:14" x14ac:dyDescent="0.2">
      <c r="A135" s="114"/>
      <c r="B135" s="115"/>
      <c r="C135" s="215" t="s">
        <v>173</v>
      </c>
      <c r="D135" s="216"/>
      <c r="E135" s="216"/>
      <c r="F135" s="216"/>
      <c r="G135" s="216"/>
      <c r="H135" s="216"/>
      <c r="I135" s="117">
        <v>7.5999999999999998E-2</v>
      </c>
      <c r="J135" s="218">
        <f>J148*I135</f>
        <v>0</v>
      </c>
      <c r="K135" s="218"/>
    </row>
    <row r="136" spans="1:14" x14ac:dyDescent="0.2">
      <c r="A136" s="197"/>
      <c r="B136" s="198"/>
      <c r="C136" s="215" t="s">
        <v>83</v>
      </c>
      <c r="D136" s="216"/>
      <c r="E136" s="216"/>
      <c r="F136" s="216"/>
      <c r="G136" s="216"/>
      <c r="H136" s="217"/>
      <c r="I136" s="119"/>
      <c r="J136" s="218"/>
      <c r="K136" s="218"/>
    </row>
    <row r="137" spans="1:14" x14ac:dyDescent="0.2">
      <c r="A137" s="197"/>
      <c r="B137" s="198"/>
      <c r="C137" s="215" t="s">
        <v>84</v>
      </c>
      <c r="D137" s="216"/>
      <c r="E137" s="216"/>
      <c r="F137" s="216"/>
      <c r="G137" s="216"/>
      <c r="H137" s="217"/>
      <c r="I137" s="119"/>
      <c r="J137" s="218"/>
      <c r="K137" s="218"/>
    </row>
    <row r="138" spans="1:14" x14ac:dyDescent="0.2">
      <c r="A138" s="208" t="s">
        <v>31</v>
      </c>
      <c r="B138" s="209"/>
      <c r="C138" s="209"/>
      <c r="D138" s="209"/>
      <c r="E138" s="209"/>
      <c r="F138" s="209"/>
      <c r="G138" s="209"/>
      <c r="H138" s="210"/>
      <c r="I138" s="121">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54"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4.5999999999999999E-2</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0.90939999999999999</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1:K1"/>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2:K2"/>
    <mergeCell ref="A19:K19"/>
    <mergeCell ref="A21:D21"/>
    <mergeCell ref="E21:G21"/>
    <mergeCell ref="H21:K21"/>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35:B35"/>
    <mergeCell ref="C35:H35"/>
    <mergeCell ref="I35:K35"/>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2:B122"/>
    <mergeCell ref="C122:I122"/>
    <mergeCell ref="J122:K122"/>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50:I150"/>
    <mergeCell ref="J150:K150"/>
    <mergeCell ref="A158:H158"/>
    <mergeCell ref="A147:B147"/>
    <mergeCell ref="C147:I147"/>
    <mergeCell ref="J147:K147"/>
    <mergeCell ref="A148:I148"/>
    <mergeCell ref="J148:K148"/>
    <mergeCell ref="A149:B149"/>
    <mergeCell ref="C149:I149"/>
    <mergeCell ref="J149:K149"/>
    <mergeCell ref="A151:K151"/>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6"/>
  <sheetViews>
    <sheetView topLeftCell="A124" zoomScale="110" zoomScaleNormal="110" zoomScaleSheetLayoutView="140" workbookViewId="0">
      <selection activeCell="J132" sqref="J132:K132"/>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189</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52"/>
      <c r="B22" s="252"/>
      <c r="C22" s="252"/>
      <c r="D22" s="252"/>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f>A22</f>
        <v>0</v>
      </c>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9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45"/>
      <c r="J35" s="216"/>
      <c r="K35" s="217"/>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371</v>
      </c>
      <c r="D70" s="216"/>
      <c r="E70" s="216"/>
      <c r="F70" s="216"/>
      <c r="G70" s="216"/>
      <c r="H70" s="217"/>
      <c r="I70" s="21"/>
      <c r="J70" s="200"/>
      <c r="K70" s="200"/>
      <c r="M70" s="18"/>
      <c r="N70" s="27"/>
      <c r="O70" s="45"/>
      <c r="P70" s="45"/>
      <c r="Q70" s="45"/>
    </row>
    <row r="71" spans="1:17" x14ac:dyDescent="0.2">
      <c r="A71" s="197" t="s">
        <v>1</v>
      </c>
      <c r="B71" s="198"/>
      <c r="C71" s="215" t="s">
        <v>370</v>
      </c>
      <c r="D71" s="216"/>
      <c r="E71" s="216"/>
      <c r="F71" s="216"/>
      <c r="G71" s="216"/>
      <c r="H71" s="217"/>
      <c r="I71" s="46"/>
      <c r="J71" s="200"/>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197" t="s">
        <v>3</v>
      </c>
      <c r="B89" s="198"/>
      <c r="C89" s="215" t="s">
        <v>174</v>
      </c>
      <c r="D89" s="216"/>
      <c r="E89" s="216"/>
      <c r="F89" s="216"/>
      <c r="G89" s="216"/>
      <c r="H89" s="217"/>
      <c r="I89" s="117">
        <v>7.1000000000000004E-3</v>
      </c>
      <c r="J89" s="200">
        <f t="shared" si="1"/>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14" x14ac:dyDescent="0.2">
      <c r="A97" s="197" t="s">
        <v>0</v>
      </c>
      <c r="B97" s="198"/>
      <c r="C97" s="215" t="s">
        <v>158</v>
      </c>
      <c r="D97" s="216"/>
      <c r="E97" s="216"/>
      <c r="F97" s="216"/>
      <c r="G97" s="216"/>
      <c r="H97" s="217"/>
      <c r="I97" s="117">
        <v>9.4999999999999998E-3</v>
      </c>
      <c r="J97" s="226">
        <f>$J$46*I97</f>
        <v>0</v>
      </c>
      <c r="K97" s="226"/>
      <c r="M97" s="42" t="s">
        <v>116</v>
      </c>
      <c r="N97" s="20" t="s">
        <v>119</v>
      </c>
    </row>
    <row r="98" spans="1:14"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17">
        <v>1E-3</v>
      </c>
      <c r="J99" s="226">
        <f t="shared" si="2"/>
        <v>0</v>
      </c>
      <c r="K99" s="226"/>
      <c r="M99" s="42" t="s">
        <v>116</v>
      </c>
      <c r="N99" s="20" t="s">
        <v>149</v>
      </c>
    </row>
    <row r="100" spans="1:14"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1">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286" t="s">
        <v>0</v>
      </c>
      <c r="B119" s="287"/>
      <c r="C119" s="280" t="s">
        <v>76</v>
      </c>
      <c r="D119" s="280"/>
      <c r="E119" s="280"/>
      <c r="F119" s="280"/>
      <c r="G119" s="280"/>
      <c r="H119" s="280"/>
      <c r="I119" s="280"/>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296</v>
      </c>
      <c r="D121" s="199"/>
      <c r="E121" s="199"/>
      <c r="F121" s="199"/>
      <c r="G121" s="199"/>
      <c r="H121" s="199"/>
      <c r="I121" s="199"/>
      <c r="J121" s="225"/>
      <c r="K121" s="225"/>
    </row>
    <row r="122" spans="1:13" x14ac:dyDescent="0.2">
      <c r="A122" s="197" t="s">
        <v>3</v>
      </c>
      <c r="B122" s="198"/>
      <c r="C122" s="215" t="s">
        <v>361</v>
      </c>
      <c r="D122" s="216"/>
      <c r="E122" s="216"/>
      <c r="F122" s="216"/>
      <c r="G122" s="216"/>
      <c r="H122" s="216"/>
      <c r="I122" s="217"/>
      <c r="J122" s="227"/>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18"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19"/>
      <c r="J131" s="218"/>
      <c r="K131" s="218"/>
    </row>
    <row r="132" spans="1:14" x14ac:dyDescent="0.2">
      <c r="A132" s="197"/>
      <c r="B132" s="198"/>
      <c r="C132" s="215" t="s">
        <v>82</v>
      </c>
      <c r="D132" s="216"/>
      <c r="E132" s="216"/>
      <c r="F132" s="216"/>
      <c r="G132" s="216"/>
      <c r="H132" s="217"/>
      <c r="I132" s="119"/>
      <c r="J132" s="218"/>
      <c r="K132" s="218"/>
    </row>
    <row r="133" spans="1:14" x14ac:dyDescent="0.2">
      <c r="A133" s="114"/>
      <c r="B133" s="115"/>
      <c r="C133" s="215" t="s">
        <v>126</v>
      </c>
      <c r="D133" s="216"/>
      <c r="E133" s="216"/>
      <c r="F133" s="216"/>
      <c r="G133" s="216"/>
      <c r="H133" s="216"/>
      <c r="I133" s="117">
        <v>0.05</v>
      </c>
      <c r="J133" s="218">
        <f>J148*I133</f>
        <v>0</v>
      </c>
      <c r="K133" s="218"/>
    </row>
    <row r="134" spans="1:14" x14ac:dyDescent="0.2">
      <c r="A134" s="114"/>
      <c r="B134" s="115"/>
      <c r="C134" s="215" t="s">
        <v>127</v>
      </c>
      <c r="D134" s="216"/>
      <c r="E134" s="216"/>
      <c r="F134" s="216"/>
      <c r="G134" s="216"/>
      <c r="H134" s="216"/>
      <c r="I134" s="117">
        <v>1.6500000000000001E-2</v>
      </c>
      <c r="J134" s="218">
        <f>J148*I134</f>
        <v>0</v>
      </c>
      <c r="K134" s="218"/>
    </row>
    <row r="135" spans="1:14" x14ac:dyDescent="0.2">
      <c r="A135" s="114"/>
      <c r="B135" s="115"/>
      <c r="C135" s="215" t="s">
        <v>173</v>
      </c>
      <c r="D135" s="216"/>
      <c r="E135" s="216"/>
      <c r="F135" s="216"/>
      <c r="G135" s="216"/>
      <c r="H135" s="216"/>
      <c r="I135" s="117">
        <v>7.5999999999999998E-2</v>
      </c>
      <c r="J135" s="218">
        <f>J148*I135</f>
        <v>0</v>
      </c>
      <c r="K135" s="218"/>
    </row>
    <row r="136" spans="1:14" x14ac:dyDescent="0.2">
      <c r="A136" s="197"/>
      <c r="B136" s="198"/>
      <c r="C136" s="215" t="s">
        <v>83</v>
      </c>
      <c r="D136" s="216"/>
      <c r="E136" s="216"/>
      <c r="F136" s="216"/>
      <c r="G136" s="216"/>
      <c r="H136" s="217"/>
      <c r="I136" s="119"/>
      <c r="J136" s="218"/>
      <c r="K136" s="218"/>
    </row>
    <row r="137" spans="1:14" x14ac:dyDescent="0.2">
      <c r="A137" s="197"/>
      <c r="B137" s="198"/>
      <c r="C137" s="215" t="s">
        <v>84</v>
      </c>
      <c r="D137" s="216"/>
      <c r="E137" s="216"/>
      <c r="F137" s="216"/>
      <c r="G137" s="216"/>
      <c r="H137" s="217"/>
      <c r="I137" s="119"/>
      <c r="J137" s="218"/>
      <c r="K137" s="218"/>
    </row>
    <row r="138" spans="1:14" x14ac:dyDescent="0.2">
      <c r="A138" s="208" t="s">
        <v>31</v>
      </c>
      <c r="B138" s="209"/>
      <c r="C138" s="209"/>
      <c r="D138" s="209"/>
      <c r="E138" s="209"/>
      <c r="F138" s="209"/>
      <c r="G138" s="209"/>
      <c r="H138" s="210"/>
      <c r="I138" s="121">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45"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4.5999999999999999E-2</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0.90939999999999999</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1:K1"/>
    <mergeCell ref="A35:B35"/>
    <mergeCell ref="C35:H35"/>
    <mergeCell ref="I35:K35"/>
    <mergeCell ref="A2:K2"/>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19:K19"/>
    <mergeCell ref="A21:D21"/>
    <mergeCell ref="E21:G21"/>
    <mergeCell ref="H21:K21"/>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2:B122"/>
    <mergeCell ref="C122:I122"/>
    <mergeCell ref="J122:K122"/>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50:I150"/>
    <mergeCell ref="J150:K150"/>
    <mergeCell ref="A158:H158"/>
    <mergeCell ref="A147:B147"/>
    <mergeCell ref="C147:I147"/>
    <mergeCell ref="J147:K147"/>
    <mergeCell ref="A148:I148"/>
    <mergeCell ref="J148:K148"/>
    <mergeCell ref="A149:B149"/>
    <mergeCell ref="C149:I149"/>
    <mergeCell ref="J149:K149"/>
    <mergeCell ref="A151:K151"/>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6"/>
  <sheetViews>
    <sheetView topLeftCell="A139" zoomScale="130" zoomScaleNormal="130" zoomScaleSheetLayoutView="130" workbookViewId="0">
      <selection activeCell="O132" sqref="O132"/>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0.7109375" style="30" customWidth="1"/>
    <col min="13" max="13" width="9.7109375" style="30" customWidth="1"/>
    <col min="14" max="14" width="9.140625" style="30"/>
    <col min="15" max="15" width="9.7109375" style="30" bestFit="1" customWidth="1"/>
    <col min="16" max="16" width="13" style="30" bestFit="1" customWidth="1"/>
    <col min="17" max="17" width="12" style="30" customWidth="1"/>
    <col min="18" max="18" width="11.5703125" style="30" bestFit="1" customWidth="1"/>
    <col min="19"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8" x14ac:dyDescent="0.2">
      <c r="A17" s="129"/>
      <c r="B17" s="129"/>
    </row>
    <row r="19" spans="1:18" x14ac:dyDescent="0.2">
      <c r="A19" s="256" t="s">
        <v>17</v>
      </c>
      <c r="B19" s="256"/>
      <c r="C19" s="256"/>
      <c r="D19" s="256"/>
      <c r="E19" s="256"/>
      <c r="F19" s="256"/>
      <c r="G19" s="256"/>
      <c r="H19" s="256"/>
      <c r="I19" s="256"/>
      <c r="J19" s="256"/>
      <c r="K19" s="256"/>
    </row>
    <row r="21" spans="1:18" ht="25.5" customHeight="1" x14ac:dyDescent="0.2">
      <c r="A21" s="201" t="s">
        <v>18</v>
      </c>
      <c r="B21" s="201"/>
      <c r="C21" s="201"/>
      <c r="D21" s="201"/>
      <c r="E21" s="201" t="s">
        <v>19</v>
      </c>
      <c r="F21" s="201"/>
      <c r="G21" s="201"/>
      <c r="H21" s="257" t="s">
        <v>20</v>
      </c>
      <c r="I21" s="257"/>
      <c r="J21" s="257"/>
      <c r="K21" s="257"/>
      <c r="M21" s="34" t="s">
        <v>133</v>
      </c>
    </row>
    <row r="22" spans="1:18" ht="27.75" customHeight="1" x14ac:dyDescent="0.2">
      <c r="A22" s="252"/>
      <c r="B22" s="252"/>
      <c r="C22" s="252"/>
      <c r="D22" s="252"/>
      <c r="E22" s="254"/>
      <c r="F22" s="254"/>
      <c r="G22" s="254"/>
      <c r="H22" s="254"/>
      <c r="I22" s="254"/>
      <c r="J22" s="254"/>
      <c r="K22" s="254"/>
      <c r="M22" s="35" t="s">
        <v>153</v>
      </c>
      <c r="N22" s="36" t="s">
        <v>157</v>
      </c>
    </row>
    <row r="23" spans="1:18" x14ac:dyDescent="0.2">
      <c r="A23" s="255"/>
      <c r="B23" s="255"/>
      <c r="C23" s="255"/>
      <c r="D23" s="255"/>
      <c r="E23" s="255"/>
      <c r="F23" s="255"/>
      <c r="G23" s="255"/>
      <c r="H23" s="255"/>
      <c r="I23" s="255"/>
      <c r="J23" s="255"/>
      <c r="K23" s="255"/>
    </row>
    <row r="25" spans="1:18" x14ac:dyDescent="0.2">
      <c r="A25" s="212" t="s">
        <v>21</v>
      </c>
      <c r="B25" s="212"/>
      <c r="C25" s="212"/>
      <c r="D25" s="212"/>
      <c r="E25" s="212"/>
      <c r="F25" s="212"/>
      <c r="G25" s="212"/>
      <c r="H25" s="212"/>
      <c r="I25" s="212"/>
      <c r="J25" s="212"/>
      <c r="K25" s="212"/>
      <c r="Q25" s="104"/>
    </row>
    <row r="26" spans="1:18" x14ac:dyDescent="0.2">
      <c r="O26" s="100"/>
      <c r="R26" s="103"/>
    </row>
    <row r="27" spans="1:18" x14ac:dyDescent="0.2">
      <c r="A27" s="34" t="s">
        <v>22</v>
      </c>
      <c r="B27" s="34"/>
    </row>
    <row r="28" spans="1:18" x14ac:dyDescent="0.2">
      <c r="A28" s="30" t="s">
        <v>23</v>
      </c>
      <c r="R28" s="100"/>
    </row>
    <row r="29" spans="1:18" x14ac:dyDescent="0.2">
      <c r="A29" s="201" t="s">
        <v>24</v>
      </c>
      <c r="B29" s="201"/>
      <c r="C29" s="201"/>
      <c r="D29" s="201"/>
      <c r="E29" s="201"/>
      <c r="F29" s="201"/>
      <c r="G29" s="201"/>
      <c r="H29" s="201"/>
      <c r="I29" s="201"/>
      <c r="J29" s="201"/>
      <c r="K29" s="201"/>
      <c r="M29" s="97"/>
      <c r="N29" s="97"/>
      <c r="O29" s="97"/>
      <c r="P29" s="97"/>
      <c r="Q29" s="97"/>
    </row>
    <row r="30" spans="1:18" ht="26.25" customHeight="1" x14ac:dyDescent="0.2">
      <c r="A30" s="213">
        <v>1</v>
      </c>
      <c r="B30" s="214"/>
      <c r="C30" s="244" t="s">
        <v>25</v>
      </c>
      <c r="D30" s="244"/>
      <c r="E30" s="244"/>
      <c r="F30" s="244"/>
      <c r="G30" s="244"/>
      <c r="H30" s="244"/>
      <c r="I30" s="250"/>
      <c r="J30" s="250"/>
      <c r="K30" s="251"/>
      <c r="Q30" s="105"/>
    </row>
    <row r="31" spans="1:18" ht="17.25" customHeight="1" x14ac:dyDescent="0.2">
      <c r="A31" s="213">
        <v>2</v>
      </c>
      <c r="B31" s="214"/>
      <c r="C31" s="244" t="s">
        <v>26</v>
      </c>
      <c r="D31" s="244"/>
      <c r="E31" s="244"/>
      <c r="F31" s="244"/>
      <c r="G31" s="244"/>
      <c r="H31" s="244"/>
      <c r="I31" s="216"/>
      <c r="J31" s="216"/>
      <c r="K31" s="217"/>
    </row>
    <row r="32" spans="1:18" ht="17.25" customHeight="1" x14ac:dyDescent="0.2">
      <c r="A32" s="213">
        <v>3</v>
      </c>
      <c r="B32" s="214"/>
      <c r="C32" s="244" t="s">
        <v>172</v>
      </c>
      <c r="D32" s="244"/>
      <c r="E32" s="244"/>
      <c r="F32" s="244"/>
      <c r="G32" s="244"/>
      <c r="H32" s="244"/>
      <c r="I32" s="248"/>
      <c r="J32" s="248"/>
      <c r="K32" s="249"/>
    </row>
    <row r="33" spans="1:18" ht="25.5" customHeight="1" x14ac:dyDescent="0.2">
      <c r="A33" s="213">
        <v>4</v>
      </c>
      <c r="B33" s="214"/>
      <c r="C33" s="244" t="s">
        <v>27</v>
      </c>
      <c r="D33" s="244"/>
      <c r="E33" s="244"/>
      <c r="F33" s="244"/>
      <c r="G33" s="244"/>
      <c r="H33" s="244"/>
      <c r="I33" s="250"/>
      <c r="J33" s="250"/>
      <c r="K33" s="251"/>
      <c r="M33" s="97"/>
      <c r="N33" s="101"/>
      <c r="O33" s="97"/>
      <c r="P33" s="97"/>
      <c r="Q33" s="97"/>
    </row>
    <row r="34" spans="1:18" ht="17.25" customHeight="1" x14ac:dyDescent="0.2">
      <c r="A34" s="213">
        <v>5</v>
      </c>
      <c r="B34" s="214"/>
      <c r="C34" s="244" t="s">
        <v>28</v>
      </c>
      <c r="D34" s="244"/>
      <c r="E34" s="244"/>
      <c r="F34" s="244"/>
      <c r="G34" s="244"/>
      <c r="H34" s="244"/>
      <c r="I34" s="245"/>
      <c r="J34" s="216"/>
      <c r="K34" s="217"/>
      <c r="M34" s="97"/>
      <c r="N34" s="97"/>
      <c r="O34" s="97"/>
      <c r="P34" s="97"/>
      <c r="Q34" s="97"/>
      <c r="R34" s="88"/>
    </row>
    <row r="35" spans="1:18" ht="17.25" customHeight="1" x14ac:dyDescent="0.2">
      <c r="A35" s="213">
        <v>6</v>
      </c>
      <c r="B35" s="214"/>
      <c r="C35" s="274" t="s">
        <v>276</v>
      </c>
      <c r="D35" s="275"/>
      <c r="E35" s="275"/>
      <c r="F35" s="275"/>
      <c r="G35" s="275"/>
      <c r="H35" s="276"/>
      <c r="I35" s="245"/>
      <c r="J35" s="216"/>
      <c r="K35" s="217"/>
      <c r="M35" s="97"/>
      <c r="N35" s="97"/>
      <c r="O35" s="97"/>
      <c r="P35" s="97"/>
      <c r="Q35" s="97"/>
      <c r="R35" s="88"/>
    </row>
    <row r="37" spans="1:18" x14ac:dyDescent="0.2">
      <c r="A37" s="224" t="s">
        <v>29</v>
      </c>
      <c r="B37" s="224"/>
      <c r="C37" s="224"/>
      <c r="D37" s="224"/>
      <c r="E37" s="224"/>
      <c r="F37" s="224"/>
      <c r="G37" s="224"/>
      <c r="H37" s="224"/>
      <c r="I37" s="224"/>
      <c r="J37" s="224"/>
      <c r="K37" s="224"/>
      <c r="M37" s="102"/>
      <c r="P37" s="104"/>
    </row>
    <row r="39" spans="1:18" ht="14.25" customHeight="1" x14ac:dyDescent="0.2">
      <c r="A39" s="246">
        <v>1</v>
      </c>
      <c r="B39" s="247"/>
      <c r="C39" s="201" t="s">
        <v>30</v>
      </c>
      <c r="D39" s="201"/>
      <c r="E39" s="201"/>
      <c r="F39" s="201"/>
      <c r="G39" s="201"/>
      <c r="H39" s="201"/>
      <c r="I39" s="201"/>
      <c r="J39" s="201" t="s">
        <v>7</v>
      </c>
      <c r="K39" s="201"/>
      <c r="M39" s="34" t="s">
        <v>133</v>
      </c>
    </row>
    <row r="40" spans="1:18" ht="15" customHeight="1" x14ac:dyDescent="0.2">
      <c r="A40" s="197" t="s">
        <v>0</v>
      </c>
      <c r="B40" s="198"/>
      <c r="C40" s="199" t="s">
        <v>32</v>
      </c>
      <c r="D40" s="199"/>
      <c r="E40" s="199"/>
      <c r="F40" s="199"/>
      <c r="G40" s="199"/>
      <c r="H40" s="199"/>
      <c r="I40" s="199"/>
      <c r="J40" s="200">
        <f>I32</f>
        <v>0</v>
      </c>
      <c r="K40" s="200"/>
      <c r="M40" s="35" t="s">
        <v>153</v>
      </c>
      <c r="N40" s="36" t="s">
        <v>155</v>
      </c>
    </row>
    <row r="41" spans="1:18" ht="15" customHeight="1" x14ac:dyDescent="0.2">
      <c r="A41" s="197" t="s">
        <v>1</v>
      </c>
      <c r="B41" s="198"/>
      <c r="C41" s="215" t="s">
        <v>33</v>
      </c>
      <c r="D41" s="216"/>
      <c r="E41" s="216"/>
      <c r="F41" s="216"/>
      <c r="G41" s="216"/>
      <c r="H41" s="217"/>
      <c r="I41" s="26"/>
      <c r="J41" s="200">
        <f>$J$40*I41</f>
        <v>0</v>
      </c>
      <c r="K41" s="200"/>
      <c r="M41" s="35" t="s">
        <v>363</v>
      </c>
      <c r="N41" s="36"/>
    </row>
    <row r="42" spans="1:18" ht="15" customHeight="1" x14ac:dyDescent="0.2">
      <c r="A42" s="197" t="s">
        <v>2</v>
      </c>
      <c r="B42" s="198"/>
      <c r="C42" s="215" t="s">
        <v>34</v>
      </c>
      <c r="D42" s="216"/>
      <c r="E42" s="216"/>
      <c r="F42" s="216"/>
      <c r="G42" s="216"/>
      <c r="H42" s="217"/>
      <c r="I42" s="26"/>
      <c r="J42" s="200">
        <f t="shared" ref="J42:J45" si="0">$J$40*I42</f>
        <v>0</v>
      </c>
      <c r="K42" s="200"/>
      <c r="M42" s="30" t="s">
        <v>187</v>
      </c>
    </row>
    <row r="43" spans="1:18" ht="15" customHeight="1" x14ac:dyDescent="0.2">
      <c r="A43" s="197" t="s">
        <v>3</v>
      </c>
      <c r="B43" s="198"/>
      <c r="C43" s="215" t="s">
        <v>184</v>
      </c>
      <c r="D43" s="216"/>
      <c r="E43" s="216"/>
      <c r="F43" s="216"/>
      <c r="G43" s="216"/>
      <c r="H43" s="217"/>
      <c r="I43" s="106"/>
      <c r="J43" s="200">
        <v>0</v>
      </c>
      <c r="K43" s="200"/>
      <c r="M43" s="35" t="s">
        <v>185</v>
      </c>
      <c r="N43" s="36"/>
    </row>
    <row r="44" spans="1:18" ht="15" customHeight="1" x14ac:dyDescent="0.2">
      <c r="A44" s="197" t="s">
        <v>4</v>
      </c>
      <c r="B44" s="198"/>
      <c r="C44" s="221" t="s">
        <v>36</v>
      </c>
      <c r="D44" s="222"/>
      <c r="E44" s="222"/>
      <c r="F44" s="222"/>
      <c r="G44" s="222"/>
      <c r="H44" s="223"/>
      <c r="I44" s="111"/>
      <c r="J44" s="235">
        <v>0</v>
      </c>
      <c r="K44" s="235"/>
      <c r="L44" s="97"/>
      <c r="M44" s="109">
        <f>(9/52.3)*60</f>
        <v>10</v>
      </c>
      <c r="N44" s="35" t="s">
        <v>186</v>
      </c>
      <c r="O44" s="97"/>
      <c r="P44" s="97"/>
      <c r="Q44" s="97"/>
      <c r="R44" s="108"/>
    </row>
    <row r="45" spans="1:18" ht="15" customHeight="1" x14ac:dyDescent="0.2">
      <c r="A45" s="197" t="s">
        <v>6</v>
      </c>
      <c r="B45" s="198"/>
      <c r="C45" s="215" t="s">
        <v>37</v>
      </c>
      <c r="D45" s="216"/>
      <c r="E45" s="216"/>
      <c r="F45" s="216"/>
      <c r="G45" s="216"/>
      <c r="H45" s="217"/>
      <c r="I45" s="26"/>
      <c r="J45" s="200">
        <f t="shared" si="0"/>
        <v>0</v>
      </c>
      <c r="K45" s="200"/>
      <c r="M45" s="97" t="s">
        <v>187</v>
      </c>
      <c r="N45" s="97"/>
      <c r="P45" s="97"/>
      <c r="Q45" s="97"/>
    </row>
    <row r="46" spans="1:18" ht="15" customHeight="1" x14ac:dyDescent="0.2">
      <c r="A46" s="201" t="s">
        <v>31</v>
      </c>
      <c r="B46" s="201"/>
      <c r="C46" s="201"/>
      <c r="D46" s="201"/>
      <c r="E46" s="201"/>
      <c r="F46" s="201"/>
      <c r="G46" s="201"/>
      <c r="H46" s="201"/>
      <c r="I46" s="201"/>
      <c r="J46" s="202">
        <f>SUM(J40:K45)</f>
        <v>0</v>
      </c>
      <c r="K46" s="202"/>
      <c r="M46" s="35" t="s">
        <v>153</v>
      </c>
      <c r="N46" s="36" t="s">
        <v>156</v>
      </c>
    </row>
    <row r="48" spans="1:18"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22" t="s">
        <v>128</v>
      </c>
      <c r="J51" s="201" t="s">
        <v>7</v>
      </c>
      <c r="K51" s="201"/>
      <c r="M51" s="34" t="s">
        <v>133</v>
      </c>
    </row>
    <row r="52" spans="1:14" x14ac:dyDescent="0.2">
      <c r="A52" s="197" t="s">
        <v>0</v>
      </c>
      <c r="B52" s="198"/>
      <c r="C52" s="215" t="s">
        <v>42</v>
      </c>
      <c r="D52" s="216"/>
      <c r="E52" s="216"/>
      <c r="F52" s="216"/>
      <c r="G52" s="216"/>
      <c r="H52" s="217"/>
      <c r="I52" s="126">
        <v>8.3299999999999999E-2</v>
      </c>
      <c r="J52" s="200">
        <f>J46*I52</f>
        <v>0</v>
      </c>
      <c r="K52" s="200"/>
      <c r="M52" s="35" t="s">
        <v>142</v>
      </c>
      <c r="N52" s="35" t="s">
        <v>141</v>
      </c>
    </row>
    <row r="53" spans="1:14" x14ac:dyDescent="0.2">
      <c r="A53" s="197" t="s">
        <v>1</v>
      </c>
      <c r="B53" s="198"/>
      <c r="C53" s="215" t="s">
        <v>43</v>
      </c>
      <c r="D53" s="216"/>
      <c r="E53" s="216"/>
      <c r="F53" s="216"/>
      <c r="G53" s="216"/>
      <c r="H53" s="217"/>
      <c r="I53" s="126">
        <v>0.121</v>
      </c>
      <c r="J53" s="200">
        <f>J46*I53</f>
        <v>0</v>
      </c>
      <c r="K53" s="200"/>
      <c r="M53" s="35" t="s">
        <v>142</v>
      </c>
      <c r="N53" s="35" t="s">
        <v>134</v>
      </c>
    </row>
    <row r="54" spans="1:14" x14ac:dyDescent="0.2">
      <c r="A54" s="208" t="s">
        <v>31</v>
      </c>
      <c r="B54" s="209"/>
      <c r="C54" s="209"/>
      <c r="D54" s="209"/>
      <c r="E54" s="209"/>
      <c r="F54" s="209"/>
      <c r="G54" s="209"/>
      <c r="H54" s="210"/>
      <c r="I54" s="125">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 t="shared" ref="J59:J65" si="1">$J$46*H59</f>
        <v>0</v>
      </c>
      <c r="K59" s="200"/>
      <c r="M59" s="41" t="s">
        <v>142</v>
      </c>
      <c r="N59" s="20" t="s">
        <v>143</v>
      </c>
    </row>
    <row r="60" spans="1:14" x14ac:dyDescent="0.2">
      <c r="A60" s="197" t="s">
        <v>2</v>
      </c>
      <c r="B60" s="198"/>
      <c r="C60" s="237" t="s">
        <v>50</v>
      </c>
      <c r="D60" s="237"/>
      <c r="E60" s="237"/>
      <c r="F60" s="237"/>
      <c r="G60" s="237"/>
      <c r="H60" s="239">
        <v>0.03</v>
      </c>
      <c r="I60" s="239"/>
      <c r="J60" s="200">
        <f t="shared" si="1"/>
        <v>0</v>
      </c>
      <c r="K60" s="200"/>
      <c r="M60" s="41" t="s">
        <v>142</v>
      </c>
      <c r="N60" s="20" t="s">
        <v>135</v>
      </c>
    </row>
    <row r="61" spans="1:14" x14ac:dyDescent="0.2">
      <c r="A61" s="197" t="s">
        <v>3</v>
      </c>
      <c r="B61" s="198"/>
      <c r="C61" s="237" t="s">
        <v>51</v>
      </c>
      <c r="D61" s="237"/>
      <c r="E61" s="237"/>
      <c r="F61" s="237"/>
      <c r="G61" s="237"/>
      <c r="H61" s="238">
        <v>1.4999999999999999E-2</v>
      </c>
      <c r="I61" s="238"/>
      <c r="J61" s="200">
        <f t="shared" si="1"/>
        <v>0</v>
      </c>
      <c r="K61" s="200"/>
      <c r="M61" s="41" t="s">
        <v>142</v>
      </c>
      <c r="N61" s="20" t="s">
        <v>136</v>
      </c>
    </row>
    <row r="62" spans="1:14" x14ac:dyDescent="0.2">
      <c r="A62" s="197" t="s">
        <v>4</v>
      </c>
      <c r="B62" s="198"/>
      <c r="C62" s="237" t="s">
        <v>52</v>
      </c>
      <c r="D62" s="237"/>
      <c r="E62" s="237"/>
      <c r="F62" s="237"/>
      <c r="G62" s="237"/>
      <c r="H62" s="238">
        <v>0.01</v>
      </c>
      <c r="I62" s="238"/>
      <c r="J62" s="200">
        <f t="shared" si="1"/>
        <v>0</v>
      </c>
      <c r="K62" s="200"/>
      <c r="M62" s="41" t="s">
        <v>142</v>
      </c>
      <c r="N62" s="20" t="s">
        <v>137</v>
      </c>
    </row>
    <row r="63" spans="1:14" x14ac:dyDescent="0.2">
      <c r="A63" s="197" t="s">
        <v>5</v>
      </c>
      <c r="B63" s="198"/>
      <c r="C63" s="237" t="s">
        <v>53</v>
      </c>
      <c r="D63" s="237"/>
      <c r="E63" s="237"/>
      <c r="F63" s="237"/>
      <c r="G63" s="237"/>
      <c r="H63" s="238">
        <v>6.0000000000000001E-3</v>
      </c>
      <c r="I63" s="238"/>
      <c r="J63" s="200">
        <f t="shared" si="1"/>
        <v>0</v>
      </c>
      <c r="K63" s="200"/>
      <c r="M63" s="41" t="s">
        <v>142</v>
      </c>
      <c r="N63" s="42" t="s">
        <v>138</v>
      </c>
    </row>
    <row r="64" spans="1:14" x14ac:dyDescent="0.2">
      <c r="A64" s="197" t="s">
        <v>6</v>
      </c>
      <c r="B64" s="198"/>
      <c r="C64" s="237" t="s">
        <v>54</v>
      </c>
      <c r="D64" s="237"/>
      <c r="E64" s="237"/>
      <c r="F64" s="237"/>
      <c r="G64" s="237"/>
      <c r="H64" s="238">
        <v>2E-3</v>
      </c>
      <c r="I64" s="238"/>
      <c r="J64" s="200">
        <f t="shared" si="1"/>
        <v>0</v>
      </c>
      <c r="K64" s="200"/>
      <c r="M64" s="41" t="s">
        <v>142</v>
      </c>
      <c r="N64" s="42" t="s">
        <v>139</v>
      </c>
    </row>
    <row r="65" spans="1:17" x14ac:dyDescent="0.2">
      <c r="A65" s="197" t="s">
        <v>47</v>
      </c>
      <c r="B65" s="198"/>
      <c r="C65" s="237" t="s">
        <v>55</v>
      </c>
      <c r="D65" s="237"/>
      <c r="E65" s="237"/>
      <c r="F65" s="237"/>
      <c r="G65" s="237"/>
      <c r="H65" s="238">
        <v>0.08</v>
      </c>
      <c r="I65" s="238"/>
      <c r="J65" s="200">
        <f t="shared" si="1"/>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22" t="s">
        <v>152</v>
      </c>
      <c r="J69" s="201" t="s">
        <v>7</v>
      </c>
      <c r="K69" s="201"/>
      <c r="M69" s="43" t="s">
        <v>114</v>
      </c>
      <c r="N69" s="43" t="s">
        <v>146</v>
      </c>
      <c r="O69" s="43" t="s">
        <v>147</v>
      </c>
      <c r="P69" s="44" t="s">
        <v>145</v>
      </c>
      <c r="Q69" s="44" t="s">
        <v>148</v>
      </c>
    </row>
    <row r="70" spans="1:17" x14ac:dyDescent="0.2">
      <c r="A70" s="197" t="s">
        <v>0</v>
      </c>
      <c r="B70" s="198"/>
      <c r="C70" s="215" t="s">
        <v>371</v>
      </c>
      <c r="D70" s="216"/>
      <c r="E70" s="216"/>
      <c r="F70" s="216"/>
      <c r="G70" s="216"/>
      <c r="H70" s="217"/>
      <c r="I70" s="99"/>
      <c r="J70" s="242">
        <f>Q70</f>
        <v>0</v>
      </c>
      <c r="K70" s="242"/>
      <c r="M70" s="18"/>
      <c r="N70" s="27"/>
      <c r="O70" s="45"/>
      <c r="P70" s="98"/>
      <c r="Q70" s="45"/>
    </row>
    <row r="71" spans="1:17" x14ac:dyDescent="0.2">
      <c r="A71" s="197" t="s">
        <v>1</v>
      </c>
      <c r="B71" s="198"/>
      <c r="C71" s="215" t="s">
        <v>370</v>
      </c>
      <c r="D71" s="216"/>
      <c r="E71" s="216"/>
      <c r="F71" s="216"/>
      <c r="G71" s="216"/>
      <c r="H71" s="217"/>
      <c r="I71" s="46"/>
      <c r="J71" s="200">
        <f>Q71</f>
        <v>0</v>
      </c>
      <c r="K71" s="200"/>
      <c r="M71" s="27"/>
      <c r="N71" s="128"/>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86" t="s">
        <v>3</v>
      </c>
      <c r="B73" s="287"/>
      <c r="C73" s="230" t="s">
        <v>182</v>
      </c>
      <c r="D73" s="231"/>
      <c r="E73" s="231"/>
      <c r="F73" s="231"/>
      <c r="G73" s="231"/>
      <c r="H73" s="232"/>
      <c r="I73" s="113"/>
      <c r="J73" s="227">
        <f>M73</f>
        <v>0</v>
      </c>
      <c r="K73" s="228"/>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22" t="s">
        <v>128</v>
      </c>
      <c r="J85" s="201" t="s">
        <v>7</v>
      </c>
      <c r="K85" s="201"/>
      <c r="M85" s="34" t="s">
        <v>133</v>
      </c>
    </row>
    <row r="86" spans="1:15" x14ac:dyDescent="0.2">
      <c r="A86" s="197" t="s">
        <v>0</v>
      </c>
      <c r="B86" s="198"/>
      <c r="C86" s="215" t="s">
        <v>63</v>
      </c>
      <c r="D86" s="216"/>
      <c r="E86" s="216"/>
      <c r="F86" s="216"/>
      <c r="G86" s="216"/>
      <c r="H86" s="217"/>
      <c r="I86" s="12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27">
        <v>1.4E-3</v>
      </c>
      <c r="J87" s="200">
        <f t="shared" ref="J87:J89" si="2">$J$46*I87</f>
        <v>0</v>
      </c>
      <c r="K87" s="200"/>
      <c r="M87" s="42" t="s">
        <v>116</v>
      </c>
      <c r="N87" s="20" t="s">
        <v>118</v>
      </c>
      <c r="O87" s="50"/>
    </row>
    <row r="88" spans="1:15" x14ac:dyDescent="0.2">
      <c r="A88" s="197" t="s">
        <v>2</v>
      </c>
      <c r="B88" s="198"/>
      <c r="C88" s="230" t="s">
        <v>65</v>
      </c>
      <c r="D88" s="231"/>
      <c r="E88" s="231"/>
      <c r="F88" s="231"/>
      <c r="G88" s="231"/>
      <c r="H88" s="232"/>
      <c r="I88" s="127">
        <v>1.9400000000000001E-2</v>
      </c>
      <c r="J88" s="200">
        <f t="shared" si="2"/>
        <v>0</v>
      </c>
      <c r="K88" s="200"/>
      <c r="M88" s="42" t="s">
        <v>151</v>
      </c>
      <c r="N88" s="51" t="s">
        <v>168</v>
      </c>
      <c r="O88" s="50"/>
    </row>
    <row r="89" spans="1:15" x14ac:dyDescent="0.2">
      <c r="A89" s="197" t="s">
        <v>3</v>
      </c>
      <c r="B89" s="198"/>
      <c r="C89" s="215" t="s">
        <v>174</v>
      </c>
      <c r="D89" s="216"/>
      <c r="E89" s="216"/>
      <c r="F89" s="216"/>
      <c r="G89" s="216"/>
      <c r="H89" s="217"/>
      <c r="I89" s="127">
        <v>7.1000000000000004E-3</v>
      </c>
      <c r="J89" s="200">
        <f t="shared" si="2"/>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22" t="s">
        <v>128</v>
      </c>
      <c r="J96" s="201" t="s">
        <v>7</v>
      </c>
      <c r="K96" s="201"/>
      <c r="M96" s="34" t="s">
        <v>133</v>
      </c>
    </row>
    <row r="97" spans="1:14" x14ac:dyDescent="0.2">
      <c r="A97" s="197" t="s">
        <v>0</v>
      </c>
      <c r="B97" s="198"/>
      <c r="C97" s="215" t="s">
        <v>158</v>
      </c>
      <c r="D97" s="216"/>
      <c r="E97" s="216"/>
      <c r="F97" s="216"/>
      <c r="G97" s="216"/>
      <c r="H97" s="217"/>
      <c r="I97" s="126">
        <v>9.4999999999999998E-3</v>
      </c>
      <c r="J97" s="226">
        <f>(J46+J54)*I97</f>
        <v>0</v>
      </c>
      <c r="K97" s="226"/>
      <c r="M97" s="42" t="s">
        <v>116</v>
      </c>
      <c r="N97" s="20" t="s">
        <v>119</v>
      </c>
    </row>
    <row r="98" spans="1:14" x14ac:dyDescent="0.2">
      <c r="A98" s="197" t="s">
        <v>1</v>
      </c>
      <c r="B98" s="198"/>
      <c r="C98" s="215" t="s">
        <v>159</v>
      </c>
      <c r="D98" s="216"/>
      <c r="E98" s="216"/>
      <c r="F98" s="216"/>
      <c r="G98" s="216"/>
      <c r="H98" s="217"/>
      <c r="I98" s="126">
        <v>3.8800000000000001E-2</v>
      </c>
      <c r="J98" s="226">
        <f>(J46+J54)*I98</f>
        <v>0</v>
      </c>
      <c r="K98" s="226"/>
      <c r="M98" s="42" t="s">
        <v>116</v>
      </c>
      <c r="N98" s="20" t="s">
        <v>120</v>
      </c>
    </row>
    <row r="99" spans="1:14" x14ac:dyDescent="0.2">
      <c r="A99" s="197" t="s">
        <v>2</v>
      </c>
      <c r="B99" s="198"/>
      <c r="C99" s="215" t="s">
        <v>160</v>
      </c>
      <c r="D99" s="216"/>
      <c r="E99" s="216"/>
      <c r="F99" s="216"/>
      <c r="G99" s="216"/>
      <c r="H99" s="217"/>
      <c r="I99" s="126">
        <v>1E-3</v>
      </c>
      <c r="J99" s="226">
        <f>(J46+J54)*I99</f>
        <v>0</v>
      </c>
      <c r="K99" s="226"/>
      <c r="M99" s="42" t="s">
        <v>116</v>
      </c>
      <c r="N99" s="20" t="s">
        <v>149</v>
      </c>
    </row>
    <row r="100" spans="1:14" x14ac:dyDescent="0.2">
      <c r="A100" s="197" t="s">
        <v>3</v>
      </c>
      <c r="B100" s="198"/>
      <c r="C100" s="215" t="s">
        <v>161</v>
      </c>
      <c r="D100" s="216"/>
      <c r="E100" s="216"/>
      <c r="F100" s="216"/>
      <c r="G100" s="216"/>
      <c r="H100" s="217"/>
      <c r="I100" s="127">
        <v>4.1999999999999997E-3</v>
      </c>
      <c r="J100" s="226">
        <f>(J46+J54)*I100</f>
        <v>0</v>
      </c>
      <c r="K100" s="226"/>
      <c r="M100" s="42" t="s">
        <v>116</v>
      </c>
      <c r="N100" s="20" t="s">
        <v>169</v>
      </c>
    </row>
    <row r="101" spans="1:14" x14ac:dyDescent="0.2">
      <c r="A101" s="197" t="s">
        <v>4</v>
      </c>
      <c r="B101" s="198"/>
      <c r="C101" s="215" t="s">
        <v>162</v>
      </c>
      <c r="D101" s="216"/>
      <c r="E101" s="216"/>
      <c r="F101" s="216"/>
      <c r="G101" s="216"/>
      <c r="H101" s="217"/>
      <c r="I101" s="126">
        <v>2.0000000000000001E-4</v>
      </c>
      <c r="J101" s="226">
        <f>(J46+J54)*I101</f>
        <v>0</v>
      </c>
      <c r="K101" s="226"/>
      <c r="M101" s="42" t="s">
        <v>116</v>
      </c>
      <c r="N101" s="20" t="s">
        <v>150</v>
      </c>
    </row>
    <row r="102" spans="1:14" x14ac:dyDescent="0.2">
      <c r="A102" s="197" t="s">
        <v>5</v>
      </c>
      <c r="B102" s="198"/>
      <c r="C102" s="215" t="s">
        <v>163</v>
      </c>
      <c r="D102" s="216"/>
      <c r="E102" s="216"/>
      <c r="F102" s="216"/>
      <c r="G102" s="216"/>
      <c r="H102" s="217"/>
      <c r="I102" s="126">
        <v>9.4899999999999998E-2</v>
      </c>
      <c r="J102" s="226">
        <f>(J46+J54)*I102</f>
        <v>0</v>
      </c>
      <c r="K102" s="226"/>
      <c r="M102" s="42" t="s">
        <v>116</v>
      </c>
      <c r="N102" s="20" t="s">
        <v>121</v>
      </c>
    </row>
    <row r="103" spans="1:14" x14ac:dyDescent="0.2">
      <c r="A103" s="208" t="s">
        <v>31</v>
      </c>
      <c r="B103" s="209"/>
      <c r="C103" s="209"/>
      <c r="D103" s="209"/>
      <c r="E103" s="209"/>
      <c r="F103" s="209"/>
      <c r="G103" s="209"/>
      <c r="H103" s="210"/>
      <c r="I103" s="125">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286" t="s">
        <v>0</v>
      </c>
      <c r="B119" s="287"/>
      <c r="C119" s="280" t="s">
        <v>76</v>
      </c>
      <c r="D119" s="280"/>
      <c r="E119" s="280"/>
      <c r="F119" s="280"/>
      <c r="G119" s="280"/>
      <c r="H119" s="280"/>
      <c r="I119" s="280"/>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296</v>
      </c>
      <c r="D121" s="199"/>
      <c r="E121" s="199"/>
      <c r="F121" s="199"/>
      <c r="G121" s="199"/>
      <c r="H121" s="199"/>
      <c r="I121" s="199"/>
      <c r="J121" s="225"/>
      <c r="K121" s="225"/>
    </row>
    <row r="122" spans="1:13" x14ac:dyDescent="0.2">
      <c r="A122" s="286" t="s">
        <v>3</v>
      </c>
      <c r="B122" s="287"/>
      <c r="C122" s="199" t="s">
        <v>361</v>
      </c>
      <c r="D122" s="199"/>
      <c r="E122" s="199"/>
      <c r="F122" s="199"/>
      <c r="G122" s="199"/>
      <c r="H122" s="199"/>
      <c r="I122" s="199"/>
      <c r="J122" s="227"/>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22"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28"/>
      <c r="J131" s="218"/>
      <c r="K131" s="218"/>
    </row>
    <row r="132" spans="1:14" x14ac:dyDescent="0.2">
      <c r="A132" s="197"/>
      <c r="B132" s="198"/>
      <c r="C132" s="215" t="s">
        <v>82</v>
      </c>
      <c r="D132" s="216"/>
      <c r="E132" s="216"/>
      <c r="F132" s="216"/>
      <c r="G132" s="216"/>
      <c r="H132" s="217"/>
      <c r="I132" s="128"/>
      <c r="J132" s="218"/>
      <c r="K132" s="218"/>
    </row>
    <row r="133" spans="1:14" x14ac:dyDescent="0.2">
      <c r="A133" s="123"/>
      <c r="B133" s="124"/>
      <c r="C133" s="215" t="s">
        <v>126</v>
      </c>
      <c r="D133" s="216"/>
      <c r="E133" s="216"/>
      <c r="F133" s="216"/>
      <c r="G133" s="216"/>
      <c r="H133" s="216"/>
      <c r="I133" s="126">
        <v>0.05</v>
      </c>
      <c r="J133" s="218">
        <f>J148*I133</f>
        <v>0</v>
      </c>
      <c r="K133" s="218"/>
    </row>
    <row r="134" spans="1:14" x14ac:dyDescent="0.2">
      <c r="A134" s="123"/>
      <c r="B134" s="124"/>
      <c r="C134" s="215" t="s">
        <v>127</v>
      </c>
      <c r="D134" s="216"/>
      <c r="E134" s="216"/>
      <c r="F134" s="216"/>
      <c r="G134" s="216"/>
      <c r="H134" s="216"/>
      <c r="I134" s="126">
        <v>1.6500000000000001E-2</v>
      </c>
      <c r="J134" s="218">
        <f>J148*I134</f>
        <v>0</v>
      </c>
      <c r="K134" s="218"/>
    </row>
    <row r="135" spans="1:14" x14ac:dyDescent="0.2">
      <c r="A135" s="123"/>
      <c r="B135" s="124"/>
      <c r="C135" s="215" t="s">
        <v>173</v>
      </c>
      <c r="D135" s="216"/>
      <c r="E135" s="216"/>
      <c r="F135" s="216"/>
      <c r="G135" s="216"/>
      <c r="H135" s="216"/>
      <c r="I135" s="126">
        <v>7.5999999999999998E-2</v>
      </c>
      <c r="J135" s="218">
        <f>J148*I135</f>
        <v>0</v>
      </c>
      <c r="K135" s="218"/>
    </row>
    <row r="136" spans="1:14" x14ac:dyDescent="0.2">
      <c r="A136" s="197"/>
      <c r="B136" s="198"/>
      <c r="C136" s="215" t="s">
        <v>83</v>
      </c>
      <c r="D136" s="216"/>
      <c r="E136" s="216"/>
      <c r="F136" s="216"/>
      <c r="G136" s="216"/>
      <c r="H136" s="217"/>
      <c r="I136" s="128"/>
      <c r="J136" s="218"/>
      <c r="K136" s="218"/>
    </row>
    <row r="137" spans="1:14" x14ac:dyDescent="0.2">
      <c r="A137" s="197"/>
      <c r="B137" s="198"/>
      <c r="C137" s="215" t="s">
        <v>84</v>
      </c>
      <c r="D137" s="216"/>
      <c r="E137" s="216"/>
      <c r="F137" s="216"/>
      <c r="G137" s="216"/>
      <c r="H137" s="217"/>
      <c r="I137" s="128"/>
      <c r="J137" s="218"/>
      <c r="K137" s="218"/>
    </row>
    <row r="138" spans="1:14" x14ac:dyDescent="0.2">
      <c r="A138" s="208" t="s">
        <v>31</v>
      </c>
      <c r="B138" s="209"/>
      <c r="C138" s="209"/>
      <c r="D138" s="209"/>
      <c r="E138" s="209"/>
      <c r="F138" s="209"/>
      <c r="G138" s="209"/>
      <c r="H138" s="210"/>
      <c r="I138" s="125">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63.75"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4.5999999999999999E-2</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0.90939999999999999</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B8:D8"/>
    <mergeCell ref="F8:G8"/>
    <mergeCell ref="A10:K10"/>
    <mergeCell ref="A13:B13"/>
    <mergeCell ref="C13:G13"/>
    <mergeCell ref="H13:K13"/>
    <mergeCell ref="A1:K1"/>
    <mergeCell ref="A3:K3"/>
    <mergeCell ref="A5:C5"/>
    <mergeCell ref="D5:F5"/>
    <mergeCell ref="A6:C6"/>
    <mergeCell ref="D6:F6"/>
    <mergeCell ref="A2:K2"/>
    <mergeCell ref="A16:B16"/>
    <mergeCell ref="C16:G16"/>
    <mergeCell ref="H16:K16"/>
    <mergeCell ref="A19:K19"/>
    <mergeCell ref="A21:D21"/>
    <mergeCell ref="E21:G21"/>
    <mergeCell ref="H21:K21"/>
    <mergeCell ref="A14:B14"/>
    <mergeCell ref="C14:G14"/>
    <mergeCell ref="H14:K14"/>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35:B35"/>
    <mergeCell ref="C35:H35"/>
    <mergeCell ref="I35:K35"/>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2:B122"/>
    <mergeCell ref="C122:I122"/>
    <mergeCell ref="J122:K122"/>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50:I150"/>
    <mergeCell ref="J150:K150"/>
    <mergeCell ref="A158:H158"/>
    <mergeCell ref="A151:K151"/>
    <mergeCell ref="A147:B147"/>
    <mergeCell ref="C147:I147"/>
    <mergeCell ref="J147:K147"/>
    <mergeCell ref="A148:I148"/>
    <mergeCell ref="J148:K148"/>
    <mergeCell ref="A149:B149"/>
    <mergeCell ref="C149:I149"/>
    <mergeCell ref="J149:K149"/>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6"/>
  <sheetViews>
    <sheetView topLeftCell="A133" zoomScale="130" zoomScaleNormal="130" zoomScaleSheetLayoutView="150" workbookViewId="0">
      <selection activeCell="R137" sqref="R137"/>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0.7109375" style="30" customWidth="1"/>
    <col min="13" max="13" width="9.7109375" style="30" customWidth="1"/>
    <col min="14" max="14" width="9.140625" style="30"/>
    <col min="15" max="15" width="9.7109375" style="30" bestFit="1" customWidth="1"/>
    <col min="16" max="16" width="13" style="30" bestFit="1" customWidth="1"/>
    <col min="17" max="17" width="12" style="30" customWidth="1"/>
    <col min="18" max="18" width="11.5703125" style="30" bestFit="1" customWidth="1"/>
    <col min="19"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8" x14ac:dyDescent="0.2">
      <c r="A17" s="33"/>
      <c r="B17" s="33"/>
    </row>
    <row r="19" spans="1:18" x14ac:dyDescent="0.2">
      <c r="A19" s="256" t="s">
        <v>17</v>
      </c>
      <c r="B19" s="256"/>
      <c r="C19" s="256"/>
      <c r="D19" s="256"/>
      <c r="E19" s="256"/>
      <c r="F19" s="256"/>
      <c r="G19" s="256"/>
      <c r="H19" s="256"/>
      <c r="I19" s="256"/>
      <c r="J19" s="256"/>
      <c r="K19" s="256"/>
    </row>
    <row r="21" spans="1:18" ht="25.5" customHeight="1" x14ac:dyDescent="0.2">
      <c r="A21" s="201" t="s">
        <v>18</v>
      </c>
      <c r="B21" s="201"/>
      <c r="C21" s="201"/>
      <c r="D21" s="201"/>
      <c r="E21" s="201" t="s">
        <v>19</v>
      </c>
      <c r="F21" s="201"/>
      <c r="G21" s="201"/>
      <c r="H21" s="257" t="s">
        <v>20</v>
      </c>
      <c r="I21" s="257"/>
      <c r="J21" s="257"/>
      <c r="K21" s="257"/>
      <c r="M21" s="34" t="s">
        <v>133</v>
      </c>
    </row>
    <row r="22" spans="1:18" ht="27.75" customHeight="1" x14ac:dyDescent="0.2">
      <c r="A22" s="252"/>
      <c r="B22" s="252"/>
      <c r="C22" s="252"/>
      <c r="D22" s="252"/>
      <c r="E22" s="254"/>
      <c r="F22" s="254"/>
      <c r="G22" s="254"/>
      <c r="H22" s="254"/>
      <c r="I22" s="254"/>
      <c r="J22" s="254"/>
      <c r="K22" s="254"/>
      <c r="M22" s="35" t="s">
        <v>153</v>
      </c>
      <c r="N22" s="36" t="s">
        <v>157</v>
      </c>
    </row>
    <row r="23" spans="1:18" x14ac:dyDescent="0.2">
      <c r="A23" s="255"/>
      <c r="B23" s="255"/>
      <c r="C23" s="255"/>
      <c r="D23" s="255"/>
      <c r="E23" s="255"/>
      <c r="F23" s="255"/>
      <c r="G23" s="255"/>
      <c r="H23" s="255"/>
      <c r="I23" s="255"/>
      <c r="J23" s="255"/>
      <c r="K23" s="255"/>
    </row>
    <row r="25" spans="1:18" x14ac:dyDescent="0.2">
      <c r="A25" s="212" t="s">
        <v>21</v>
      </c>
      <c r="B25" s="212"/>
      <c r="C25" s="212"/>
      <c r="D25" s="212"/>
      <c r="E25" s="212"/>
      <c r="F25" s="212"/>
      <c r="G25" s="212"/>
      <c r="H25" s="212"/>
      <c r="I25" s="212"/>
      <c r="J25" s="212"/>
      <c r="K25" s="212"/>
      <c r="Q25" s="104"/>
    </row>
    <row r="26" spans="1:18" x14ac:dyDescent="0.2">
      <c r="O26" s="100"/>
      <c r="R26" s="103"/>
    </row>
    <row r="27" spans="1:18" x14ac:dyDescent="0.2">
      <c r="A27" s="34" t="s">
        <v>22</v>
      </c>
      <c r="B27" s="34"/>
    </row>
    <row r="28" spans="1:18" x14ac:dyDescent="0.2">
      <c r="A28" s="30" t="s">
        <v>23</v>
      </c>
      <c r="R28" s="100"/>
    </row>
    <row r="29" spans="1:18" x14ac:dyDescent="0.2">
      <c r="A29" s="201" t="s">
        <v>24</v>
      </c>
      <c r="B29" s="201"/>
      <c r="C29" s="201"/>
      <c r="D29" s="201"/>
      <c r="E29" s="201"/>
      <c r="F29" s="201"/>
      <c r="G29" s="201"/>
      <c r="H29" s="201"/>
      <c r="I29" s="201"/>
      <c r="J29" s="201"/>
      <c r="K29" s="201"/>
      <c r="M29" s="97"/>
      <c r="N29" s="97"/>
      <c r="O29" s="97"/>
      <c r="P29" s="97"/>
      <c r="Q29" s="97"/>
    </row>
    <row r="30" spans="1:18" ht="26.25" customHeight="1" x14ac:dyDescent="0.2">
      <c r="A30" s="213">
        <v>1</v>
      </c>
      <c r="B30" s="214"/>
      <c r="C30" s="244" t="s">
        <v>25</v>
      </c>
      <c r="D30" s="244"/>
      <c r="E30" s="244"/>
      <c r="F30" s="244"/>
      <c r="G30" s="244"/>
      <c r="H30" s="244"/>
      <c r="I30" s="250"/>
      <c r="J30" s="250"/>
      <c r="K30" s="251"/>
      <c r="Q30" s="105"/>
    </row>
    <row r="31" spans="1:18" ht="17.25" customHeight="1" x14ac:dyDescent="0.2">
      <c r="A31" s="213">
        <v>2</v>
      </c>
      <c r="B31" s="214"/>
      <c r="C31" s="244" t="s">
        <v>26</v>
      </c>
      <c r="D31" s="244"/>
      <c r="E31" s="244"/>
      <c r="F31" s="244"/>
      <c r="G31" s="244"/>
      <c r="H31" s="244"/>
      <c r="I31" s="216"/>
      <c r="J31" s="216"/>
      <c r="K31" s="217"/>
    </row>
    <row r="32" spans="1:18" ht="17.25" customHeight="1" x14ac:dyDescent="0.2">
      <c r="A32" s="213">
        <v>3</v>
      </c>
      <c r="B32" s="214"/>
      <c r="C32" s="244" t="s">
        <v>172</v>
      </c>
      <c r="D32" s="244"/>
      <c r="E32" s="244"/>
      <c r="F32" s="244"/>
      <c r="G32" s="244"/>
      <c r="H32" s="244"/>
      <c r="I32" s="248"/>
      <c r="J32" s="248"/>
      <c r="K32" s="249"/>
    </row>
    <row r="33" spans="1:18" ht="25.5" customHeight="1" x14ac:dyDescent="0.2">
      <c r="A33" s="213">
        <v>4</v>
      </c>
      <c r="B33" s="214"/>
      <c r="C33" s="244" t="s">
        <v>27</v>
      </c>
      <c r="D33" s="244"/>
      <c r="E33" s="244"/>
      <c r="F33" s="244"/>
      <c r="G33" s="244"/>
      <c r="H33" s="244"/>
      <c r="I33" s="250"/>
      <c r="J33" s="250"/>
      <c r="K33" s="251"/>
      <c r="M33" s="97"/>
      <c r="N33" s="101"/>
      <c r="O33" s="97"/>
      <c r="P33" s="97"/>
      <c r="Q33" s="97"/>
    </row>
    <row r="34" spans="1:18" ht="17.25" customHeight="1" x14ac:dyDescent="0.2">
      <c r="A34" s="213">
        <v>5</v>
      </c>
      <c r="B34" s="214"/>
      <c r="C34" s="244" t="s">
        <v>28</v>
      </c>
      <c r="D34" s="244"/>
      <c r="E34" s="244"/>
      <c r="F34" s="244"/>
      <c r="G34" s="244"/>
      <c r="H34" s="244"/>
      <c r="I34" s="245"/>
      <c r="J34" s="216"/>
      <c r="K34" s="217"/>
      <c r="M34" s="97"/>
      <c r="N34" s="97"/>
      <c r="O34" s="97"/>
      <c r="P34" s="97"/>
      <c r="Q34" s="97"/>
      <c r="R34" s="88"/>
    </row>
    <row r="35" spans="1:18" ht="17.25" customHeight="1" x14ac:dyDescent="0.2">
      <c r="A35" s="213">
        <v>6</v>
      </c>
      <c r="B35" s="214"/>
      <c r="C35" s="213" t="s">
        <v>276</v>
      </c>
      <c r="D35" s="289"/>
      <c r="E35" s="289"/>
      <c r="F35" s="289"/>
      <c r="G35" s="289"/>
      <c r="H35" s="214"/>
      <c r="I35" s="245"/>
      <c r="J35" s="216"/>
      <c r="K35" s="217"/>
      <c r="M35" s="97"/>
      <c r="N35" s="97"/>
      <c r="O35" s="97"/>
      <c r="P35" s="97"/>
      <c r="Q35" s="97"/>
      <c r="R35" s="88"/>
    </row>
    <row r="37" spans="1:18" x14ac:dyDescent="0.2">
      <c r="A37" s="224" t="s">
        <v>29</v>
      </c>
      <c r="B37" s="224"/>
      <c r="C37" s="224"/>
      <c r="D37" s="224"/>
      <c r="E37" s="224"/>
      <c r="F37" s="224"/>
      <c r="G37" s="224"/>
      <c r="H37" s="224"/>
      <c r="I37" s="224"/>
      <c r="J37" s="224"/>
      <c r="K37" s="224"/>
      <c r="M37" s="102"/>
      <c r="P37" s="104"/>
    </row>
    <row r="39" spans="1:18" ht="14.25" customHeight="1" x14ac:dyDescent="0.2">
      <c r="A39" s="246">
        <v>1</v>
      </c>
      <c r="B39" s="247"/>
      <c r="C39" s="201" t="s">
        <v>30</v>
      </c>
      <c r="D39" s="201"/>
      <c r="E39" s="201"/>
      <c r="F39" s="201"/>
      <c r="G39" s="201"/>
      <c r="H39" s="201"/>
      <c r="I39" s="201"/>
      <c r="J39" s="201" t="s">
        <v>7</v>
      </c>
      <c r="K39" s="201"/>
      <c r="M39" s="34" t="s">
        <v>133</v>
      </c>
    </row>
    <row r="40" spans="1:18" ht="15" customHeight="1" x14ac:dyDescent="0.2">
      <c r="A40" s="197" t="s">
        <v>0</v>
      </c>
      <c r="B40" s="198"/>
      <c r="C40" s="199" t="s">
        <v>32</v>
      </c>
      <c r="D40" s="199"/>
      <c r="E40" s="199"/>
      <c r="F40" s="199"/>
      <c r="G40" s="199"/>
      <c r="H40" s="199"/>
      <c r="I40" s="199"/>
      <c r="J40" s="200">
        <f>I32</f>
        <v>0</v>
      </c>
      <c r="K40" s="200"/>
      <c r="M40" s="35" t="s">
        <v>153</v>
      </c>
      <c r="N40" s="36" t="s">
        <v>155</v>
      </c>
    </row>
    <row r="41" spans="1:18" ht="15" customHeight="1" x14ac:dyDescent="0.2">
      <c r="A41" s="197" t="s">
        <v>1</v>
      </c>
      <c r="B41" s="198"/>
      <c r="C41" s="215" t="s">
        <v>33</v>
      </c>
      <c r="D41" s="216"/>
      <c r="E41" s="216"/>
      <c r="F41" s="216"/>
      <c r="G41" s="216"/>
      <c r="H41" s="217"/>
      <c r="I41" s="26"/>
      <c r="J41" s="200">
        <f>$J$40*I41</f>
        <v>0</v>
      </c>
      <c r="K41" s="200"/>
      <c r="M41" s="35" t="s">
        <v>363</v>
      </c>
      <c r="N41" s="36"/>
    </row>
    <row r="42" spans="1:18" ht="15" customHeight="1" x14ac:dyDescent="0.2">
      <c r="A42" s="197" t="s">
        <v>2</v>
      </c>
      <c r="B42" s="198"/>
      <c r="C42" s="215" t="s">
        <v>34</v>
      </c>
      <c r="D42" s="216"/>
      <c r="E42" s="216"/>
      <c r="F42" s="216"/>
      <c r="G42" s="216"/>
      <c r="H42" s="217"/>
      <c r="I42" s="26"/>
      <c r="J42" s="200">
        <f t="shared" ref="J42:J45" si="0">$J$40*I42</f>
        <v>0</v>
      </c>
      <c r="K42" s="200"/>
      <c r="M42" s="30" t="s">
        <v>187</v>
      </c>
    </row>
    <row r="43" spans="1:18" ht="15" customHeight="1" x14ac:dyDescent="0.2">
      <c r="A43" s="197" t="s">
        <v>3</v>
      </c>
      <c r="B43" s="198"/>
      <c r="C43" s="215" t="s">
        <v>184</v>
      </c>
      <c r="D43" s="216"/>
      <c r="E43" s="216"/>
      <c r="F43" s="216"/>
      <c r="G43" s="216"/>
      <c r="H43" s="217"/>
      <c r="I43" s="182"/>
      <c r="J43" s="200">
        <f>(J40+J41+J42)/220*0.2*9*15</f>
        <v>0</v>
      </c>
      <c r="K43" s="200"/>
      <c r="M43" s="35" t="s">
        <v>185</v>
      </c>
      <c r="N43" s="36"/>
    </row>
    <row r="44" spans="1:18" ht="15" customHeight="1" x14ac:dyDescent="0.2">
      <c r="A44" s="197" t="s">
        <v>4</v>
      </c>
      <c r="B44" s="198"/>
      <c r="C44" s="221" t="s">
        <v>36</v>
      </c>
      <c r="D44" s="222"/>
      <c r="E44" s="222"/>
      <c r="F44" s="222"/>
      <c r="G44" s="222"/>
      <c r="H44" s="223"/>
      <c r="I44" s="111"/>
      <c r="J44" s="235">
        <f>((J40+J41+J42)/220*0.2*10*15)-J43</f>
        <v>0</v>
      </c>
      <c r="K44" s="235"/>
      <c r="L44" s="97"/>
      <c r="M44" s="109">
        <f>(9/52.3)*60</f>
        <v>10</v>
      </c>
      <c r="N44" s="35" t="s">
        <v>186</v>
      </c>
      <c r="O44" s="97"/>
      <c r="P44" s="97"/>
      <c r="Q44" s="97"/>
      <c r="R44" s="108"/>
    </row>
    <row r="45" spans="1:18" ht="15" customHeight="1" x14ac:dyDescent="0.2">
      <c r="A45" s="197" t="s">
        <v>6</v>
      </c>
      <c r="B45" s="198"/>
      <c r="C45" s="215" t="s">
        <v>37</v>
      </c>
      <c r="D45" s="216"/>
      <c r="E45" s="216"/>
      <c r="F45" s="216"/>
      <c r="G45" s="216"/>
      <c r="H45" s="217"/>
      <c r="I45" s="26"/>
      <c r="J45" s="200">
        <f t="shared" si="0"/>
        <v>0</v>
      </c>
      <c r="K45" s="200"/>
      <c r="M45" s="97" t="s">
        <v>187</v>
      </c>
      <c r="N45" s="97"/>
      <c r="P45" s="97"/>
      <c r="Q45" s="97"/>
    </row>
    <row r="46" spans="1:18" ht="15" customHeight="1" x14ac:dyDescent="0.2">
      <c r="A46" s="201" t="s">
        <v>31</v>
      </c>
      <c r="B46" s="201"/>
      <c r="C46" s="201"/>
      <c r="D46" s="201"/>
      <c r="E46" s="201"/>
      <c r="F46" s="201"/>
      <c r="G46" s="201"/>
      <c r="H46" s="201"/>
      <c r="I46" s="201"/>
      <c r="J46" s="202">
        <f>SUM(J40:K45)</f>
        <v>0</v>
      </c>
      <c r="K46" s="202"/>
      <c r="M46" s="35" t="s">
        <v>153</v>
      </c>
      <c r="N46" s="36" t="s">
        <v>156</v>
      </c>
    </row>
    <row r="48" spans="1:18"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23" t="s">
        <v>128</v>
      </c>
      <c r="J51" s="201" t="s">
        <v>7</v>
      </c>
      <c r="K51" s="201"/>
      <c r="M51" s="34" t="s">
        <v>133</v>
      </c>
    </row>
    <row r="52" spans="1:14" x14ac:dyDescent="0.2">
      <c r="A52" s="197" t="s">
        <v>0</v>
      </c>
      <c r="B52" s="198"/>
      <c r="C52" s="215" t="s">
        <v>42</v>
      </c>
      <c r="D52" s="216"/>
      <c r="E52" s="216"/>
      <c r="F52" s="216"/>
      <c r="G52" s="216"/>
      <c r="H52" s="217"/>
      <c r="I52" s="38">
        <v>8.3299999999999999E-2</v>
      </c>
      <c r="J52" s="200">
        <f>J46*I52</f>
        <v>0</v>
      </c>
      <c r="K52" s="200"/>
      <c r="M52" s="35" t="s">
        <v>142</v>
      </c>
      <c r="N52" s="35" t="s">
        <v>141</v>
      </c>
    </row>
    <row r="53" spans="1:14" x14ac:dyDescent="0.2">
      <c r="A53" s="197" t="s">
        <v>1</v>
      </c>
      <c r="B53" s="198"/>
      <c r="C53" s="215" t="s">
        <v>43</v>
      </c>
      <c r="D53" s="216"/>
      <c r="E53" s="216"/>
      <c r="F53" s="216"/>
      <c r="G53" s="216"/>
      <c r="H53" s="217"/>
      <c r="I53" s="38">
        <v>0.121</v>
      </c>
      <c r="J53" s="200">
        <f>J46*I53</f>
        <v>0</v>
      </c>
      <c r="K53" s="200"/>
      <c r="M53" s="35" t="s">
        <v>142</v>
      </c>
      <c r="N53" s="35" t="s">
        <v>134</v>
      </c>
    </row>
    <row r="54" spans="1:14" x14ac:dyDescent="0.2">
      <c r="A54" s="208" t="s">
        <v>31</v>
      </c>
      <c r="B54" s="209"/>
      <c r="C54" s="209"/>
      <c r="D54" s="209"/>
      <c r="E54" s="209"/>
      <c r="F54" s="209"/>
      <c r="G54" s="209"/>
      <c r="H54" s="210"/>
      <c r="I54" s="39">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 t="shared" ref="J59:J65" si="1">$J$46*H59</f>
        <v>0</v>
      </c>
      <c r="K59" s="200"/>
      <c r="M59" s="41" t="s">
        <v>142</v>
      </c>
      <c r="N59" s="20" t="s">
        <v>143</v>
      </c>
    </row>
    <row r="60" spans="1:14" x14ac:dyDescent="0.2">
      <c r="A60" s="197" t="s">
        <v>2</v>
      </c>
      <c r="B60" s="198"/>
      <c r="C60" s="237" t="s">
        <v>50</v>
      </c>
      <c r="D60" s="237"/>
      <c r="E60" s="237"/>
      <c r="F60" s="237"/>
      <c r="G60" s="237"/>
      <c r="H60" s="239">
        <v>0.03</v>
      </c>
      <c r="I60" s="239"/>
      <c r="J60" s="200">
        <f t="shared" si="1"/>
        <v>0</v>
      </c>
      <c r="K60" s="200"/>
      <c r="M60" s="41" t="s">
        <v>142</v>
      </c>
      <c r="N60" s="20" t="s">
        <v>135</v>
      </c>
    </row>
    <row r="61" spans="1:14" x14ac:dyDescent="0.2">
      <c r="A61" s="197" t="s">
        <v>3</v>
      </c>
      <c r="B61" s="198"/>
      <c r="C61" s="237" t="s">
        <v>51</v>
      </c>
      <c r="D61" s="237"/>
      <c r="E61" s="237"/>
      <c r="F61" s="237"/>
      <c r="G61" s="237"/>
      <c r="H61" s="238">
        <v>1.4999999999999999E-2</v>
      </c>
      <c r="I61" s="238"/>
      <c r="J61" s="200">
        <f t="shared" si="1"/>
        <v>0</v>
      </c>
      <c r="K61" s="200"/>
      <c r="M61" s="41" t="s">
        <v>142</v>
      </c>
      <c r="N61" s="20" t="s">
        <v>136</v>
      </c>
    </row>
    <row r="62" spans="1:14" x14ac:dyDescent="0.2">
      <c r="A62" s="197" t="s">
        <v>4</v>
      </c>
      <c r="B62" s="198"/>
      <c r="C62" s="237" t="s">
        <v>52</v>
      </c>
      <c r="D62" s="237"/>
      <c r="E62" s="237"/>
      <c r="F62" s="237"/>
      <c r="G62" s="237"/>
      <c r="H62" s="238">
        <v>0.01</v>
      </c>
      <c r="I62" s="238"/>
      <c r="J62" s="200">
        <f t="shared" si="1"/>
        <v>0</v>
      </c>
      <c r="K62" s="200"/>
      <c r="M62" s="41" t="s">
        <v>142</v>
      </c>
      <c r="N62" s="20" t="s">
        <v>137</v>
      </c>
    </row>
    <row r="63" spans="1:14" x14ac:dyDescent="0.2">
      <c r="A63" s="197" t="s">
        <v>5</v>
      </c>
      <c r="B63" s="198"/>
      <c r="C63" s="237" t="s">
        <v>53</v>
      </c>
      <c r="D63" s="237"/>
      <c r="E63" s="237"/>
      <c r="F63" s="237"/>
      <c r="G63" s="237"/>
      <c r="H63" s="238">
        <v>6.0000000000000001E-3</v>
      </c>
      <c r="I63" s="238"/>
      <c r="J63" s="200">
        <f t="shared" si="1"/>
        <v>0</v>
      </c>
      <c r="K63" s="200"/>
      <c r="M63" s="41" t="s">
        <v>142</v>
      </c>
      <c r="N63" s="42" t="s">
        <v>138</v>
      </c>
    </row>
    <row r="64" spans="1:14" x14ac:dyDescent="0.2">
      <c r="A64" s="197" t="s">
        <v>6</v>
      </c>
      <c r="B64" s="198"/>
      <c r="C64" s="237" t="s">
        <v>54</v>
      </c>
      <c r="D64" s="237"/>
      <c r="E64" s="237"/>
      <c r="F64" s="237"/>
      <c r="G64" s="237"/>
      <c r="H64" s="238">
        <v>2E-3</v>
      </c>
      <c r="I64" s="238"/>
      <c r="J64" s="200">
        <f t="shared" si="1"/>
        <v>0</v>
      </c>
      <c r="K64" s="200"/>
      <c r="M64" s="41" t="s">
        <v>142</v>
      </c>
      <c r="N64" s="42" t="s">
        <v>139</v>
      </c>
    </row>
    <row r="65" spans="1:17" x14ac:dyDescent="0.2">
      <c r="A65" s="197" t="s">
        <v>47</v>
      </c>
      <c r="B65" s="198"/>
      <c r="C65" s="237" t="s">
        <v>55</v>
      </c>
      <c r="D65" s="237"/>
      <c r="E65" s="237"/>
      <c r="F65" s="237"/>
      <c r="G65" s="237"/>
      <c r="H65" s="238">
        <v>0.08</v>
      </c>
      <c r="I65" s="238"/>
      <c r="J65" s="200">
        <f t="shared" si="1"/>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23" t="s">
        <v>152</v>
      </c>
      <c r="J69" s="201" t="s">
        <v>7</v>
      </c>
      <c r="K69" s="201"/>
      <c r="M69" s="43" t="s">
        <v>114</v>
      </c>
      <c r="N69" s="43" t="s">
        <v>146</v>
      </c>
      <c r="O69" s="43" t="s">
        <v>147</v>
      </c>
      <c r="P69" s="44" t="s">
        <v>145</v>
      </c>
      <c r="Q69" s="44" t="s">
        <v>148</v>
      </c>
    </row>
    <row r="70" spans="1:17" x14ac:dyDescent="0.2">
      <c r="A70" s="197" t="s">
        <v>0</v>
      </c>
      <c r="B70" s="198"/>
      <c r="C70" s="215" t="s">
        <v>372</v>
      </c>
      <c r="D70" s="216"/>
      <c r="E70" s="216"/>
      <c r="F70" s="216"/>
      <c r="G70" s="216"/>
      <c r="H70" s="217"/>
      <c r="I70" s="99"/>
      <c r="J70" s="242">
        <f>Q70</f>
        <v>0</v>
      </c>
      <c r="K70" s="242"/>
      <c r="M70" s="18"/>
      <c r="N70" s="27"/>
      <c r="O70" s="45"/>
      <c r="P70" s="98"/>
      <c r="Q70" s="45"/>
    </row>
    <row r="71" spans="1:17" x14ac:dyDescent="0.2">
      <c r="A71" s="197" t="s">
        <v>1</v>
      </c>
      <c r="B71" s="198"/>
      <c r="C71" s="215" t="s">
        <v>370</v>
      </c>
      <c r="D71" s="216"/>
      <c r="E71" s="216"/>
      <c r="F71" s="216"/>
      <c r="G71" s="216"/>
      <c r="H71" s="217"/>
      <c r="I71" s="46"/>
      <c r="J71" s="200">
        <f>Q71</f>
        <v>0</v>
      </c>
      <c r="K71" s="200"/>
      <c r="M71" s="27"/>
      <c r="N71" s="24"/>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86" t="s">
        <v>3</v>
      </c>
      <c r="B73" s="287"/>
      <c r="C73" s="230" t="s">
        <v>182</v>
      </c>
      <c r="D73" s="231"/>
      <c r="E73" s="231"/>
      <c r="F73" s="231"/>
      <c r="G73" s="231"/>
      <c r="H73" s="232"/>
      <c r="I73" s="113"/>
      <c r="J73" s="227">
        <f>M73</f>
        <v>0</v>
      </c>
      <c r="K73" s="228"/>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23" t="s">
        <v>128</v>
      </c>
      <c r="J85" s="201" t="s">
        <v>7</v>
      </c>
      <c r="K85" s="201"/>
      <c r="M85" s="34" t="s">
        <v>133</v>
      </c>
    </row>
    <row r="86" spans="1:15" x14ac:dyDescent="0.2">
      <c r="A86" s="197" t="s">
        <v>0</v>
      </c>
      <c r="B86" s="198"/>
      <c r="C86" s="215" t="s">
        <v>63</v>
      </c>
      <c r="D86" s="216"/>
      <c r="E86" s="216"/>
      <c r="F86" s="216"/>
      <c r="G86" s="216"/>
      <c r="H86" s="217"/>
      <c r="I86" s="96">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96">
        <v>1.4E-3</v>
      </c>
      <c r="J87" s="200">
        <f t="shared" ref="J87:J89" si="2">$J$46*I87</f>
        <v>0</v>
      </c>
      <c r="K87" s="200"/>
      <c r="M87" s="42" t="s">
        <v>116</v>
      </c>
      <c r="N87" s="20" t="s">
        <v>118</v>
      </c>
      <c r="O87" s="50"/>
    </row>
    <row r="88" spans="1:15" x14ac:dyDescent="0.2">
      <c r="A88" s="197" t="s">
        <v>2</v>
      </c>
      <c r="B88" s="198"/>
      <c r="C88" s="230" t="s">
        <v>65</v>
      </c>
      <c r="D88" s="231"/>
      <c r="E88" s="231"/>
      <c r="F88" s="231"/>
      <c r="G88" s="231"/>
      <c r="H88" s="232"/>
      <c r="I88" s="96">
        <v>1.9400000000000001E-2</v>
      </c>
      <c r="J88" s="200">
        <f t="shared" si="2"/>
        <v>0</v>
      </c>
      <c r="K88" s="200"/>
      <c r="M88" s="42" t="s">
        <v>151</v>
      </c>
      <c r="N88" s="51" t="s">
        <v>168</v>
      </c>
      <c r="O88" s="50"/>
    </row>
    <row r="89" spans="1:15" x14ac:dyDescent="0.2">
      <c r="A89" s="197" t="s">
        <v>3</v>
      </c>
      <c r="B89" s="198"/>
      <c r="C89" s="215" t="s">
        <v>174</v>
      </c>
      <c r="D89" s="216"/>
      <c r="E89" s="216"/>
      <c r="F89" s="216"/>
      <c r="G89" s="216"/>
      <c r="H89" s="217"/>
      <c r="I89" s="96">
        <v>7.1000000000000004E-3</v>
      </c>
      <c r="J89" s="200">
        <f t="shared" si="2"/>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23" t="s">
        <v>128</v>
      </c>
      <c r="J96" s="201" t="s">
        <v>7</v>
      </c>
      <c r="K96" s="201"/>
      <c r="M96" s="34" t="s">
        <v>133</v>
      </c>
    </row>
    <row r="97" spans="1:14" x14ac:dyDescent="0.2">
      <c r="A97" s="197" t="s">
        <v>0</v>
      </c>
      <c r="B97" s="198"/>
      <c r="C97" s="215" t="s">
        <v>158</v>
      </c>
      <c r="D97" s="216"/>
      <c r="E97" s="216"/>
      <c r="F97" s="216"/>
      <c r="G97" s="216"/>
      <c r="H97" s="217"/>
      <c r="I97" s="38">
        <v>9.4999999999999998E-3</v>
      </c>
      <c r="J97" s="226">
        <f>(J46+J54)*I97</f>
        <v>0</v>
      </c>
      <c r="K97" s="226"/>
      <c r="M97" s="42" t="s">
        <v>116</v>
      </c>
      <c r="N97" s="20" t="s">
        <v>119</v>
      </c>
    </row>
    <row r="98" spans="1:14" x14ac:dyDescent="0.2">
      <c r="A98" s="197" t="s">
        <v>1</v>
      </c>
      <c r="B98" s="198"/>
      <c r="C98" s="215" t="s">
        <v>159</v>
      </c>
      <c r="D98" s="216"/>
      <c r="E98" s="216"/>
      <c r="F98" s="216"/>
      <c r="G98" s="216"/>
      <c r="H98" s="217"/>
      <c r="I98" s="38">
        <v>3.8800000000000001E-2</v>
      </c>
      <c r="J98" s="226">
        <f>(J46+J54)*I98</f>
        <v>0</v>
      </c>
      <c r="K98" s="226"/>
      <c r="M98" s="42" t="s">
        <v>116</v>
      </c>
      <c r="N98" s="20" t="s">
        <v>120</v>
      </c>
    </row>
    <row r="99" spans="1:14" x14ac:dyDescent="0.2">
      <c r="A99" s="197" t="s">
        <v>2</v>
      </c>
      <c r="B99" s="198"/>
      <c r="C99" s="215" t="s">
        <v>160</v>
      </c>
      <c r="D99" s="216"/>
      <c r="E99" s="216"/>
      <c r="F99" s="216"/>
      <c r="G99" s="216"/>
      <c r="H99" s="217"/>
      <c r="I99" s="38">
        <v>1E-3</v>
      </c>
      <c r="J99" s="226">
        <f>(J46+J54)*I99</f>
        <v>0</v>
      </c>
      <c r="K99" s="226"/>
      <c r="M99" s="42" t="s">
        <v>116</v>
      </c>
      <c r="N99" s="20" t="s">
        <v>149</v>
      </c>
    </row>
    <row r="100" spans="1:14" x14ac:dyDescent="0.2">
      <c r="A100" s="197" t="s">
        <v>3</v>
      </c>
      <c r="B100" s="198"/>
      <c r="C100" s="215" t="s">
        <v>161</v>
      </c>
      <c r="D100" s="216"/>
      <c r="E100" s="216"/>
      <c r="F100" s="216"/>
      <c r="G100" s="216"/>
      <c r="H100" s="217"/>
      <c r="I100" s="52">
        <v>4.1999999999999997E-3</v>
      </c>
      <c r="J100" s="226">
        <f>(J46+J54)*I100</f>
        <v>0</v>
      </c>
      <c r="K100" s="226"/>
      <c r="M100" s="42" t="s">
        <v>116</v>
      </c>
      <c r="N100" s="20" t="s">
        <v>169</v>
      </c>
    </row>
    <row r="101" spans="1:14" x14ac:dyDescent="0.2">
      <c r="A101" s="197" t="s">
        <v>4</v>
      </c>
      <c r="B101" s="198"/>
      <c r="C101" s="215" t="s">
        <v>162</v>
      </c>
      <c r="D101" s="216"/>
      <c r="E101" s="216"/>
      <c r="F101" s="216"/>
      <c r="G101" s="216"/>
      <c r="H101" s="217"/>
      <c r="I101" s="38">
        <v>2.0000000000000001E-4</v>
      </c>
      <c r="J101" s="226">
        <f>(J46+J54)*I101</f>
        <v>0</v>
      </c>
      <c r="K101" s="226"/>
      <c r="M101" s="42" t="s">
        <v>116</v>
      </c>
      <c r="N101" s="20" t="s">
        <v>150</v>
      </c>
    </row>
    <row r="102" spans="1:14" x14ac:dyDescent="0.2">
      <c r="A102" s="197" t="s">
        <v>5</v>
      </c>
      <c r="B102" s="198"/>
      <c r="C102" s="215" t="s">
        <v>163</v>
      </c>
      <c r="D102" s="216"/>
      <c r="E102" s="216"/>
      <c r="F102" s="216"/>
      <c r="G102" s="216"/>
      <c r="H102" s="217"/>
      <c r="I102" s="38">
        <v>9.4899999999999998E-2</v>
      </c>
      <c r="J102" s="226">
        <f>(J46+J54)*I102</f>
        <v>0</v>
      </c>
      <c r="K102" s="226"/>
      <c r="M102" s="42" t="s">
        <v>116</v>
      </c>
      <c r="N102" s="20" t="s">
        <v>121</v>
      </c>
    </row>
    <row r="103" spans="1:14" x14ac:dyDescent="0.2">
      <c r="A103" s="208" t="s">
        <v>31</v>
      </c>
      <c r="B103" s="209"/>
      <c r="C103" s="209"/>
      <c r="D103" s="209"/>
      <c r="E103" s="209"/>
      <c r="F103" s="209"/>
      <c r="G103" s="209"/>
      <c r="H103" s="210"/>
      <c r="I103" s="39">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286" t="s">
        <v>0</v>
      </c>
      <c r="B119" s="287"/>
      <c r="C119" s="280" t="s">
        <v>76</v>
      </c>
      <c r="D119" s="280"/>
      <c r="E119" s="280"/>
      <c r="F119" s="280"/>
      <c r="G119" s="280"/>
      <c r="H119" s="280"/>
      <c r="I119" s="280"/>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296</v>
      </c>
      <c r="D121" s="199"/>
      <c r="E121" s="199"/>
      <c r="F121" s="199"/>
      <c r="G121" s="199"/>
      <c r="H121" s="199"/>
      <c r="I121" s="199"/>
      <c r="J121" s="225"/>
      <c r="K121" s="225"/>
    </row>
    <row r="122" spans="1:13" x14ac:dyDescent="0.2">
      <c r="A122" s="197" t="s">
        <v>3</v>
      </c>
      <c r="B122" s="198"/>
      <c r="C122" s="199" t="s">
        <v>361</v>
      </c>
      <c r="D122" s="199"/>
      <c r="E122" s="199"/>
      <c r="F122" s="199"/>
      <c r="G122" s="199"/>
      <c r="H122" s="199"/>
      <c r="I122" s="199"/>
      <c r="J122" s="227"/>
      <c r="K122" s="228"/>
    </row>
    <row r="123" spans="1:13" x14ac:dyDescent="0.2">
      <c r="A123" s="197" t="s">
        <v>4</v>
      </c>
      <c r="B123" s="198"/>
      <c r="C123" s="215" t="s">
        <v>37</v>
      </c>
      <c r="D123" s="216"/>
      <c r="E123" s="216"/>
      <c r="F123" s="216"/>
      <c r="G123" s="216"/>
      <c r="H123" s="216"/>
      <c r="I123" s="217"/>
      <c r="J123" s="291"/>
      <c r="K123" s="292"/>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23"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380</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24"/>
      <c r="J131" s="218"/>
      <c r="K131" s="218"/>
    </row>
    <row r="132" spans="1:14" x14ac:dyDescent="0.2">
      <c r="A132" s="197"/>
      <c r="B132" s="198"/>
      <c r="C132" s="215" t="s">
        <v>82</v>
      </c>
      <c r="D132" s="216"/>
      <c r="E132" s="216"/>
      <c r="F132" s="216"/>
      <c r="G132" s="216"/>
      <c r="H132" s="217"/>
      <c r="I132" s="24"/>
      <c r="J132" s="218"/>
      <c r="K132" s="218"/>
    </row>
    <row r="133" spans="1:14" x14ac:dyDescent="0.2">
      <c r="A133" s="28"/>
      <c r="B133" s="29"/>
      <c r="C133" s="215" t="s">
        <v>126</v>
      </c>
      <c r="D133" s="216"/>
      <c r="E133" s="216"/>
      <c r="F133" s="216"/>
      <c r="G133" s="216"/>
      <c r="H133" s="216"/>
      <c r="I133" s="38">
        <v>0.05</v>
      </c>
      <c r="J133" s="218">
        <f>J148*I133</f>
        <v>0</v>
      </c>
      <c r="K133" s="218"/>
    </row>
    <row r="134" spans="1:14" x14ac:dyDescent="0.2">
      <c r="A134" s="28"/>
      <c r="B134" s="29"/>
      <c r="C134" s="215" t="s">
        <v>127</v>
      </c>
      <c r="D134" s="216"/>
      <c r="E134" s="216"/>
      <c r="F134" s="216"/>
      <c r="G134" s="216"/>
      <c r="H134" s="216"/>
      <c r="I134" s="38">
        <v>1.6500000000000001E-2</v>
      </c>
      <c r="J134" s="218">
        <f>J148*I134</f>
        <v>0</v>
      </c>
      <c r="K134" s="218"/>
    </row>
    <row r="135" spans="1:14" x14ac:dyDescent="0.2">
      <c r="A135" s="28"/>
      <c r="B135" s="29"/>
      <c r="C135" s="215" t="s">
        <v>173</v>
      </c>
      <c r="D135" s="216"/>
      <c r="E135" s="216"/>
      <c r="F135" s="216"/>
      <c r="G135" s="216"/>
      <c r="H135" s="216"/>
      <c r="I135" s="38">
        <v>7.5999999999999998E-2</v>
      </c>
      <c r="J135" s="218">
        <f>J148*I135</f>
        <v>0</v>
      </c>
      <c r="K135" s="218"/>
    </row>
    <row r="136" spans="1:14" x14ac:dyDescent="0.2">
      <c r="A136" s="197"/>
      <c r="B136" s="198"/>
      <c r="C136" s="215" t="s">
        <v>83</v>
      </c>
      <c r="D136" s="216"/>
      <c r="E136" s="216"/>
      <c r="F136" s="216"/>
      <c r="G136" s="216"/>
      <c r="H136" s="217"/>
      <c r="I136" s="24"/>
      <c r="J136" s="218"/>
      <c r="K136" s="218"/>
    </row>
    <row r="137" spans="1:14" x14ac:dyDescent="0.2">
      <c r="A137" s="197"/>
      <c r="B137" s="198"/>
      <c r="C137" s="215" t="s">
        <v>84</v>
      </c>
      <c r="D137" s="216"/>
      <c r="E137" s="216"/>
      <c r="F137" s="216"/>
      <c r="G137" s="216"/>
      <c r="H137" s="217"/>
      <c r="I137" s="24"/>
      <c r="J137" s="218"/>
      <c r="K137" s="218"/>
    </row>
    <row r="138" spans="1:14" x14ac:dyDescent="0.2">
      <c r="A138" s="208" t="s">
        <v>31</v>
      </c>
      <c r="B138" s="209"/>
      <c r="C138" s="209"/>
      <c r="D138" s="209"/>
      <c r="E138" s="209"/>
      <c r="F138" s="209"/>
      <c r="G138" s="209"/>
      <c r="H138" s="210"/>
      <c r="I138" s="39">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50.25"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4.5999999999999999E-2</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0.90939999999999999</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2:K2"/>
    <mergeCell ref="A35:B35"/>
    <mergeCell ref="C35:H35"/>
    <mergeCell ref="I35:K35"/>
    <mergeCell ref="A150:I150"/>
    <mergeCell ref="J150:K150"/>
    <mergeCell ref="A158:H158"/>
    <mergeCell ref="A3:K3"/>
    <mergeCell ref="A147:B147"/>
    <mergeCell ref="C147:I147"/>
    <mergeCell ref="J147:K147"/>
    <mergeCell ref="A148:I148"/>
    <mergeCell ref="J148:K148"/>
    <mergeCell ref="A149:B149"/>
    <mergeCell ref="C149:I149"/>
    <mergeCell ref="J149:K149"/>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38:H138"/>
    <mergeCell ref="J138:K138"/>
    <mergeCell ref="A140:K140"/>
    <mergeCell ref="A142:B142"/>
    <mergeCell ref="C142:I142"/>
    <mergeCell ref="J142:K142"/>
    <mergeCell ref="A136:B136"/>
    <mergeCell ref="C136:H136"/>
    <mergeCell ref="J136:K136"/>
    <mergeCell ref="A137:B137"/>
    <mergeCell ref="C137:H137"/>
    <mergeCell ref="J137:K137"/>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29:B129"/>
    <mergeCell ref="C129:H129"/>
    <mergeCell ref="J129:K129"/>
    <mergeCell ref="A130:B130"/>
    <mergeCell ref="C130:H130"/>
    <mergeCell ref="J130:K130"/>
    <mergeCell ref="A124:I124"/>
    <mergeCell ref="J124:K124"/>
    <mergeCell ref="A126:K126"/>
    <mergeCell ref="A128:B128"/>
    <mergeCell ref="C128:H128"/>
    <mergeCell ref="J128:K128"/>
    <mergeCell ref="A121:B121"/>
    <mergeCell ref="C121:I121"/>
    <mergeCell ref="J121:K121"/>
    <mergeCell ref="A123:B123"/>
    <mergeCell ref="C123:I123"/>
    <mergeCell ref="J123:K123"/>
    <mergeCell ref="A122:B122"/>
    <mergeCell ref="C122:I122"/>
    <mergeCell ref="J122:K122"/>
    <mergeCell ref="A119:B119"/>
    <mergeCell ref="C119:I119"/>
    <mergeCell ref="J119:K119"/>
    <mergeCell ref="A120:B120"/>
    <mergeCell ref="C120:I120"/>
    <mergeCell ref="J120:K120"/>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00:B100"/>
    <mergeCell ref="C100:H100"/>
    <mergeCell ref="J100:K100"/>
    <mergeCell ref="A101:B101"/>
    <mergeCell ref="C101:H101"/>
    <mergeCell ref="J101:K101"/>
    <mergeCell ref="A99:B99"/>
    <mergeCell ref="C99:H99"/>
    <mergeCell ref="J99:K99"/>
    <mergeCell ref="J90:K90"/>
    <mergeCell ref="A92:K92"/>
    <mergeCell ref="A96:B96"/>
    <mergeCell ref="C96:H96"/>
    <mergeCell ref="J96:K96"/>
    <mergeCell ref="A97:B97"/>
    <mergeCell ref="C97:H97"/>
    <mergeCell ref="J97:K97"/>
    <mergeCell ref="A89:B89"/>
    <mergeCell ref="C89:H89"/>
    <mergeCell ref="J89:K89"/>
    <mergeCell ref="A88:B88"/>
    <mergeCell ref="C88:H88"/>
    <mergeCell ref="J88:K88"/>
    <mergeCell ref="A98:B98"/>
    <mergeCell ref="C98:H98"/>
    <mergeCell ref="J98:K98"/>
    <mergeCell ref="A86:B86"/>
    <mergeCell ref="C86:H86"/>
    <mergeCell ref="J86:K86"/>
    <mergeCell ref="A87:B87"/>
    <mergeCell ref="C87:H87"/>
    <mergeCell ref="J87:K87"/>
    <mergeCell ref="A81:I81"/>
    <mergeCell ref="J81:K81"/>
    <mergeCell ref="A83:K83"/>
    <mergeCell ref="A85:B85"/>
    <mergeCell ref="C85:H85"/>
    <mergeCell ref="J85:K85"/>
    <mergeCell ref="A79:B79"/>
    <mergeCell ref="C79:I79"/>
    <mergeCell ref="J79:K79"/>
    <mergeCell ref="A80:B80"/>
    <mergeCell ref="C80:I80"/>
    <mergeCell ref="J80:K80"/>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70:B70"/>
    <mergeCell ref="C70:H70"/>
    <mergeCell ref="J70:K70"/>
    <mergeCell ref="A71:B71"/>
    <mergeCell ref="C71:H71"/>
    <mergeCell ref="J71:K71"/>
    <mergeCell ref="A66:G66"/>
    <mergeCell ref="H66:I66"/>
    <mergeCell ref="J66:K66"/>
    <mergeCell ref="A69:B69"/>
    <mergeCell ref="C69:H69"/>
    <mergeCell ref="J69:K6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54:H54"/>
    <mergeCell ref="J54:K54"/>
    <mergeCell ref="A56:K56"/>
    <mergeCell ref="A57:B57"/>
    <mergeCell ref="C57:G57"/>
    <mergeCell ref="H57:I57"/>
    <mergeCell ref="J57:K57"/>
    <mergeCell ref="A52:B52"/>
    <mergeCell ref="C52:H52"/>
    <mergeCell ref="J52:K52"/>
    <mergeCell ref="A53:B53"/>
    <mergeCell ref="C53:H53"/>
    <mergeCell ref="J53:K53"/>
    <mergeCell ref="A46:I46"/>
    <mergeCell ref="J46:K46"/>
    <mergeCell ref="A48:K48"/>
    <mergeCell ref="A50:K50"/>
    <mergeCell ref="A51:B51"/>
    <mergeCell ref="J51:K51"/>
    <mergeCell ref="A45:B45"/>
    <mergeCell ref="J45:K45"/>
    <mergeCell ref="C45:H45"/>
    <mergeCell ref="A43:B43"/>
    <mergeCell ref="J43:K43"/>
    <mergeCell ref="A44:B44"/>
    <mergeCell ref="J44:K44"/>
    <mergeCell ref="A41:B41"/>
    <mergeCell ref="J41:K41"/>
    <mergeCell ref="A42:B42"/>
    <mergeCell ref="J42:K42"/>
    <mergeCell ref="C41:H41"/>
    <mergeCell ref="C42:H42"/>
    <mergeCell ref="C43:H43"/>
    <mergeCell ref="C44:H44"/>
    <mergeCell ref="A37:K37"/>
    <mergeCell ref="A39:B39"/>
    <mergeCell ref="C39:I39"/>
    <mergeCell ref="J39:K39"/>
    <mergeCell ref="A40:B40"/>
    <mergeCell ref="C40:I40"/>
    <mergeCell ref="J40:K40"/>
    <mergeCell ref="A33:B33"/>
    <mergeCell ref="C33:H33"/>
    <mergeCell ref="I33:K33"/>
    <mergeCell ref="A34:B34"/>
    <mergeCell ref="C34:H34"/>
    <mergeCell ref="I34:K34"/>
    <mergeCell ref="H15:K15"/>
    <mergeCell ref="A16:B16"/>
    <mergeCell ref="C16:G16"/>
    <mergeCell ref="H16:K16"/>
    <mergeCell ref="A31:B31"/>
    <mergeCell ref="C31:H31"/>
    <mergeCell ref="I31:K31"/>
    <mergeCell ref="A32:B32"/>
    <mergeCell ref="C32:H32"/>
    <mergeCell ref="I32:K32"/>
    <mergeCell ref="A23:D23"/>
    <mergeCell ref="E23:G23"/>
    <mergeCell ref="H23:K23"/>
    <mergeCell ref="A25:K25"/>
    <mergeCell ref="A29:K29"/>
    <mergeCell ref="A30:B30"/>
    <mergeCell ref="C30:H30"/>
    <mergeCell ref="I30:K30"/>
    <mergeCell ref="A151:K151"/>
    <mergeCell ref="A10:K10"/>
    <mergeCell ref="A13:B13"/>
    <mergeCell ref="C13:G13"/>
    <mergeCell ref="H13:K13"/>
    <mergeCell ref="A14:B14"/>
    <mergeCell ref="C14:G14"/>
    <mergeCell ref="H14:K14"/>
    <mergeCell ref="A1:K1"/>
    <mergeCell ref="A5:C5"/>
    <mergeCell ref="D5:F5"/>
    <mergeCell ref="A6:C6"/>
    <mergeCell ref="D6:F6"/>
    <mergeCell ref="B8:D8"/>
    <mergeCell ref="F8:G8"/>
    <mergeCell ref="A19:K19"/>
    <mergeCell ref="A21:D21"/>
    <mergeCell ref="E21:G21"/>
    <mergeCell ref="H21:K21"/>
    <mergeCell ref="A22:D22"/>
    <mergeCell ref="E22:G22"/>
    <mergeCell ref="H22:K22"/>
    <mergeCell ref="A15:B15"/>
    <mergeCell ref="C15:G15"/>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CX31"/>
  <sheetViews>
    <sheetView topLeftCell="A10" zoomScale="160" zoomScaleNormal="160" workbookViewId="0">
      <selection activeCell="B13" sqref="B13:C13"/>
    </sheetView>
  </sheetViews>
  <sheetFormatPr defaultRowHeight="12.75" x14ac:dyDescent="0.2"/>
  <cols>
    <col min="1" max="1" width="5.42578125" customWidth="1"/>
    <col min="2" max="2" width="6.5703125" customWidth="1"/>
    <col min="3" max="3" width="27.140625" customWidth="1"/>
    <col min="4" max="4" width="15.28515625" customWidth="1"/>
    <col min="5" max="5" width="11.7109375" customWidth="1"/>
    <col min="8" max="8" width="11.7109375" bestFit="1" customWidth="1"/>
    <col min="9" max="9" width="16.140625" customWidth="1"/>
    <col min="11" max="11" width="12.85546875" bestFit="1" customWidth="1"/>
  </cols>
  <sheetData>
    <row r="1" spans="1:9" ht="18" x14ac:dyDescent="0.25">
      <c r="A1" s="293" t="s">
        <v>376</v>
      </c>
      <c r="B1" s="293"/>
      <c r="C1" s="293"/>
      <c r="D1" s="293"/>
      <c r="E1" s="293"/>
      <c r="F1" s="293"/>
      <c r="G1" s="293"/>
    </row>
    <row r="2" spans="1:9" ht="18" x14ac:dyDescent="0.25">
      <c r="A2" s="293" t="s">
        <v>11</v>
      </c>
      <c r="B2" s="293"/>
      <c r="C2" s="293"/>
      <c r="D2" s="293"/>
      <c r="E2" s="293"/>
      <c r="F2" s="293"/>
      <c r="G2" s="293"/>
    </row>
    <row r="3" spans="1:9" ht="13.5" thickBot="1" x14ac:dyDescent="0.25"/>
    <row r="4" spans="1:9" x14ac:dyDescent="0.2">
      <c r="A4" s="309" t="s">
        <v>8</v>
      </c>
      <c r="B4" s="310"/>
      <c r="C4" s="311"/>
      <c r="D4" s="312"/>
      <c r="E4" s="312"/>
    </row>
    <row r="5" spans="1:9" ht="13.5" thickBot="1" x14ac:dyDescent="0.25">
      <c r="A5" s="313" t="s">
        <v>9</v>
      </c>
      <c r="B5" s="314"/>
      <c r="C5" s="315"/>
      <c r="D5" s="316"/>
      <c r="E5" s="317"/>
    </row>
    <row r="6" spans="1:9" ht="13.5" thickBot="1" x14ac:dyDescent="0.25"/>
    <row r="7" spans="1:9" ht="13.5" thickBot="1" x14ac:dyDescent="0.25">
      <c r="A7" s="179" t="s">
        <v>10</v>
      </c>
      <c r="B7" s="321"/>
      <c r="C7" s="322"/>
      <c r="D7" s="180" t="s">
        <v>113</v>
      </c>
      <c r="E7" s="186"/>
    </row>
    <row r="10" spans="1:9" x14ac:dyDescent="0.2">
      <c r="A10" s="319" t="s">
        <v>298</v>
      </c>
      <c r="B10" s="319"/>
      <c r="C10" s="319"/>
      <c r="D10" s="319"/>
      <c r="E10" s="319"/>
      <c r="F10" s="319"/>
      <c r="G10" s="319"/>
    </row>
    <row r="12" spans="1:9" ht="53.25" customHeight="1" x14ac:dyDescent="0.2">
      <c r="A12" s="246" t="s">
        <v>89</v>
      </c>
      <c r="B12" s="320"/>
      <c r="C12" s="247"/>
      <c r="D12" s="187" t="s">
        <v>365</v>
      </c>
      <c r="E12" s="187" t="s">
        <v>364</v>
      </c>
      <c r="F12" s="246" t="s">
        <v>366</v>
      </c>
      <c r="G12" s="247"/>
    </row>
    <row r="13" spans="1:9" x14ac:dyDescent="0.2">
      <c r="A13" s="4">
        <v>1</v>
      </c>
      <c r="B13" s="318"/>
      <c r="C13" s="318"/>
      <c r="D13" s="188">
        <f>'Engenheiro '!J152</f>
        <v>0</v>
      </c>
      <c r="E13" s="184">
        <f>'Engenheiro '!H22</f>
        <v>0</v>
      </c>
      <c r="F13" s="200">
        <f>D13*E13</f>
        <v>0</v>
      </c>
      <c r="G13" s="200"/>
      <c r="I13" s="183"/>
    </row>
    <row r="14" spans="1:9" ht="12.75" customHeight="1" x14ac:dyDescent="0.2">
      <c r="A14" s="24">
        <v>2</v>
      </c>
      <c r="B14" s="298"/>
      <c r="C14" s="299"/>
      <c r="D14" s="188">
        <f>Encarregado!J150</f>
        <v>0</v>
      </c>
      <c r="E14" s="184">
        <f>Encarregado!H22</f>
        <v>0</v>
      </c>
      <c r="F14" s="200">
        <f t="shared" ref="F14:F26" si="0">D14*E14</f>
        <v>0</v>
      </c>
      <c r="G14" s="200"/>
      <c r="I14" s="183"/>
    </row>
    <row r="15" spans="1:9" x14ac:dyDescent="0.2">
      <c r="A15" s="24">
        <v>3</v>
      </c>
      <c r="B15" s="298"/>
      <c r="C15" s="299"/>
      <c r="D15" s="188">
        <f>'Auxiliar de Escritório'!J149</f>
        <v>0</v>
      </c>
      <c r="E15" s="184">
        <f>'Auxiliar de Escritório'!H22</f>
        <v>0</v>
      </c>
      <c r="F15" s="200">
        <f t="shared" si="0"/>
        <v>0</v>
      </c>
      <c r="G15" s="200"/>
      <c r="I15" s="183"/>
    </row>
    <row r="16" spans="1:9" x14ac:dyDescent="0.2">
      <c r="A16" s="24">
        <v>4</v>
      </c>
      <c r="B16" s="298"/>
      <c r="C16" s="299"/>
      <c r="D16" s="188"/>
      <c r="E16" s="184">
        <f>Almoxarife!H22</f>
        <v>0</v>
      </c>
      <c r="F16" s="200">
        <f t="shared" si="0"/>
        <v>0</v>
      </c>
      <c r="G16" s="200"/>
      <c r="I16" s="183"/>
    </row>
    <row r="17" spans="1:102" x14ac:dyDescent="0.2">
      <c r="A17" s="132">
        <v>5</v>
      </c>
      <c r="B17" s="298"/>
      <c r="C17" s="299"/>
      <c r="D17" s="188">
        <f>'Técnico Eletrotécnico'!J150</f>
        <v>0</v>
      </c>
      <c r="E17" s="185">
        <f>'Técnico Eletrotécnico'!H22</f>
        <v>0</v>
      </c>
      <c r="F17" s="200">
        <f t="shared" si="0"/>
        <v>0</v>
      </c>
      <c r="G17" s="200"/>
      <c r="I17" s="183"/>
    </row>
    <row r="18" spans="1:102" x14ac:dyDescent="0.2">
      <c r="A18" s="132">
        <v>6</v>
      </c>
      <c r="B18" s="298"/>
      <c r="C18" s="299"/>
      <c r="D18" s="188">
        <f>Eletricista!J150</f>
        <v>0</v>
      </c>
      <c r="E18" s="185">
        <v>5</v>
      </c>
      <c r="F18" s="200">
        <f t="shared" si="0"/>
        <v>0</v>
      </c>
      <c r="G18" s="200"/>
      <c r="I18" s="183"/>
    </row>
    <row r="19" spans="1:102" x14ac:dyDescent="0.2">
      <c r="A19" s="132">
        <v>7</v>
      </c>
      <c r="B19" s="298"/>
      <c r="C19" s="299"/>
      <c r="D19" s="188">
        <f>'Técninco em telecomunicação'!J150</f>
        <v>0</v>
      </c>
      <c r="E19" s="185">
        <f>'Técninco em telecomunicação'!H22</f>
        <v>0</v>
      </c>
      <c r="F19" s="200">
        <f t="shared" si="0"/>
        <v>0</v>
      </c>
      <c r="G19" s="200"/>
      <c r="I19" s="183"/>
    </row>
    <row r="20" spans="1:102" x14ac:dyDescent="0.2">
      <c r="A20" s="132">
        <v>8</v>
      </c>
      <c r="B20" s="298"/>
      <c r="C20" s="299"/>
      <c r="D20" s="188">
        <f>'Mecânico de ar condicionado'!J150</f>
        <v>0</v>
      </c>
      <c r="E20" s="185">
        <v>2</v>
      </c>
      <c r="F20" s="200">
        <f t="shared" si="0"/>
        <v>0</v>
      </c>
      <c r="G20" s="200"/>
      <c r="I20" s="183"/>
    </row>
    <row r="21" spans="1:102" x14ac:dyDescent="0.2">
      <c r="A21" s="132">
        <v>9</v>
      </c>
      <c r="B21" s="298"/>
      <c r="C21" s="299"/>
      <c r="D21" s="188">
        <f>'Operador de ar condicionado cen'!J150</f>
        <v>0</v>
      </c>
      <c r="E21" s="185">
        <f>'Operador de ar condicionado cen'!H22</f>
        <v>0</v>
      </c>
      <c r="F21" s="200">
        <f t="shared" si="0"/>
        <v>0</v>
      </c>
      <c r="G21" s="200"/>
      <c r="I21" s="183"/>
    </row>
    <row r="22" spans="1:102" x14ac:dyDescent="0.2">
      <c r="A22" s="132">
        <v>10</v>
      </c>
      <c r="B22" s="298"/>
      <c r="C22" s="299"/>
      <c r="D22" s="188">
        <f>'Bombeiro Hidráulico'!J150</f>
        <v>0</v>
      </c>
      <c r="E22" s="185">
        <v>2</v>
      </c>
      <c r="F22" s="200">
        <f t="shared" si="0"/>
        <v>0</v>
      </c>
      <c r="G22" s="200"/>
      <c r="I22" s="183"/>
    </row>
    <row r="23" spans="1:102" x14ac:dyDescent="0.2">
      <c r="A23" s="132">
        <v>11</v>
      </c>
      <c r="B23" s="298"/>
      <c r="C23" s="299"/>
      <c r="D23" s="188">
        <f>'Técnico em automação'!J150</f>
        <v>0</v>
      </c>
      <c r="E23" s="185">
        <f>'Técnico em automação'!H22</f>
        <v>0</v>
      </c>
      <c r="F23" s="200">
        <f t="shared" si="0"/>
        <v>0</v>
      </c>
      <c r="G23" s="200"/>
      <c r="I23" s="183"/>
    </row>
    <row r="24" spans="1:102" x14ac:dyDescent="0.2">
      <c r="A24" s="132">
        <v>12</v>
      </c>
      <c r="B24" s="298"/>
      <c r="C24" s="299"/>
      <c r="D24" s="188">
        <f>'Ajudante de manutenção'!J150</f>
        <v>0</v>
      </c>
      <c r="E24" s="185">
        <v>4</v>
      </c>
      <c r="F24" s="200">
        <f t="shared" si="0"/>
        <v>0</v>
      </c>
      <c r="G24" s="200"/>
      <c r="I24" s="183"/>
    </row>
    <row r="25" spans="1:102" x14ac:dyDescent="0.2">
      <c r="A25" s="24">
        <v>13</v>
      </c>
      <c r="B25" s="298"/>
      <c r="C25" s="299"/>
      <c r="D25" s="188">
        <f>' Elet Plantonista diurno 12X36'!J150</f>
        <v>0</v>
      </c>
      <c r="E25" s="184">
        <f>' Elet Plantonista diurno 12X36'!H22</f>
        <v>0</v>
      </c>
      <c r="F25" s="200">
        <f t="shared" si="0"/>
        <v>0</v>
      </c>
      <c r="G25" s="200"/>
      <c r="I25" s="183"/>
    </row>
    <row r="26" spans="1:102" x14ac:dyDescent="0.2">
      <c r="A26" s="24">
        <v>14</v>
      </c>
      <c r="B26" s="298"/>
      <c r="C26" s="299"/>
      <c r="D26" s="188">
        <f>' Elet Plantonista noturno 12X36'!J150</f>
        <v>0</v>
      </c>
      <c r="E26" s="184">
        <f>' Elet Plantonista noturno 12X36'!H22</f>
        <v>0</v>
      </c>
      <c r="F26" s="200">
        <f t="shared" si="0"/>
        <v>0</v>
      </c>
      <c r="G26" s="200"/>
      <c r="I26" s="183"/>
    </row>
    <row r="27" spans="1:102" x14ac:dyDescent="0.2">
      <c r="A27" s="300" t="s">
        <v>375</v>
      </c>
      <c r="B27" s="301"/>
      <c r="C27" s="301"/>
      <c r="D27" s="301"/>
      <c r="E27" s="302"/>
      <c r="F27" s="296">
        <f>SUM(F13:G26)</f>
        <v>0</v>
      </c>
      <c r="G27" s="297"/>
    </row>
    <row r="28" spans="1:102" x14ac:dyDescent="0.2">
      <c r="A28" s="303" t="s">
        <v>374</v>
      </c>
      <c r="B28" s="304"/>
      <c r="C28" s="304"/>
      <c r="D28" s="304"/>
      <c r="E28" s="305"/>
      <c r="F28" s="295">
        <f>F27*12</f>
        <v>0</v>
      </c>
      <c r="G28" s="295"/>
    </row>
    <row r="29" spans="1:102" s="164" customFormat="1" x14ac:dyDescent="0.2">
      <c r="A29" s="306" t="s">
        <v>373</v>
      </c>
      <c r="B29" s="307"/>
      <c r="C29" s="307"/>
      <c r="D29" s="307"/>
      <c r="E29" s="308"/>
      <c r="F29" s="294"/>
      <c r="G29" s="294"/>
      <c r="H29" s="183"/>
      <c r="I29" s="183"/>
      <c r="J29"/>
      <c r="K29"/>
      <c r="L29"/>
      <c r="M29"/>
      <c r="N29"/>
      <c r="O29"/>
      <c r="P29"/>
      <c r="Q29"/>
      <c r="R29"/>
      <c r="S29"/>
      <c r="T29"/>
      <c r="U29"/>
      <c r="V29"/>
      <c r="W29"/>
      <c r="X29"/>
      <c r="Y29"/>
      <c r="Z29"/>
      <c r="AA29"/>
      <c r="AB29"/>
      <c r="AC29"/>
      <c r="AD29"/>
      <c r="AE29"/>
      <c r="AF29"/>
      <c r="AG29"/>
      <c r="AH29"/>
      <c r="AI29"/>
      <c r="BX29"/>
      <c r="BY29"/>
      <c r="BZ29"/>
      <c r="CA29"/>
      <c r="CB29"/>
      <c r="CC29"/>
      <c r="CD29"/>
      <c r="CE29"/>
      <c r="CF29"/>
      <c r="CG29"/>
      <c r="CH29"/>
      <c r="CI29"/>
      <c r="CJ29"/>
      <c r="CK29"/>
      <c r="CL29"/>
      <c r="CM29"/>
      <c r="CN29"/>
      <c r="CO29"/>
      <c r="CP29"/>
      <c r="CQ29"/>
      <c r="CR29"/>
      <c r="CS29"/>
      <c r="CT29"/>
      <c r="CU29"/>
      <c r="CV29"/>
      <c r="CW29"/>
      <c r="CX29"/>
    </row>
    <row r="30" spans="1:102" s="164" customFormat="1" x14ac:dyDescent="0.2">
      <c r="A30" s="306" t="s">
        <v>367</v>
      </c>
      <c r="B30" s="307"/>
      <c r="C30" s="307"/>
      <c r="D30" s="307"/>
      <c r="E30" s="308"/>
      <c r="F30" s="294">
        <f>F27+F29</f>
        <v>0</v>
      </c>
      <c r="G30" s="294"/>
      <c r="H30" s="183"/>
      <c r="I30" s="183">
        <f>I29/12</f>
        <v>0</v>
      </c>
      <c r="J30"/>
      <c r="K30"/>
      <c r="L30"/>
      <c r="M30"/>
      <c r="N30"/>
      <c r="O30"/>
      <c r="P30"/>
      <c r="Q30"/>
      <c r="R30"/>
      <c r="S30"/>
      <c r="T30"/>
      <c r="U30"/>
      <c r="V30"/>
      <c r="W30"/>
      <c r="X30"/>
      <c r="Y30"/>
      <c r="Z30"/>
      <c r="AA30"/>
      <c r="AB30"/>
      <c r="AC30"/>
      <c r="AD30"/>
      <c r="AE30"/>
      <c r="AF30"/>
      <c r="AG30"/>
      <c r="AH30"/>
      <c r="AI30"/>
      <c r="BX30"/>
      <c r="BY30"/>
      <c r="BZ30"/>
      <c r="CA30"/>
      <c r="CB30"/>
      <c r="CC30"/>
      <c r="CD30"/>
      <c r="CE30"/>
      <c r="CF30"/>
      <c r="CG30"/>
      <c r="CH30"/>
      <c r="CI30"/>
      <c r="CJ30"/>
      <c r="CK30"/>
      <c r="CL30"/>
      <c r="CM30"/>
      <c r="CN30"/>
      <c r="CO30"/>
      <c r="CP30"/>
      <c r="CQ30"/>
      <c r="CR30"/>
      <c r="CS30"/>
      <c r="CT30"/>
      <c r="CU30"/>
      <c r="CV30"/>
      <c r="CW30"/>
      <c r="CX30"/>
    </row>
    <row r="31" spans="1:102" x14ac:dyDescent="0.2">
      <c r="A31" s="300" t="s">
        <v>368</v>
      </c>
      <c r="B31" s="301"/>
      <c r="C31" s="301"/>
      <c r="D31" s="301"/>
      <c r="E31" s="302"/>
      <c r="F31" s="295">
        <f>F30*12</f>
        <v>0</v>
      </c>
      <c r="G31" s="295"/>
    </row>
  </sheetData>
  <mergeCells count="48">
    <mergeCell ref="A10:G10"/>
    <mergeCell ref="A12:C12"/>
    <mergeCell ref="F12:G12"/>
    <mergeCell ref="B7:C7"/>
    <mergeCell ref="F16:G16"/>
    <mergeCell ref="F15:G15"/>
    <mergeCell ref="B15:C15"/>
    <mergeCell ref="F22:G22"/>
    <mergeCell ref="F23:G23"/>
    <mergeCell ref="F24:G24"/>
    <mergeCell ref="B25:C25"/>
    <mergeCell ref="A2:G2"/>
    <mergeCell ref="A4:C4"/>
    <mergeCell ref="D4:E4"/>
    <mergeCell ref="A5:C5"/>
    <mergeCell ref="D5:E5"/>
    <mergeCell ref="B13:C13"/>
    <mergeCell ref="F13:G13"/>
    <mergeCell ref="B14:C14"/>
    <mergeCell ref="F14:G14"/>
    <mergeCell ref="B16:C16"/>
    <mergeCell ref="B23:C23"/>
    <mergeCell ref="B24:C24"/>
    <mergeCell ref="F18:G18"/>
    <mergeCell ref="F19:G19"/>
    <mergeCell ref="F20:G20"/>
    <mergeCell ref="F21:G21"/>
    <mergeCell ref="B17:C17"/>
    <mergeCell ref="B18:C18"/>
    <mergeCell ref="B19:C19"/>
    <mergeCell ref="B20:C20"/>
    <mergeCell ref="B21:C21"/>
    <mergeCell ref="A1:G1"/>
    <mergeCell ref="F30:G30"/>
    <mergeCell ref="F31:G31"/>
    <mergeCell ref="F27:G27"/>
    <mergeCell ref="F28:G28"/>
    <mergeCell ref="F29:G29"/>
    <mergeCell ref="B26:C26"/>
    <mergeCell ref="F26:G26"/>
    <mergeCell ref="F25:G25"/>
    <mergeCell ref="A27:E27"/>
    <mergeCell ref="A28:E28"/>
    <mergeCell ref="A29:E29"/>
    <mergeCell ref="A30:E30"/>
    <mergeCell ref="A31:E31"/>
    <mergeCell ref="B22:C22"/>
    <mergeCell ref="F17:G17"/>
  </mergeCells>
  <pageMargins left="0.511811024" right="0.511811024" top="0.78740157499999996" bottom="0.78740157499999996" header="0.31496062000000002" footer="0.31496062000000002"/>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I46"/>
  <sheetViews>
    <sheetView topLeftCell="A22" zoomScaleNormal="100" workbookViewId="0">
      <selection activeCell="O11" sqref="O11"/>
    </sheetView>
  </sheetViews>
  <sheetFormatPr defaultRowHeight="12.75" x14ac:dyDescent="0.2"/>
  <cols>
    <col min="1" max="2" width="16.85546875" customWidth="1"/>
    <col min="3" max="3" width="17.140625" customWidth="1"/>
    <col min="4" max="5" width="11.42578125" customWidth="1"/>
    <col min="6" max="6" width="12.5703125" customWidth="1"/>
    <col min="7" max="7" width="13.42578125" customWidth="1"/>
    <col min="8" max="8" width="15.7109375" customWidth="1"/>
  </cols>
  <sheetData>
    <row r="1" spans="1:9" ht="15.75" x14ac:dyDescent="0.25">
      <c r="A1" s="323" t="s">
        <v>376</v>
      </c>
      <c r="B1" s="324"/>
      <c r="C1" s="324"/>
      <c r="D1" s="324"/>
      <c r="E1" s="324"/>
      <c r="F1" s="324"/>
      <c r="G1" s="324"/>
      <c r="H1" s="324"/>
    </row>
    <row r="2" spans="1:9" x14ac:dyDescent="0.2">
      <c r="A2" s="327" t="s">
        <v>92</v>
      </c>
      <c r="B2" s="327"/>
      <c r="C2" s="327"/>
      <c r="D2" s="327"/>
      <c r="E2" s="327"/>
      <c r="F2" s="327"/>
      <c r="G2" s="327"/>
      <c r="H2" s="327"/>
    </row>
    <row r="4" spans="1:9" ht="14.25" customHeight="1" x14ac:dyDescent="0.2">
      <c r="A4" s="326" t="s">
        <v>93</v>
      </c>
      <c r="B4" s="326"/>
      <c r="C4" s="326"/>
      <c r="D4" s="326"/>
      <c r="E4" s="326"/>
      <c r="F4" s="326"/>
      <c r="G4" s="326"/>
      <c r="H4" s="326"/>
    </row>
    <row r="5" spans="1:9" ht="14.25" customHeight="1" x14ac:dyDescent="0.2">
      <c r="A5" s="3" t="s">
        <v>94</v>
      </c>
      <c r="B5" s="95"/>
      <c r="C5" s="303"/>
      <c r="D5" s="304"/>
      <c r="E5" s="304"/>
      <c r="F5" s="304"/>
      <c r="G5" s="304"/>
      <c r="H5" s="305"/>
    </row>
    <row r="6" spans="1:9" ht="14.25" customHeight="1" x14ac:dyDescent="0.2">
      <c r="A6" s="3" t="s">
        <v>95</v>
      </c>
      <c r="B6" s="95"/>
      <c r="C6" s="303"/>
      <c r="D6" s="304"/>
      <c r="E6" s="304"/>
      <c r="F6" s="305"/>
      <c r="G6" s="3" t="s">
        <v>111</v>
      </c>
      <c r="H6" s="3" t="s">
        <v>112</v>
      </c>
    </row>
    <row r="7" spans="1:9" ht="14.25" customHeight="1" x14ac:dyDescent="0.2">
      <c r="A7" s="3" t="s">
        <v>96</v>
      </c>
      <c r="B7" s="95"/>
      <c r="C7" s="303"/>
      <c r="D7" s="304"/>
      <c r="E7" s="304"/>
      <c r="F7" s="304"/>
      <c r="G7" s="304"/>
      <c r="H7" s="305"/>
    </row>
    <row r="8" spans="1:9" ht="14.25" customHeight="1" x14ac:dyDescent="0.2">
      <c r="A8" s="3" t="s">
        <v>97</v>
      </c>
      <c r="B8" s="3"/>
      <c r="C8" s="325"/>
      <c r="D8" s="325"/>
      <c r="E8" s="325"/>
      <c r="F8" s="325"/>
      <c r="G8" s="325"/>
      <c r="H8" s="325"/>
    </row>
    <row r="11" spans="1:9" ht="51" x14ac:dyDescent="0.2">
      <c r="A11" s="6"/>
      <c r="B11" s="92" t="s">
        <v>177</v>
      </c>
      <c r="C11" s="6" t="s">
        <v>180</v>
      </c>
      <c r="D11" s="92" t="s">
        <v>179</v>
      </c>
      <c r="E11" s="6" t="s">
        <v>181</v>
      </c>
      <c r="F11" s="6" t="s">
        <v>98</v>
      </c>
      <c r="G11" s="6" t="s">
        <v>99</v>
      </c>
      <c r="H11" s="6" t="s">
        <v>100</v>
      </c>
      <c r="I11" s="2"/>
    </row>
    <row r="12" spans="1:9" x14ac:dyDescent="0.2">
      <c r="A12" s="3"/>
      <c r="B12" s="3"/>
      <c r="C12" s="3"/>
      <c r="D12" s="3"/>
      <c r="E12" s="1"/>
      <c r="F12" s="9"/>
      <c r="G12" s="5"/>
      <c r="H12" s="5"/>
    </row>
    <row r="13" spans="1:9" x14ac:dyDescent="0.2">
      <c r="A13" s="3"/>
      <c r="B13" s="3"/>
      <c r="C13" s="3"/>
      <c r="D13" s="3"/>
      <c r="E13" s="90"/>
      <c r="F13" s="9"/>
      <c r="G13" s="5"/>
      <c r="H13" s="5"/>
    </row>
    <row r="14" spans="1:9" x14ac:dyDescent="0.2">
      <c r="A14" s="3"/>
      <c r="B14" s="3"/>
      <c r="C14" s="3"/>
      <c r="D14" s="3"/>
      <c r="E14" s="90"/>
      <c r="F14" s="9"/>
      <c r="G14" s="5"/>
      <c r="H14" s="5"/>
    </row>
    <row r="15" spans="1:9" x14ac:dyDescent="0.2">
      <c r="A15" s="3"/>
      <c r="B15" s="3"/>
      <c r="C15" s="3"/>
      <c r="D15" s="3"/>
      <c r="E15" s="90"/>
      <c r="F15" s="9"/>
      <c r="G15" s="5"/>
      <c r="H15" s="5"/>
    </row>
    <row r="16" spans="1:9" x14ac:dyDescent="0.2">
      <c r="A16" s="3"/>
      <c r="B16" s="3"/>
      <c r="C16" s="3"/>
      <c r="D16" s="3"/>
      <c r="E16" s="90"/>
      <c r="F16" s="9"/>
      <c r="G16" s="5"/>
      <c r="H16" s="5"/>
    </row>
    <row r="17" spans="1:8" x14ac:dyDescent="0.2">
      <c r="A17" s="3"/>
      <c r="B17" s="3"/>
      <c r="C17" s="3"/>
      <c r="D17" s="3"/>
      <c r="E17" s="1"/>
      <c r="F17" s="9"/>
      <c r="G17" s="5"/>
      <c r="H17" s="5"/>
    </row>
    <row r="18" spans="1:8" x14ac:dyDescent="0.2">
      <c r="A18" s="326" t="s">
        <v>171</v>
      </c>
      <c r="B18" s="326"/>
      <c r="C18" s="326"/>
      <c r="D18" s="326"/>
      <c r="E18" s="326"/>
      <c r="F18" s="326"/>
      <c r="G18" s="326"/>
      <c r="H18" s="22">
        <f>SUM(H12:H17)</f>
        <v>0</v>
      </c>
    </row>
    <row r="20" spans="1:8" x14ac:dyDescent="0.2">
      <c r="A20" s="326" t="s">
        <v>101</v>
      </c>
      <c r="B20" s="326"/>
      <c r="C20" s="326"/>
      <c r="D20" s="326"/>
      <c r="E20" s="326"/>
      <c r="F20" s="326"/>
      <c r="G20" s="326"/>
      <c r="H20" s="326"/>
    </row>
    <row r="21" spans="1:8" ht="29.25" customHeight="1" x14ac:dyDescent="0.2">
      <c r="A21" s="329"/>
      <c r="B21" s="329"/>
      <c r="C21" s="330"/>
      <c r="D21" s="330"/>
      <c r="E21" s="330"/>
      <c r="F21" s="330"/>
      <c r="G21" s="330"/>
      <c r="H21" s="330"/>
    </row>
    <row r="23" spans="1:8" x14ac:dyDescent="0.2">
      <c r="A23" s="328" t="s">
        <v>102</v>
      </c>
      <c r="B23" s="328"/>
      <c r="C23" s="328"/>
      <c r="D23" s="328"/>
      <c r="E23" s="328"/>
      <c r="F23" s="328"/>
      <c r="G23" s="328"/>
      <c r="H23" s="328"/>
    </row>
    <row r="24" spans="1:8" ht="35.25" customHeight="1" x14ac:dyDescent="0.2">
      <c r="A24" s="329"/>
      <c r="B24" s="329"/>
      <c r="C24" s="330"/>
      <c r="D24" s="330"/>
      <c r="E24" s="330"/>
      <c r="F24" s="330"/>
      <c r="G24" s="330"/>
      <c r="H24" s="330"/>
    </row>
    <row r="26" spans="1:8" x14ac:dyDescent="0.2">
      <c r="A26" s="326" t="s">
        <v>103</v>
      </c>
      <c r="B26" s="326"/>
      <c r="C26" s="326"/>
      <c r="D26" s="326"/>
      <c r="E26" s="326"/>
      <c r="F26" s="326"/>
      <c r="G26" s="326"/>
      <c r="H26" s="326"/>
    </row>
    <row r="27" spans="1:8" x14ac:dyDescent="0.2">
      <c r="A27" s="325"/>
      <c r="B27" s="325"/>
      <c r="C27" s="325"/>
      <c r="D27" s="325"/>
      <c r="E27" s="325"/>
      <c r="F27" s="325"/>
      <c r="G27" s="325"/>
      <c r="H27" s="325"/>
    </row>
    <row r="28" spans="1:8" x14ac:dyDescent="0.2">
      <c r="G28" t="s">
        <v>178</v>
      </c>
    </row>
    <row r="30" spans="1:8" x14ac:dyDescent="0.2">
      <c r="A30" s="326" t="s">
        <v>104</v>
      </c>
      <c r="B30" s="326"/>
      <c r="C30" s="326"/>
      <c r="D30" s="326"/>
      <c r="E30" s="326"/>
      <c r="F30" s="326"/>
      <c r="G30" s="326"/>
      <c r="H30" s="326"/>
    </row>
    <row r="31" spans="1:8" x14ac:dyDescent="0.2">
      <c r="A31" s="7" t="s">
        <v>105</v>
      </c>
      <c r="B31" s="7"/>
      <c r="C31" s="7" t="s">
        <v>106</v>
      </c>
      <c r="D31" s="7"/>
      <c r="E31" s="325"/>
      <c r="F31" s="325"/>
      <c r="G31" s="325"/>
      <c r="H31" s="325"/>
    </row>
    <row r="32" spans="1:8" x14ac:dyDescent="0.2">
      <c r="A32" s="93"/>
      <c r="B32" s="93"/>
      <c r="C32" s="93"/>
      <c r="D32" s="94"/>
      <c r="E32" s="303"/>
      <c r="F32" s="304"/>
      <c r="G32" s="304"/>
      <c r="H32" s="305"/>
    </row>
    <row r="33" spans="1:8" x14ac:dyDescent="0.2">
      <c r="A33" s="93"/>
      <c r="B33" s="93"/>
      <c r="C33" s="93"/>
      <c r="D33" s="94"/>
      <c r="E33" s="303"/>
      <c r="F33" s="304"/>
      <c r="G33" s="304"/>
      <c r="H33" s="305"/>
    </row>
    <row r="34" spans="1:8" x14ac:dyDescent="0.2">
      <c r="A34" s="93"/>
      <c r="B34" s="93"/>
      <c r="C34" s="93"/>
      <c r="D34" s="94"/>
      <c r="E34" s="303"/>
      <c r="F34" s="304"/>
      <c r="G34" s="304"/>
      <c r="H34" s="305"/>
    </row>
    <row r="35" spans="1:8" x14ac:dyDescent="0.2">
      <c r="A35" s="93"/>
      <c r="B35" s="93"/>
      <c r="C35" s="93"/>
      <c r="D35" s="94"/>
      <c r="E35" s="303"/>
      <c r="F35" s="304"/>
      <c r="G35" s="304"/>
      <c r="H35" s="305"/>
    </row>
    <row r="36" spans="1:8" x14ac:dyDescent="0.2">
      <c r="A36" s="3"/>
      <c r="B36" s="3"/>
      <c r="C36" s="3"/>
      <c r="D36" s="3"/>
      <c r="E36" s="325"/>
      <c r="F36" s="325"/>
      <c r="G36" s="325"/>
      <c r="H36" s="325"/>
    </row>
    <row r="37" spans="1:8" x14ac:dyDescent="0.2">
      <c r="A37" s="3"/>
      <c r="B37" s="3"/>
      <c r="C37" s="3"/>
      <c r="D37" s="3"/>
      <c r="E37" s="325"/>
      <c r="F37" s="325"/>
      <c r="G37" s="325"/>
      <c r="H37" s="325"/>
    </row>
    <row r="40" spans="1:8" x14ac:dyDescent="0.2">
      <c r="A40" s="326" t="s">
        <v>107</v>
      </c>
      <c r="B40" s="326"/>
      <c r="C40" s="326"/>
      <c r="D40" s="326"/>
      <c r="E40" s="326"/>
      <c r="F40" s="326"/>
      <c r="G40" s="326"/>
      <c r="H40" s="326"/>
    </row>
    <row r="41" spans="1:8" x14ac:dyDescent="0.2">
      <c r="A41" s="8" t="s">
        <v>108</v>
      </c>
      <c r="B41" s="91"/>
      <c r="C41" s="8" t="s">
        <v>106</v>
      </c>
      <c r="D41" s="91"/>
      <c r="E41" s="326" t="s">
        <v>109</v>
      </c>
      <c r="F41" s="326"/>
      <c r="G41" s="326"/>
      <c r="H41" s="326"/>
    </row>
    <row r="42" spans="1:8" x14ac:dyDescent="0.2">
      <c r="A42" s="3"/>
      <c r="B42" s="3"/>
      <c r="C42" s="3"/>
      <c r="D42" s="3"/>
      <c r="E42" s="325"/>
      <c r="F42" s="325"/>
      <c r="G42" s="325"/>
      <c r="H42" s="325"/>
    </row>
    <row r="45" spans="1:8" x14ac:dyDescent="0.2">
      <c r="A45" s="326" t="s">
        <v>110</v>
      </c>
      <c r="B45" s="326"/>
      <c r="C45" s="326"/>
      <c r="D45" s="326"/>
      <c r="E45" s="326"/>
      <c r="F45" s="326"/>
      <c r="G45" s="326"/>
      <c r="H45" s="326"/>
    </row>
    <row r="46" spans="1:8" x14ac:dyDescent="0.2">
      <c r="A46" s="325"/>
      <c r="B46" s="325"/>
      <c r="C46" s="325"/>
      <c r="D46" s="325"/>
      <c r="E46" s="325"/>
      <c r="F46" s="325"/>
      <c r="G46" s="325"/>
      <c r="H46" s="325"/>
    </row>
  </sheetData>
  <mergeCells count="27">
    <mergeCell ref="A18:G18"/>
    <mergeCell ref="A30:H30"/>
    <mergeCell ref="E37:H37"/>
    <mergeCell ref="A24:H24"/>
    <mergeCell ref="A27:H27"/>
    <mergeCell ref="E31:H31"/>
    <mergeCell ref="E36:H36"/>
    <mergeCell ref="E32:H32"/>
    <mergeCell ref="E33:H33"/>
    <mergeCell ref="E34:H34"/>
    <mergeCell ref="E35:H35"/>
    <mergeCell ref="A1:H1"/>
    <mergeCell ref="E42:H42"/>
    <mergeCell ref="A46:H46"/>
    <mergeCell ref="A40:H40"/>
    <mergeCell ref="E41:H41"/>
    <mergeCell ref="A45:H45"/>
    <mergeCell ref="A2:H2"/>
    <mergeCell ref="A4:H4"/>
    <mergeCell ref="A20:H20"/>
    <mergeCell ref="A23:H23"/>
    <mergeCell ref="A26:H26"/>
    <mergeCell ref="C8:H8"/>
    <mergeCell ref="C5:H5"/>
    <mergeCell ref="C6:F6"/>
    <mergeCell ref="C7:H7"/>
    <mergeCell ref="A21:H21"/>
  </mergeCells>
  <pageMargins left="0.511811024" right="0.511811024" top="0.78740157499999996" bottom="0.78740157499999996" header="0.31496062000000002" footer="0.31496062000000002"/>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workbookViewId="0">
      <selection activeCell="L18" sqref="L18"/>
    </sheetView>
  </sheetViews>
  <sheetFormatPr defaultRowHeight="12.75" x14ac:dyDescent="0.2"/>
  <cols>
    <col min="1" max="1" width="27.28515625" customWidth="1"/>
    <col min="2" max="2" width="13.5703125" customWidth="1"/>
    <col min="3" max="3" width="11.42578125" customWidth="1"/>
    <col min="4" max="4" width="11.7109375" customWidth="1"/>
    <col min="8" max="8" width="8.140625" customWidth="1"/>
    <col min="9" max="9" width="29.140625" customWidth="1"/>
    <col min="12" max="14" width="9.5703125" bestFit="1" customWidth="1"/>
    <col min="15" max="15" width="16.5703125" customWidth="1"/>
    <col min="16" max="20" width="9.5703125" bestFit="1" customWidth="1"/>
    <col min="21" max="21" width="15.5703125" customWidth="1"/>
  </cols>
  <sheetData>
    <row r="1" spans="1:22" ht="27" customHeight="1" x14ac:dyDescent="0.2">
      <c r="A1" s="131" t="s">
        <v>190</v>
      </c>
      <c r="B1" s="12" t="s">
        <v>123</v>
      </c>
      <c r="C1" s="12" t="s">
        <v>124</v>
      </c>
      <c r="D1" s="12" t="s">
        <v>125</v>
      </c>
      <c r="H1" s="160"/>
      <c r="I1" s="160"/>
      <c r="J1" s="160"/>
      <c r="K1" s="160"/>
      <c r="L1" s="160"/>
      <c r="M1" s="160"/>
      <c r="N1" s="160"/>
      <c r="O1" s="160"/>
      <c r="P1" s="160"/>
      <c r="Q1" s="160"/>
      <c r="R1" s="160"/>
      <c r="S1" s="160"/>
      <c r="T1" s="160"/>
      <c r="U1" s="161"/>
    </row>
    <row r="2" spans="1:22" ht="77.25" customHeight="1" x14ac:dyDescent="0.2">
      <c r="A2" s="133" t="s">
        <v>191</v>
      </c>
      <c r="B2" s="10">
        <v>10</v>
      </c>
      <c r="C2" s="5"/>
      <c r="D2" s="11"/>
      <c r="H2" s="175"/>
      <c r="I2" s="189"/>
      <c r="J2" s="190"/>
      <c r="K2" s="190"/>
      <c r="L2" s="190"/>
      <c r="M2" s="190"/>
      <c r="N2" s="190"/>
      <c r="O2" s="190"/>
      <c r="P2" s="190"/>
      <c r="Q2" s="190"/>
      <c r="R2" s="190"/>
      <c r="S2" s="190"/>
      <c r="T2" s="190"/>
      <c r="U2" s="191"/>
      <c r="V2" s="175"/>
    </row>
    <row r="3" spans="1:22" ht="29.25" customHeight="1" x14ac:dyDescent="0.2">
      <c r="A3" s="133" t="s">
        <v>192</v>
      </c>
      <c r="B3" s="10">
        <v>10</v>
      </c>
      <c r="C3" s="5"/>
      <c r="D3" s="11"/>
      <c r="H3" s="175"/>
      <c r="I3" s="192"/>
      <c r="J3" s="190"/>
      <c r="K3" s="190"/>
      <c r="L3" s="193"/>
      <c r="M3" s="193"/>
      <c r="N3" s="193"/>
      <c r="O3" s="193"/>
      <c r="P3" s="193"/>
      <c r="Q3" s="193"/>
      <c r="R3" s="193"/>
      <c r="S3" s="193"/>
      <c r="T3" s="193"/>
      <c r="U3" s="194"/>
      <c r="V3" s="175"/>
    </row>
    <row r="4" spans="1:22" ht="25.5" x14ac:dyDescent="0.2">
      <c r="A4" s="133" t="s">
        <v>193</v>
      </c>
      <c r="B4" s="10">
        <v>4</v>
      </c>
      <c r="C4" s="5"/>
      <c r="D4" s="11"/>
      <c r="H4" s="175"/>
      <c r="I4" s="192"/>
      <c r="J4" s="190"/>
      <c r="K4" s="190"/>
      <c r="L4" s="193"/>
      <c r="M4" s="193"/>
      <c r="N4" s="193"/>
      <c r="O4" s="193"/>
      <c r="P4" s="193"/>
      <c r="Q4" s="193"/>
      <c r="R4" s="193"/>
      <c r="S4" s="193"/>
      <c r="T4" s="193"/>
      <c r="U4" s="194"/>
      <c r="V4" s="175"/>
    </row>
    <row r="5" spans="1:22" ht="38.25" x14ac:dyDescent="0.2">
      <c r="A5" s="133" t="s">
        <v>194</v>
      </c>
      <c r="B5" s="10">
        <v>4</v>
      </c>
      <c r="C5" s="5"/>
      <c r="D5" s="11"/>
      <c r="H5" s="175"/>
      <c r="I5" s="192"/>
      <c r="J5" s="190"/>
      <c r="K5" s="190"/>
      <c r="L5" s="193"/>
      <c r="M5" s="193"/>
      <c r="N5" s="193"/>
      <c r="O5" s="193"/>
      <c r="P5" s="193"/>
      <c r="Q5" s="193"/>
      <c r="R5" s="193"/>
      <c r="S5" s="193"/>
      <c r="T5" s="193"/>
      <c r="U5" s="194"/>
      <c r="V5" s="175"/>
    </row>
    <row r="6" spans="1:22" x14ac:dyDescent="0.2">
      <c r="A6" s="133" t="s">
        <v>195</v>
      </c>
      <c r="B6" s="10">
        <v>20</v>
      </c>
      <c r="C6" s="5"/>
      <c r="D6" s="11"/>
      <c r="H6" s="175"/>
      <c r="I6" s="192"/>
      <c r="J6" s="190"/>
      <c r="K6" s="190"/>
      <c r="L6" s="193"/>
      <c r="M6" s="193"/>
      <c r="N6" s="193"/>
      <c r="O6" s="193"/>
      <c r="P6" s="193"/>
      <c r="Q6" s="193"/>
      <c r="R6" s="193"/>
      <c r="S6" s="193"/>
      <c r="T6" s="193"/>
      <c r="U6" s="194"/>
      <c r="V6" s="175"/>
    </row>
    <row r="7" spans="1:22" x14ac:dyDescent="0.2">
      <c r="A7" s="133" t="s">
        <v>196</v>
      </c>
      <c r="B7" s="10">
        <v>4</v>
      </c>
      <c r="C7" s="5"/>
      <c r="D7" s="11"/>
      <c r="H7" s="175"/>
      <c r="I7" s="192"/>
      <c r="J7" s="190"/>
      <c r="K7" s="190"/>
      <c r="L7" s="193"/>
      <c r="M7" s="193"/>
      <c r="N7" s="193"/>
      <c r="O7" s="193"/>
      <c r="P7" s="193"/>
      <c r="Q7" s="193"/>
      <c r="R7" s="193"/>
      <c r="S7" s="193"/>
      <c r="T7" s="193"/>
      <c r="U7" s="194"/>
      <c r="V7" s="175"/>
    </row>
    <row r="8" spans="1:22" x14ac:dyDescent="0.2">
      <c r="A8" s="12" t="s">
        <v>130</v>
      </c>
      <c r="B8" s="12"/>
      <c r="C8" s="12"/>
      <c r="D8" s="13">
        <f>SUM(D2:D7)</f>
        <v>0</v>
      </c>
      <c r="H8" s="175"/>
      <c r="I8" s="192"/>
      <c r="J8" s="190"/>
      <c r="K8" s="190"/>
      <c r="L8" s="193"/>
      <c r="M8" s="193"/>
      <c r="N8" s="193"/>
      <c r="O8" s="193"/>
      <c r="P8" s="193"/>
      <c r="Q8" s="193"/>
      <c r="R8" s="193"/>
      <c r="S8" s="193"/>
      <c r="T8" s="193"/>
      <c r="U8" s="194"/>
      <c r="V8" s="175"/>
    </row>
    <row r="9" spans="1:22" x14ac:dyDescent="0.2">
      <c r="A9" s="14" t="s">
        <v>131</v>
      </c>
      <c r="D9">
        <v>12</v>
      </c>
      <c r="H9" s="175"/>
      <c r="I9" s="195"/>
      <c r="J9" s="162"/>
      <c r="K9" s="162"/>
      <c r="L9" s="163"/>
      <c r="M9" s="163"/>
      <c r="N9" s="163"/>
      <c r="O9" s="163"/>
      <c r="P9" s="163"/>
      <c r="Q9" s="163"/>
      <c r="R9" s="163"/>
      <c r="S9" s="163"/>
      <c r="T9" s="163"/>
      <c r="U9" s="196"/>
      <c r="V9" s="175"/>
    </row>
    <row r="10" spans="1:22" x14ac:dyDescent="0.2">
      <c r="A10" s="15" t="s">
        <v>132</v>
      </c>
      <c r="B10" s="16"/>
      <c r="C10" s="16"/>
      <c r="D10" s="17">
        <f>D8/D9</f>
        <v>0</v>
      </c>
      <c r="I10" s="162"/>
      <c r="J10" s="162"/>
      <c r="K10" s="162"/>
      <c r="L10" s="162"/>
      <c r="M10" s="162"/>
      <c r="N10" s="162"/>
      <c r="O10" s="162"/>
      <c r="P10" s="162"/>
      <c r="Q10" s="162"/>
      <c r="R10" s="162"/>
      <c r="S10" s="162"/>
      <c r="T10" s="162"/>
      <c r="U10" s="162"/>
    </row>
    <row r="11" spans="1:22" x14ac:dyDescent="0.2">
      <c r="I11" s="162"/>
      <c r="J11" s="162"/>
      <c r="K11" s="162"/>
      <c r="L11" s="162"/>
      <c r="M11" s="162"/>
      <c r="N11" s="162"/>
      <c r="O11" s="162"/>
      <c r="P11" s="162"/>
      <c r="Q11" s="162"/>
      <c r="R11" s="162"/>
      <c r="S11" s="162"/>
      <c r="T11" s="162"/>
      <c r="U11" s="163"/>
    </row>
    <row r="12" spans="1:22" x14ac:dyDescent="0.2">
      <c r="I12" s="2"/>
      <c r="J12" s="2"/>
      <c r="K12" s="2"/>
      <c r="L12" s="2"/>
      <c r="M12" s="2"/>
      <c r="N12" s="2"/>
      <c r="O12" s="2"/>
      <c r="P12" s="2"/>
      <c r="Q12" s="2"/>
      <c r="R12" s="2"/>
      <c r="S12" s="2"/>
      <c r="T12" s="2"/>
      <c r="U12" s="2"/>
    </row>
  </sheetData>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1"/>
  <sheetViews>
    <sheetView tabSelected="1" topLeftCell="A19" zoomScaleNormal="100" workbookViewId="0">
      <selection activeCell="S96" sqref="S96"/>
    </sheetView>
  </sheetViews>
  <sheetFormatPr defaultRowHeight="12.75" x14ac:dyDescent="0.2"/>
  <cols>
    <col min="1" max="1" width="6.7109375" customWidth="1"/>
    <col min="2" max="2" width="32.42578125" customWidth="1"/>
    <col min="3" max="3" width="9.28515625" customWidth="1"/>
    <col min="4" max="4" width="16" customWidth="1"/>
    <col min="5" max="5" width="20.7109375" customWidth="1"/>
    <col min="6" max="6" width="13" customWidth="1"/>
    <col min="7" max="7" width="12.7109375" customWidth="1"/>
  </cols>
  <sheetData>
    <row r="2" spans="1:7" ht="32.25" customHeight="1" x14ac:dyDescent="0.25">
      <c r="A2" s="334" t="s">
        <v>377</v>
      </c>
      <c r="B2" s="335"/>
      <c r="C2" s="335"/>
      <c r="D2" s="335"/>
      <c r="E2" s="336"/>
      <c r="F2" s="134"/>
      <c r="G2" s="134"/>
    </row>
    <row r="3" spans="1:7" ht="15" x14ac:dyDescent="0.25">
      <c r="A3" s="144" t="s">
        <v>197</v>
      </c>
      <c r="B3" s="144" t="s">
        <v>91</v>
      </c>
      <c r="C3" s="145" t="s">
        <v>274</v>
      </c>
      <c r="D3" s="145" t="s">
        <v>277</v>
      </c>
      <c r="E3" s="146" t="s">
        <v>125</v>
      </c>
      <c r="F3" s="134"/>
      <c r="G3" s="134"/>
    </row>
    <row r="4" spans="1:7" x14ac:dyDescent="0.2">
      <c r="A4" s="136">
        <v>1</v>
      </c>
      <c r="B4" s="142" t="s">
        <v>198</v>
      </c>
      <c r="C4" s="141">
        <v>1</v>
      </c>
      <c r="D4" s="139"/>
      <c r="E4" s="139"/>
      <c r="F4" s="134"/>
      <c r="G4" s="134"/>
    </row>
    <row r="5" spans="1:7" ht="25.5" x14ac:dyDescent="0.2">
      <c r="A5" s="137">
        <v>2</v>
      </c>
      <c r="B5" s="147" t="s">
        <v>199</v>
      </c>
      <c r="C5" s="148">
        <v>2</v>
      </c>
      <c r="D5" s="139"/>
      <c r="E5" s="149"/>
      <c r="F5" s="134"/>
      <c r="G5" s="134"/>
    </row>
    <row r="6" spans="1:7" ht="25.5" x14ac:dyDescent="0.2">
      <c r="A6" s="137">
        <v>3</v>
      </c>
      <c r="B6" s="147" t="s">
        <v>275</v>
      </c>
      <c r="C6" s="148">
        <v>2</v>
      </c>
      <c r="D6" s="139"/>
      <c r="E6" s="149"/>
      <c r="F6" s="134"/>
      <c r="G6" s="134"/>
    </row>
    <row r="7" spans="1:7" x14ac:dyDescent="0.2">
      <c r="A7" s="137">
        <v>4</v>
      </c>
      <c r="B7" s="147" t="s">
        <v>278</v>
      </c>
      <c r="C7" s="148">
        <v>1</v>
      </c>
      <c r="D7" s="139"/>
      <c r="E7" s="149"/>
      <c r="F7" s="134"/>
      <c r="G7" s="134"/>
    </row>
    <row r="8" spans="1:7" x14ac:dyDescent="0.2">
      <c r="A8" s="136">
        <v>5</v>
      </c>
      <c r="B8" s="147" t="s">
        <v>200</v>
      </c>
      <c r="C8" s="148">
        <v>1</v>
      </c>
      <c r="D8" s="139"/>
      <c r="E8" s="149"/>
      <c r="F8" s="134"/>
      <c r="G8" s="134"/>
    </row>
    <row r="9" spans="1:7" x14ac:dyDescent="0.2">
      <c r="A9" s="137">
        <v>6</v>
      </c>
      <c r="B9" s="142" t="s">
        <v>201</v>
      </c>
      <c r="C9" s="141">
        <v>1</v>
      </c>
      <c r="D9" s="139"/>
      <c r="E9" s="139"/>
      <c r="F9" s="134"/>
      <c r="G9" s="134"/>
    </row>
    <row r="10" spans="1:7" ht="25.5" x14ac:dyDescent="0.2">
      <c r="A10" s="137">
        <v>7</v>
      </c>
      <c r="B10" s="147" t="s">
        <v>202</v>
      </c>
      <c r="C10" s="148">
        <v>14</v>
      </c>
      <c r="D10" s="139"/>
      <c r="E10" s="149"/>
      <c r="F10" s="134"/>
      <c r="G10" s="134"/>
    </row>
    <row r="11" spans="1:7" x14ac:dyDescent="0.2">
      <c r="A11" s="137">
        <v>8</v>
      </c>
      <c r="B11" s="142" t="s">
        <v>203</v>
      </c>
      <c r="C11" s="141">
        <v>14</v>
      </c>
      <c r="D11" s="139"/>
      <c r="E11" s="139"/>
      <c r="F11" s="134"/>
      <c r="G11" s="134"/>
    </row>
    <row r="12" spans="1:7" x14ac:dyDescent="0.2">
      <c r="A12" s="136">
        <v>9</v>
      </c>
      <c r="B12" s="147" t="s">
        <v>204</v>
      </c>
      <c r="C12" s="148">
        <v>1</v>
      </c>
      <c r="D12" s="139"/>
      <c r="E12" s="149"/>
      <c r="F12" s="134"/>
      <c r="G12" s="134"/>
    </row>
    <row r="13" spans="1:7" ht="25.5" x14ac:dyDescent="0.2">
      <c r="A13" s="137">
        <v>10</v>
      </c>
      <c r="B13" s="147" t="s">
        <v>205</v>
      </c>
      <c r="C13" s="148">
        <v>1</v>
      </c>
      <c r="D13" s="139"/>
      <c r="E13" s="149"/>
      <c r="F13" s="134"/>
      <c r="G13" s="134"/>
    </row>
    <row r="14" spans="1:7" ht="25.5" x14ac:dyDescent="0.2">
      <c r="A14" s="137">
        <v>11</v>
      </c>
      <c r="B14" s="142" t="s">
        <v>206</v>
      </c>
      <c r="C14" s="141">
        <v>14</v>
      </c>
      <c r="D14" s="139"/>
      <c r="E14" s="139"/>
      <c r="F14" s="134"/>
      <c r="G14" s="134"/>
    </row>
    <row r="15" spans="1:7" ht="25.5" x14ac:dyDescent="0.2">
      <c r="A15" s="137">
        <v>12</v>
      </c>
      <c r="B15" s="147" t="s">
        <v>207</v>
      </c>
      <c r="C15" s="148">
        <v>1</v>
      </c>
      <c r="D15" s="139"/>
      <c r="E15" s="149"/>
      <c r="F15" s="134"/>
      <c r="G15" s="134"/>
    </row>
    <row r="16" spans="1:7" x14ac:dyDescent="0.2">
      <c r="A16" s="136">
        <v>13</v>
      </c>
      <c r="B16" s="142" t="s">
        <v>208</v>
      </c>
      <c r="C16" s="141">
        <v>5</v>
      </c>
      <c r="D16" s="139"/>
      <c r="E16" s="139"/>
      <c r="F16" s="134"/>
      <c r="G16" s="134"/>
    </row>
    <row r="17" spans="1:7" ht="25.5" x14ac:dyDescent="0.2">
      <c r="A17" s="137">
        <v>14</v>
      </c>
      <c r="B17" s="147" t="s">
        <v>209</v>
      </c>
      <c r="C17" s="148">
        <v>1</v>
      </c>
      <c r="D17" s="139"/>
      <c r="E17" s="149"/>
      <c r="F17" s="134"/>
      <c r="G17" s="134"/>
    </row>
    <row r="18" spans="1:7" x14ac:dyDescent="0.2">
      <c r="A18" s="137">
        <v>15</v>
      </c>
      <c r="B18" s="147" t="s">
        <v>210</v>
      </c>
      <c r="C18" s="148">
        <v>1</v>
      </c>
      <c r="D18" s="139"/>
      <c r="E18" s="149"/>
      <c r="F18" s="134"/>
      <c r="G18" s="134"/>
    </row>
    <row r="19" spans="1:7" x14ac:dyDescent="0.2">
      <c r="A19" s="137">
        <v>16</v>
      </c>
      <c r="B19" s="147" t="s">
        <v>211</v>
      </c>
      <c r="C19" s="148">
        <v>1</v>
      </c>
      <c r="D19" s="139"/>
      <c r="E19" s="149"/>
      <c r="F19" s="134"/>
      <c r="G19" s="134"/>
    </row>
    <row r="20" spans="1:7" x14ac:dyDescent="0.2">
      <c r="A20" s="136">
        <v>17</v>
      </c>
      <c r="B20" s="147" t="s">
        <v>212</v>
      </c>
      <c r="C20" s="148">
        <v>1</v>
      </c>
      <c r="D20" s="139"/>
      <c r="E20" s="149"/>
      <c r="F20" s="134"/>
      <c r="G20" s="134"/>
    </row>
    <row r="21" spans="1:7" x14ac:dyDescent="0.2">
      <c r="A21" s="137">
        <v>18</v>
      </c>
      <c r="B21" s="147" t="s">
        <v>213</v>
      </c>
      <c r="C21" s="148">
        <v>1</v>
      </c>
      <c r="D21" s="139"/>
      <c r="E21" s="149"/>
      <c r="F21" s="134"/>
      <c r="G21" s="134"/>
    </row>
    <row r="22" spans="1:7" x14ac:dyDescent="0.2">
      <c r="A22" s="137">
        <v>19</v>
      </c>
      <c r="B22" s="147" t="s">
        <v>214</v>
      </c>
      <c r="C22" s="148">
        <v>14</v>
      </c>
      <c r="D22" s="139"/>
      <c r="E22" s="149"/>
      <c r="F22" s="134"/>
      <c r="G22" s="134"/>
    </row>
    <row r="23" spans="1:7" ht="25.5" x14ac:dyDescent="0.2">
      <c r="A23" s="137">
        <v>20</v>
      </c>
      <c r="B23" s="142" t="s">
        <v>215</v>
      </c>
      <c r="C23" s="141">
        <v>14</v>
      </c>
      <c r="D23" s="139"/>
      <c r="E23" s="139"/>
      <c r="F23" s="134"/>
      <c r="G23" s="134"/>
    </row>
    <row r="24" spans="1:7" x14ac:dyDescent="0.2">
      <c r="A24" s="136">
        <v>21</v>
      </c>
      <c r="B24" s="142" t="s">
        <v>216</v>
      </c>
      <c r="C24" s="141">
        <v>14</v>
      </c>
      <c r="D24" s="139"/>
      <c r="E24" s="139"/>
      <c r="F24" s="134"/>
      <c r="G24" s="134"/>
    </row>
    <row r="25" spans="1:7" ht="25.5" x14ac:dyDescent="0.2">
      <c r="A25" s="137">
        <v>22</v>
      </c>
      <c r="B25" s="142" t="s">
        <v>217</v>
      </c>
      <c r="C25" s="141">
        <v>14</v>
      </c>
      <c r="D25" s="139"/>
      <c r="E25" s="139"/>
    </row>
    <row r="26" spans="1:7" x14ac:dyDescent="0.2">
      <c r="A26" s="137">
        <v>23</v>
      </c>
      <c r="B26" s="142" t="s">
        <v>218</v>
      </c>
      <c r="C26" s="141">
        <v>14</v>
      </c>
      <c r="D26" s="139"/>
      <c r="E26" s="139"/>
    </row>
    <row r="27" spans="1:7" x14ac:dyDescent="0.2">
      <c r="A27" s="137">
        <v>24</v>
      </c>
      <c r="B27" s="142" t="s">
        <v>219</v>
      </c>
      <c r="C27" s="141">
        <v>14</v>
      </c>
      <c r="D27" s="139"/>
      <c r="E27" s="139"/>
    </row>
    <row r="28" spans="1:7" x14ac:dyDescent="0.2">
      <c r="A28" s="136">
        <v>25</v>
      </c>
      <c r="B28" s="142" t="s">
        <v>220</v>
      </c>
      <c r="C28" s="141">
        <v>14</v>
      </c>
      <c r="D28" s="139"/>
      <c r="E28" s="139"/>
    </row>
    <row r="29" spans="1:7" x14ac:dyDescent="0.2">
      <c r="A29" s="137">
        <v>26</v>
      </c>
      <c r="B29" s="142" t="s">
        <v>279</v>
      </c>
      <c r="C29" s="141">
        <v>14</v>
      </c>
      <c r="D29" s="139"/>
      <c r="E29" s="139"/>
    </row>
    <row r="30" spans="1:7" x14ac:dyDescent="0.2">
      <c r="A30" s="137">
        <v>27</v>
      </c>
      <c r="B30" s="147" t="s">
        <v>221</v>
      </c>
      <c r="C30" s="148">
        <v>14</v>
      </c>
      <c r="D30" s="139"/>
      <c r="E30" s="149"/>
    </row>
    <row r="31" spans="1:7" x14ac:dyDescent="0.2">
      <c r="A31" s="137">
        <v>28</v>
      </c>
      <c r="B31" s="147" t="s">
        <v>222</v>
      </c>
      <c r="C31" s="148">
        <v>14</v>
      </c>
      <c r="D31" s="139"/>
      <c r="E31" s="149"/>
    </row>
    <row r="32" spans="1:7" x14ac:dyDescent="0.2">
      <c r="A32" s="136">
        <v>29</v>
      </c>
      <c r="B32" s="142" t="s">
        <v>223</v>
      </c>
      <c r="C32" s="141">
        <v>14</v>
      </c>
      <c r="D32" s="139"/>
      <c r="E32" s="139"/>
    </row>
    <row r="33" spans="1:5" x14ac:dyDescent="0.2">
      <c r="A33" s="137">
        <v>30</v>
      </c>
      <c r="B33" s="147" t="s">
        <v>224</v>
      </c>
      <c r="C33" s="148">
        <v>14</v>
      </c>
      <c r="D33" s="139"/>
      <c r="E33" s="149"/>
    </row>
    <row r="34" spans="1:5" ht="25.5" x14ac:dyDescent="0.2">
      <c r="A34" s="137">
        <v>31</v>
      </c>
      <c r="B34" s="142" t="s">
        <v>225</v>
      </c>
      <c r="C34" s="141">
        <v>14</v>
      </c>
      <c r="D34" s="139"/>
      <c r="E34" s="139"/>
    </row>
    <row r="35" spans="1:5" ht="25.5" x14ac:dyDescent="0.2">
      <c r="A35" s="137">
        <v>32</v>
      </c>
      <c r="B35" s="147" t="s">
        <v>226</v>
      </c>
      <c r="C35" s="148">
        <v>1</v>
      </c>
      <c r="D35" s="139"/>
      <c r="E35" s="149"/>
    </row>
    <row r="36" spans="1:5" x14ac:dyDescent="0.2">
      <c r="A36" s="136">
        <v>33</v>
      </c>
      <c r="B36" s="147" t="s">
        <v>227</v>
      </c>
      <c r="C36" s="148">
        <v>1</v>
      </c>
      <c r="D36" s="139"/>
      <c r="E36" s="149"/>
    </row>
    <row r="37" spans="1:5" x14ac:dyDescent="0.2">
      <c r="A37" s="137">
        <v>34</v>
      </c>
      <c r="B37" s="147" t="s">
        <v>228</v>
      </c>
      <c r="C37" s="148">
        <v>1</v>
      </c>
      <c r="D37" s="139"/>
      <c r="E37" s="149"/>
    </row>
    <row r="38" spans="1:5" ht="25.5" x14ac:dyDescent="0.2">
      <c r="A38" s="137">
        <v>35</v>
      </c>
      <c r="B38" s="147" t="s">
        <v>229</v>
      </c>
      <c r="C38" s="148">
        <v>1</v>
      </c>
      <c r="D38" s="139"/>
      <c r="E38" s="149"/>
    </row>
    <row r="39" spans="1:5" x14ac:dyDescent="0.2">
      <c r="A39" s="137">
        <v>36</v>
      </c>
      <c r="B39" s="147" t="s">
        <v>230</v>
      </c>
      <c r="C39" s="148">
        <v>4</v>
      </c>
      <c r="D39" s="139"/>
      <c r="E39" s="149"/>
    </row>
    <row r="40" spans="1:5" x14ac:dyDescent="0.2">
      <c r="A40" s="136">
        <v>37</v>
      </c>
      <c r="B40" s="147" t="s">
        <v>231</v>
      </c>
      <c r="C40" s="148">
        <v>4</v>
      </c>
      <c r="D40" s="139"/>
      <c r="E40" s="149"/>
    </row>
    <row r="41" spans="1:5" x14ac:dyDescent="0.2">
      <c r="A41" s="137">
        <v>38</v>
      </c>
      <c r="B41" s="147" t="s">
        <v>232</v>
      </c>
      <c r="C41" s="148">
        <v>1</v>
      </c>
      <c r="D41" s="139"/>
      <c r="E41" s="149"/>
    </row>
    <row r="42" spans="1:5" x14ac:dyDescent="0.2">
      <c r="A42" s="137">
        <v>39</v>
      </c>
      <c r="B42" s="142" t="s">
        <v>233</v>
      </c>
      <c r="C42" s="141">
        <v>1</v>
      </c>
      <c r="D42" s="139"/>
      <c r="E42" s="139"/>
    </row>
    <row r="43" spans="1:5" ht="25.5" x14ac:dyDescent="0.2">
      <c r="A43" s="137">
        <v>40</v>
      </c>
      <c r="B43" s="142" t="s">
        <v>234</v>
      </c>
      <c r="C43" s="141">
        <v>1</v>
      </c>
      <c r="D43" s="139"/>
      <c r="E43" s="139"/>
    </row>
    <row r="44" spans="1:5" ht="25.5" x14ac:dyDescent="0.2">
      <c r="A44" s="136">
        <v>41</v>
      </c>
      <c r="B44" s="147" t="s">
        <v>280</v>
      </c>
      <c r="C44" s="148">
        <v>1</v>
      </c>
      <c r="D44" s="139"/>
      <c r="E44" s="149"/>
    </row>
    <row r="45" spans="1:5" x14ac:dyDescent="0.2">
      <c r="A45" s="137">
        <v>42</v>
      </c>
      <c r="B45" s="147" t="s">
        <v>281</v>
      </c>
      <c r="C45" s="148">
        <v>4</v>
      </c>
      <c r="D45" s="139"/>
      <c r="E45" s="149"/>
    </row>
    <row r="46" spans="1:5" x14ac:dyDescent="0.2">
      <c r="A46" s="137">
        <v>43</v>
      </c>
      <c r="B46" s="147" t="s">
        <v>235</v>
      </c>
      <c r="C46" s="148">
        <v>4</v>
      </c>
      <c r="D46" s="139"/>
      <c r="E46" s="149"/>
    </row>
    <row r="47" spans="1:5" x14ac:dyDescent="0.2">
      <c r="A47" s="137">
        <v>44</v>
      </c>
      <c r="B47" s="147" t="s">
        <v>236</v>
      </c>
      <c r="C47" s="148">
        <v>1</v>
      </c>
      <c r="D47" s="139"/>
      <c r="E47" s="149"/>
    </row>
    <row r="48" spans="1:5" ht="38.25" x14ac:dyDescent="0.2">
      <c r="A48" s="136">
        <v>45</v>
      </c>
      <c r="B48" s="147" t="s">
        <v>237</v>
      </c>
      <c r="C48" s="148">
        <v>1</v>
      </c>
      <c r="D48" s="139"/>
      <c r="E48" s="149"/>
    </row>
    <row r="49" spans="1:5" ht="38.25" x14ac:dyDescent="0.2">
      <c r="A49" s="137">
        <v>46</v>
      </c>
      <c r="B49" s="150" t="s">
        <v>282</v>
      </c>
      <c r="C49" s="148">
        <v>1</v>
      </c>
      <c r="D49" s="139"/>
      <c r="E49" s="149"/>
    </row>
    <row r="50" spans="1:5" ht="25.5" x14ac:dyDescent="0.2">
      <c r="A50" s="137">
        <v>47</v>
      </c>
      <c r="B50" s="142" t="s">
        <v>238</v>
      </c>
      <c r="C50" s="141">
        <v>1</v>
      </c>
      <c r="D50" s="139"/>
      <c r="E50" s="139"/>
    </row>
    <row r="51" spans="1:5" ht="25.5" x14ac:dyDescent="0.2">
      <c r="A51" s="137">
        <v>48</v>
      </c>
      <c r="B51" s="142" t="s">
        <v>239</v>
      </c>
      <c r="C51" s="141">
        <v>4</v>
      </c>
      <c r="D51" s="139"/>
      <c r="E51" s="139"/>
    </row>
    <row r="52" spans="1:5" ht="25.5" x14ac:dyDescent="0.2">
      <c r="A52" s="136">
        <v>49</v>
      </c>
      <c r="B52" s="147" t="s">
        <v>240</v>
      </c>
      <c r="C52" s="148">
        <v>4</v>
      </c>
      <c r="D52" s="139"/>
      <c r="E52" s="149"/>
    </row>
    <row r="53" spans="1:5" ht="25.5" x14ac:dyDescent="0.2">
      <c r="A53" s="137">
        <v>50</v>
      </c>
      <c r="B53" s="142" t="s">
        <v>241</v>
      </c>
      <c r="C53" s="141">
        <v>1</v>
      </c>
      <c r="D53" s="139"/>
      <c r="E53" s="139"/>
    </row>
    <row r="54" spans="1:5" x14ac:dyDescent="0.2">
      <c r="A54" s="137">
        <v>51</v>
      </c>
      <c r="B54" s="147" t="s">
        <v>242</v>
      </c>
      <c r="C54" s="148">
        <v>1</v>
      </c>
      <c r="D54" s="139"/>
      <c r="E54" s="149"/>
    </row>
    <row r="55" spans="1:5" x14ac:dyDescent="0.2">
      <c r="A55" s="137">
        <v>52</v>
      </c>
      <c r="B55" s="147" t="s">
        <v>243</v>
      </c>
      <c r="C55" s="148">
        <v>1</v>
      </c>
      <c r="D55" s="139"/>
      <c r="E55" s="149"/>
    </row>
    <row r="56" spans="1:5" ht="25.5" x14ac:dyDescent="0.2">
      <c r="A56" s="136">
        <v>53</v>
      </c>
      <c r="B56" s="147" t="s">
        <v>244</v>
      </c>
      <c r="C56" s="148">
        <v>1</v>
      </c>
      <c r="D56" s="139"/>
      <c r="E56" s="149"/>
    </row>
    <row r="57" spans="1:5" ht="25.5" x14ac:dyDescent="0.2">
      <c r="A57" s="137">
        <v>54</v>
      </c>
      <c r="B57" s="147" t="s">
        <v>245</v>
      </c>
      <c r="C57" s="148">
        <v>1</v>
      </c>
      <c r="D57" s="139"/>
      <c r="E57" s="149"/>
    </row>
    <row r="58" spans="1:5" ht="25.5" x14ac:dyDescent="0.2">
      <c r="A58" s="137">
        <v>55</v>
      </c>
      <c r="B58" s="147" t="s">
        <v>246</v>
      </c>
      <c r="C58" s="148">
        <v>1</v>
      </c>
      <c r="D58" s="139"/>
      <c r="E58" s="149"/>
    </row>
    <row r="59" spans="1:5" ht="25.5" x14ac:dyDescent="0.2">
      <c r="A59" s="137">
        <v>56</v>
      </c>
      <c r="B59" s="147" t="s">
        <v>247</v>
      </c>
      <c r="C59" s="148">
        <v>1</v>
      </c>
      <c r="D59" s="139"/>
      <c r="E59" s="149"/>
    </row>
    <row r="60" spans="1:5" ht="25.5" x14ac:dyDescent="0.2">
      <c r="A60" s="136">
        <v>57</v>
      </c>
      <c r="B60" s="147" t="s">
        <v>248</v>
      </c>
      <c r="C60" s="148">
        <v>1</v>
      </c>
      <c r="D60" s="139"/>
      <c r="E60" s="149"/>
    </row>
    <row r="61" spans="1:5" ht="25.5" x14ac:dyDescent="0.2">
      <c r="A61" s="137">
        <v>58</v>
      </c>
      <c r="B61" s="147" t="s">
        <v>249</v>
      </c>
      <c r="C61" s="148">
        <v>1</v>
      </c>
      <c r="D61" s="139"/>
      <c r="E61" s="149"/>
    </row>
    <row r="62" spans="1:5" x14ac:dyDescent="0.2">
      <c r="A62" s="137">
        <v>59</v>
      </c>
      <c r="B62" s="147" t="s">
        <v>250</v>
      </c>
      <c r="C62" s="148">
        <v>1</v>
      </c>
      <c r="D62" s="139"/>
      <c r="E62" s="149"/>
    </row>
    <row r="63" spans="1:5" x14ac:dyDescent="0.2">
      <c r="A63" s="137">
        <v>60</v>
      </c>
      <c r="B63" s="147" t="s">
        <v>251</v>
      </c>
      <c r="C63" s="148">
        <v>1</v>
      </c>
      <c r="D63" s="139"/>
      <c r="E63" s="149"/>
    </row>
    <row r="64" spans="1:5" x14ac:dyDescent="0.2">
      <c r="A64" s="136">
        <v>61</v>
      </c>
      <c r="B64" s="147" t="s">
        <v>283</v>
      </c>
      <c r="C64" s="148">
        <v>1</v>
      </c>
      <c r="D64" s="139"/>
      <c r="E64" s="149"/>
    </row>
    <row r="65" spans="1:5" x14ac:dyDescent="0.2">
      <c r="A65" s="137">
        <v>62</v>
      </c>
      <c r="B65" s="147" t="s">
        <v>252</v>
      </c>
      <c r="C65" s="148">
        <v>1</v>
      </c>
      <c r="D65" s="139"/>
      <c r="E65" s="149"/>
    </row>
    <row r="66" spans="1:5" x14ac:dyDescent="0.2">
      <c r="A66" s="137">
        <v>63</v>
      </c>
      <c r="B66" s="147" t="s">
        <v>253</v>
      </c>
      <c r="C66" s="148">
        <v>1</v>
      </c>
      <c r="D66" s="139"/>
      <c r="E66" s="149"/>
    </row>
    <row r="67" spans="1:5" x14ac:dyDescent="0.2">
      <c r="A67" s="137">
        <v>64</v>
      </c>
      <c r="B67" s="142" t="s">
        <v>254</v>
      </c>
      <c r="C67" s="141">
        <v>1</v>
      </c>
      <c r="D67" s="139"/>
      <c r="E67" s="139"/>
    </row>
    <row r="68" spans="1:5" x14ac:dyDescent="0.2">
      <c r="A68" s="136">
        <v>65</v>
      </c>
      <c r="B68" s="142" t="s">
        <v>255</v>
      </c>
      <c r="C68" s="141">
        <v>1</v>
      </c>
      <c r="D68" s="139"/>
      <c r="E68" s="139"/>
    </row>
    <row r="69" spans="1:5" x14ac:dyDescent="0.2">
      <c r="A69" s="137">
        <v>66</v>
      </c>
      <c r="B69" s="142" t="s">
        <v>256</v>
      </c>
      <c r="C69" s="141">
        <v>14</v>
      </c>
      <c r="D69" s="139"/>
      <c r="E69" s="139"/>
    </row>
    <row r="70" spans="1:5" x14ac:dyDescent="0.2">
      <c r="A70" s="137">
        <v>67</v>
      </c>
      <c r="B70" s="142" t="s">
        <v>284</v>
      </c>
      <c r="C70" s="141">
        <v>1</v>
      </c>
      <c r="D70" s="139"/>
      <c r="E70" s="139"/>
    </row>
    <row r="71" spans="1:5" x14ac:dyDescent="0.2">
      <c r="A71" s="137">
        <v>68</v>
      </c>
      <c r="B71" s="142" t="s">
        <v>257</v>
      </c>
      <c r="C71" s="141">
        <v>1</v>
      </c>
      <c r="D71" s="139"/>
      <c r="E71" s="139"/>
    </row>
    <row r="72" spans="1:5" x14ac:dyDescent="0.2">
      <c r="A72" s="136">
        <v>69</v>
      </c>
      <c r="B72" s="142" t="s">
        <v>258</v>
      </c>
      <c r="C72" s="141">
        <v>2</v>
      </c>
      <c r="D72" s="139"/>
      <c r="E72" s="139"/>
    </row>
    <row r="73" spans="1:5" ht="25.5" x14ac:dyDescent="0.2">
      <c r="A73" s="137">
        <v>70</v>
      </c>
      <c r="B73" s="142" t="s">
        <v>259</v>
      </c>
      <c r="C73" s="141">
        <v>1</v>
      </c>
      <c r="D73" s="139"/>
      <c r="E73" s="139"/>
    </row>
    <row r="74" spans="1:5" ht="25.5" x14ac:dyDescent="0.2">
      <c r="A74" s="137">
        <v>71</v>
      </c>
      <c r="B74" s="147" t="s">
        <v>260</v>
      </c>
      <c r="C74" s="148">
        <v>4</v>
      </c>
      <c r="D74" s="139"/>
      <c r="E74" s="149"/>
    </row>
    <row r="75" spans="1:5" ht="22.5" customHeight="1" x14ac:dyDescent="0.2">
      <c r="A75" s="137">
        <v>72</v>
      </c>
      <c r="B75" s="147" t="s">
        <v>261</v>
      </c>
      <c r="C75" s="148">
        <v>1</v>
      </c>
      <c r="D75" s="139"/>
      <c r="E75" s="149"/>
    </row>
    <row r="76" spans="1:5" x14ac:dyDescent="0.2">
      <c r="A76" s="136">
        <v>73</v>
      </c>
      <c r="B76" s="147" t="s">
        <v>285</v>
      </c>
      <c r="C76" s="148">
        <v>1</v>
      </c>
      <c r="D76" s="139"/>
      <c r="E76" s="149"/>
    </row>
    <row r="77" spans="1:5" x14ac:dyDescent="0.2">
      <c r="A77" s="137">
        <v>74</v>
      </c>
      <c r="B77" s="147" t="s">
        <v>286</v>
      </c>
      <c r="C77" s="148">
        <v>1</v>
      </c>
      <c r="D77" s="139"/>
      <c r="E77" s="149"/>
    </row>
    <row r="78" spans="1:5" ht="36" customHeight="1" x14ac:dyDescent="0.2">
      <c r="A78" s="137">
        <v>75</v>
      </c>
      <c r="B78" s="147" t="s">
        <v>262</v>
      </c>
      <c r="C78" s="148">
        <v>1</v>
      </c>
      <c r="D78" s="139"/>
      <c r="E78" s="149"/>
    </row>
    <row r="79" spans="1:5" x14ac:dyDescent="0.2">
      <c r="A79" s="137">
        <v>76</v>
      </c>
      <c r="B79" s="147" t="s">
        <v>263</v>
      </c>
      <c r="C79" s="148">
        <v>1</v>
      </c>
      <c r="D79" s="139"/>
      <c r="E79" s="149"/>
    </row>
    <row r="80" spans="1:5" x14ac:dyDescent="0.2">
      <c r="A80" s="136">
        <v>77</v>
      </c>
      <c r="B80" s="147" t="s">
        <v>264</v>
      </c>
      <c r="C80" s="148">
        <v>1</v>
      </c>
      <c r="D80" s="139"/>
      <c r="E80" s="149"/>
    </row>
    <row r="81" spans="1:5" x14ac:dyDescent="0.2">
      <c r="A81" s="137">
        <v>78</v>
      </c>
      <c r="B81" s="142" t="s">
        <v>265</v>
      </c>
      <c r="C81" s="141">
        <v>3</v>
      </c>
      <c r="D81" s="139"/>
      <c r="E81" s="139"/>
    </row>
    <row r="82" spans="1:5" x14ac:dyDescent="0.2">
      <c r="A82" s="137">
        <v>79</v>
      </c>
      <c r="B82" s="142" t="s">
        <v>287</v>
      </c>
      <c r="C82" s="141">
        <v>1</v>
      </c>
      <c r="D82" s="139"/>
      <c r="E82" s="139"/>
    </row>
    <row r="83" spans="1:5" x14ac:dyDescent="0.2">
      <c r="A83" s="137">
        <v>80</v>
      </c>
      <c r="B83" s="147" t="s">
        <v>266</v>
      </c>
      <c r="C83" s="148">
        <v>1</v>
      </c>
      <c r="D83" s="139"/>
      <c r="E83" s="149"/>
    </row>
    <row r="84" spans="1:5" x14ac:dyDescent="0.2">
      <c r="A84" s="136">
        <v>81</v>
      </c>
      <c r="B84" s="147" t="s">
        <v>288</v>
      </c>
      <c r="C84" s="148">
        <v>1</v>
      </c>
      <c r="D84" s="139"/>
      <c r="E84" s="149"/>
    </row>
    <row r="85" spans="1:5" x14ac:dyDescent="0.2">
      <c r="A85" s="137">
        <v>82</v>
      </c>
      <c r="B85" s="147" t="s">
        <v>289</v>
      </c>
      <c r="C85" s="148">
        <v>10</v>
      </c>
      <c r="D85" s="139"/>
      <c r="E85" s="149"/>
    </row>
    <row r="86" spans="1:5" x14ac:dyDescent="0.2">
      <c r="A86" s="137">
        <v>83</v>
      </c>
      <c r="B86" s="147" t="s">
        <v>290</v>
      </c>
      <c r="C86" s="148">
        <v>1</v>
      </c>
      <c r="D86" s="139"/>
      <c r="E86" s="149"/>
    </row>
    <row r="87" spans="1:5" x14ac:dyDescent="0.2">
      <c r="A87" s="137">
        <v>84</v>
      </c>
      <c r="B87" s="142" t="s">
        <v>267</v>
      </c>
      <c r="C87" s="141">
        <v>1</v>
      </c>
      <c r="D87" s="139"/>
      <c r="E87" s="139"/>
    </row>
    <row r="88" spans="1:5" x14ac:dyDescent="0.2">
      <c r="A88" s="136">
        <v>85</v>
      </c>
      <c r="B88" s="142" t="s">
        <v>268</v>
      </c>
      <c r="C88" s="141">
        <v>3</v>
      </c>
      <c r="D88" s="139"/>
      <c r="E88" s="139"/>
    </row>
    <row r="89" spans="1:5" x14ac:dyDescent="0.2">
      <c r="A89" s="137">
        <v>86</v>
      </c>
      <c r="B89" s="142" t="s">
        <v>269</v>
      </c>
      <c r="C89" s="141">
        <v>1</v>
      </c>
      <c r="D89" s="139"/>
      <c r="E89" s="139"/>
    </row>
    <row r="90" spans="1:5" x14ac:dyDescent="0.2">
      <c r="A90" s="137">
        <v>87</v>
      </c>
      <c r="B90" s="147" t="s">
        <v>270</v>
      </c>
      <c r="C90" s="148">
        <v>1</v>
      </c>
      <c r="D90" s="139"/>
      <c r="E90" s="149"/>
    </row>
    <row r="91" spans="1:5" x14ac:dyDescent="0.2">
      <c r="A91" s="137">
        <v>88</v>
      </c>
      <c r="B91" s="147" t="s">
        <v>271</v>
      </c>
      <c r="C91" s="148">
        <v>1</v>
      </c>
      <c r="D91" s="139"/>
      <c r="E91" s="149"/>
    </row>
    <row r="92" spans="1:5" x14ac:dyDescent="0.2">
      <c r="A92" s="136">
        <v>89</v>
      </c>
      <c r="B92" s="147" t="s">
        <v>272</v>
      </c>
      <c r="C92" s="148">
        <v>1</v>
      </c>
      <c r="D92" s="139"/>
      <c r="E92" s="149"/>
    </row>
    <row r="93" spans="1:5" x14ac:dyDescent="0.2">
      <c r="A93" s="137">
        <v>90</v>
      </c>
      <c r="B93" s="147" t="s">
        <v>273</v>
      </c>
      <c r="C93" s="148">
        <v>14</v>
      </c>
      <c r="D93" s="139"/>
      <c r="E93" s="149"/>
    </row>
    <row r="94" spans="1:5" ht="15" x14ac:dyDescent="0.25">
      <c r="A94" s="331" t="s">
        <v>291</v>
      </c>
      <c r="B94" s="332"/>
      <c r="C94" s="332"/>
      <c r="D94" s="333"/>
      <c r="E94" s="151">
        <f>SUM(E4:E93)</f>
        <v>0</v>
      </c>
    </row>
    <row r="95" spans="1:5" x14ac:dyDescent="0.2">
      <c r="A95" s="138"/>
      <c r="B95" s="140"/>
      <c r="C95" s="143"/>
      <c r="D95" s="143"/>
      <c r="E95" s="143"/>
    </row>
    <row r="96" spans="1:5" ht="15" x14ac:dyDescent="0.25">
      <c r="A96" s="152" t="s">
        <v>292</v>
      </c>
      <c r="B96" s="153"/>
      <c r="C96" s="154"/>
      <c r="D96" s="154"/>
      <c r="E96" s="155"/>
    </row>
    <row r="97" spans="1:3" ht="15" x14ac:dyDescent="0.25">
      <c r="A97" s="156" t="s">
        <v>293</v>
      </c>
      <c r="B97" s="157"/>
      <c r="C97" s="158"/>
    </row>
    <row r="98" spans="1:3" ht="15" x14ac:dyDescent="0.2">
      <c r="A98" s="156" t="s">
        <v>294</v>
      </c>
      <c r="B98" s="156"/>
      <c r="C98" s="159"/>
    </row>
    <row r="99" spans="1:3" x14ac:dyDescent="0.2">
      <c r="A99" s="30"/>
      <c r="B99" s="140"/>
    </row>
    <row r="100" spans="1:3" x14ac:dyDescent="0.2">
      <c r="A100" s="30" t="s">
        <v>295</v>
      </c>
      <c r="B100" s="140"/>
    </row>
    <row r="101" spans="1:3" x14ac:dyDescent="0.2">
      <c r="A101" s="30"/>
      <c r="B101" s="140"/>
    </row>
  </sheetData>
  <mergeCells count="2">
    <mergeCell ref="A94:D94"/>
    <mergeCell ref="A2:E2"/>
  </mergeCells>
  <pageMargins left="0.511811024" right="0.511811024" top="0.78740157499999996" bottom="0.78740157499999996" header="0.31496062000000002" footer="0.31496062000000002"/>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1"/>
  <sheetViews>
    <sheetView topLeftCell="A36" workbookViewId="0">
      <selection activeCell="V67" sqref="V67"/>
    </sheetView>
  </sheetViews>
  <sheetFormatPr defaultRowHeight="12.75" x14ac:dyDescent="0.2"/>
  <cols>
    <col min="2" max="2" width="31.7109375" customWidth="1"/>
    <col min="3" max="3" width="7.5703125" hidden="1" customWidth="1"/>
    <col min="4" max="4" width="13.7109375" hidden="1" customWidth="1"/>
    <col min="5" max="5" width="13.28515625" customWidth="1"/>
    <col min="6" max="7" width="16.5703125" customWidth="1"/>
  </cols>
  <sheetData>
    <row r="2" spans="1:16" ht="18" x14ac:dyDescent="0.25">
      <c r="A2" s="334" t="s">
        <v>376</v>
      </c>
      <c r="B2" s="340"/>
      <c r="C2" s="340"/>
      <c r="D2" s="340"/>
      <c r="E2" s="340"/>
      <c r="F2" s="341"/>
    </row>
    <row r="3" spans="1:16" ht="18.75" x14ac:dyDescent="0.3">
      <c r="A3" s="337" t="s">
        <v>299</v>
      </c>
      <c r="B3" s="338"/>
      <c r="C3" s="338"/>
      <c r="D3" s="338"/>
      <c r="E3" s="338"/>
      <c r="F3" s="339"/>
      <c r="G3" s="172"/>
    </row>
    <row r="4" spans="1:16" ht="37.5" x14ac:dyDescent="0.3">
      <c r="A4" s="166" t="s">
        <v>177</v>
      </c>
      <c r="B4" s="166" t="s">
        <v>300</v>
      </c>
      <c r="C4" s="166" t="s">
        <v>301</v>
      </c>
      <c r="D4" s="166" t="s">
        <v>302</v>
      </c>
      <c r="E4" s="167" t="s">
        <v>303</v>
      </c>
      <c r="F4" s="167" t="s">
        <v>304</v>
      </c>
      <c r="G4" s="173"/>
      <c r="I4" s="175"/>
      <c r="J4" s="175"/>
      <c r="K4" s="175"/>
      <c r="L4" s="175"/>
      <c r="M4" s="175"/>
      <c r="N4" s="175"/>
      <c r="O4" s="175"/>
      <c r="P4" s="175"/>
    </row>
    <row r="5" spans="1:16" ht="15" x14ac:dyDescent="0.2">
      <c r="A5" s="165">
        <v>1</v>
      </c>
      <c r="B5" s="168" t="s">
        <v>305</v>
      </c>
      <c r="C5" s="169" t="s">
        <v>306</v>
      </c>
      <c r="D5" s="170" t="s">
        <v>307</v>
      </c>
      <c r="E5" s="171"/>
      <c r="F5" s="178"/>
      <c r="G5" s="174"/>
      <c r="I5" s="175"/>
      <c r="J5" s="175"/>
      <c r="K5" s="175"/>
      <c r="L5" s="175"/>
      <c r="M5" s="175"/>
      <c r="N5" s="175"/>
      <c r="O5" s="175"/>
      <c r="P5" s="175"/>
    </row>
    <row r="6" spans="1:16" ht="30" x14ac:dyDescent="0.2">
      <c r="A6" s="165">
        <v>2</v>
      </c>
      <c r="B6" s="168" t="s">
        <v>308</v>
      </c>
      <c r="C6" s="169" t="s">
        <v>306</v>
      </c>
      <c r="D6" s="170" t="s">
        <v>350</v>
      </c>
      <c r="E6" s="171"/>
      <c r="F6" s="178"/>
      <c r="G6" s="174"/>
      <c r="I6" s="175"/>
      <c r="J6" s="175"/>
      <c r="K6" s="175"/>
      <c r="L6" s="175"/>
      <c r="M6" s="175"/>
      <c r="N6" s="175"/>
      <c r="O6" s="175"/>
      <c r="P6" s="175"/>
    </row>
    <row r="7" spans="1:16" ht="15" x14ac:dyDescent="0.2">
      <c r="A7" s="165">
        <v>3</v>
      </c>
      <c r="B7" s="168" t="s">
        <v>309</v>
      </c>
      <c r="C7" s="169" t="s">
        <v>306</v>
      </c>
      <c r="D7" s="170" t="s">
        <v>307</v>
      </c>
      <c r="E7" s="171"/>
      <c r="F7" s="178"/>
      <c r="G7" s="174"/>
      <c r="I7" s="175"/>
      <c r="J7" s="175"/>
      <c r="K7" s="175"/>
      <c r="L7" s="175"/>
      <c r="M7" s="175"/>
      <c r="N7" s="175"/>
      <c r="O7" s="175"/>
      <c r="P7" s="175"/>
    </row>
    <row r="8" spans="1:16" ht="15" x14ac:dyDescent="0.2">
      <c r="A8" s="165">
        <v>4</v>
      </c>
      <c r="B8" s="168" t="s">
        <v>310</v>
      </c>
      <c r="C8" s="169" t="s">
        <v>306</v>
      </c>
      <c r="D8" s="170" t="s">
        <v>307</v>
      </c>
      <c r="E8" s="171"/>
      <c r="F8" s="178"/>
      <c r="G8" s="174"/>
      <c r="I8" s="175"/>
      <c r="J8" s="175"/>
      <c r="K8" s="175"/>
      <c r="L8" s="175"/>
      <c r="M8" s="175"/>
      <c r="N8" s="175"/>
      <c r="O8" s="175"/>
      <c r="P8" s="175"/>
    </row>
    <row r="9" spans="1:16" ht="15" x14ac:dyDescent="0.2">
      <c r="A9" s="165">
        <v>5</v>
      </c>
      <c r="B9" s="168" t="s">
        <v>311</v>
      </c>
      <c r="C9" s="169" t="s">
        <v>312</v>
      </c>
      <c r="D9" s="170" t="s">
        <v>351</v>
      </c>
      <c r="E9" s="171"/>
      <c r="F9" s="178"/>
      <c r="G9" s="174"/>
      <c r="I9" s="175"/>
      <c r="J9" s="175"/>
      <c r="K9" s="175"/>
      <c r="L9" s="175"/>
      <c r="M9" s="175"/>
      <c r="N9" s="175"/>
      <c r="O9" s="175"/>
      <c r="P9" s="175"/>
    </row>
    <row r="10" spans="1:16" ht="19.5" customHeight="1" x14ac:dyDescent="0.2">
      <c r="A10" s="165">
        <v>6</v>
      </c>
      <c r="B10" s="168" t="s">
        <v>313</v>
      </c>
      <c r="C10" s="169" t="s">
        <v>314</v>
      </c>
      <c r="D10" s="170" t="s">
        <v>307</v>
      </c>
      <c r="E10" s="171"/>
      <c r="F10" s="178"/>
      <c r="G10" s="174"/>
      <c r="I10" s="175"/>
      <c r="J10" s="175"/>
      <c r="K10" s="175"/>
      <c r="L10" s="175"/>
      <c r="M10" s="175"/>
      <c r="N10" s="175"/>
      <c r="O10" s="175"/>
      <c r="P10" s="175"/>
    </row>
    <row r="11" spans="1:16" ht="50.25" customHeight="1" x14ac:dyDescent="0.2">
      <c r="A11" s="165">
        <v>7</v>
      </c>
      <c r="B11" s="168" t="s">
        <v>315</v>
      </c>
      <c r="C11" s="169" t="s">
        <v>314</v>
      </c>
      <c r="D11" s="170" t="s">
        <v>307</v>
      </c>
      <c r="E11" s="171"/>
      <c r="F11" s="178"/>
      <c r="G11" s="174"/>
      <c r="I11" s="175"/>
      <c r="J11" s="175"/>
      <c r="K11" s="175"/>
      <c r="L11" s="175"/>
      <c r="M11" s="175"/>
      <c r="N11" s="175"/>
      <c r="O11" s="175"/>
      <c r="P11" s="175"/>
    </row>
    <row r="12" spans="1:16" ht="84.75" customHeight="1" x14ac:dyDescent="0.2">
      <c r="A12" s="165">
        <v>8</v>
      </c>
      <c r="B12" s="168" t="s">
        <v>316</v>
      </c>
      <c r="C12" s="169" t="s">
        <v>314</v>
      </c>
      <c r="D12" s="170" t="s">
        <v>307</v>
      </c>
      <c r="E12" s="171"/>
      <c r="F12" s="178"/>
      <c r="G12" s="174"/>
      <c r="I12" s="175"/>
      <c r="J12" s="175"/>
      <c r="K12" s="175"/>
      <c r="L12" s="175"/>
      <c r="M12" s="175"/>
      <c r="N12" s="175"/>
      <c r="O12" s="175"/>
      <c r="P12" s="175"/>
    </row>
    <row r="13" spans="1:16" ht="135" x14ac:dyDescent="0.2">
      <c r="A13" s="165">
        <v>9</v>
      </c>
      <c r="B13" s="168" t="s">
        <v>317</v>
      </c>
      <c r="C13" s="169" t="s">
        <v>314</v>
      </c>
      <c r="D13" s="170" t="s">
        <v>307</v>
      </c>
      <c r="E13" s="171"/>
      <c r="F13" s="178"/>
      <c r="G13" s="174"/>
      <c r="I13" s="175"/>
      <c r="J13" s="175"/>
      <c r="K13" s="175"/>
      <c r="L13" s="175"/>
      <c r="M13" s="175"/>
      <c r="N13" s="175"/>
      <c r="O13" s="175"/>
      <c r="P13" s="175"/>
    </row>
    <row r="14" spans="1:16" ht="30" x14ac:dyDescent="0.2">
      <c r="A14" s="165">
        <v>10</v>
      </c>
      <c r="B14" s="168" t="s">
        <v>318</v>
      </c>
      <c r="C14" s="169" t="s">
        <v>314</v>
      </c>
      <c r="D14" s="170" t="s">
        <v>352</v>
      </c>
      <c r="E14" s="171"/>
      <c r="F14" s="178"/>
      <c r="G14" s="174"/>
      <c r="I14" s="175"/>
      <c r="J14" s="175"/>
      <c r="K14" s="175"/>
      <c r="L14" s="175"/>
      <c r="M14" s="175"/>
      <c r="N14" s="175"/>
      <c r="O14" s="175"/>
      <c r="P14" s="175"/>
    </row>
    <row r="15" spans="1:16" ht="15" x14ac:dyDescent="0.2">
      <c r="A15" s="165">
        <v>11</v>
      </c>
      <c r="B15" s="168" t="s">
        <v>319</v>
      </c>
      <c r="C15" s="169" t="s">
        <v>306</v>
      </c>
      <c r="D15" s="170" t="s">
        <v>307</v>
      </c>
      <c r="E15" s="171"/>
      <c r="F15" s="178"/>
      <c r="G15" s="174"/>
      <c r="I15" s="175"/>
      <c r="J15" s="175"/>
      <c r="K15" s="175"/>
      <c r="L15" s="175"/>
      <c r="M15" s="175"/>
      <c r="N15" s="175"/>
      <c r="O15" s="175"/>
      <c r="P15" s="175"/>
    </row>
    <row r="16" spans="1:16" ht="15" x14ac:dyDescent="0.2">
      <c r="A16" s="165">
        <v>12</v>
      </c>
      <c r="B16" s="168" t="s">
        <v>320</v>
      </c>
      <c r="C16" s="169" t="s">
        <v>306</v>
      </c>
      <c r="D16" s="170" t="s">
        <v>351</v>
      </c>
      <c r="E16" s="171"/>
      <c r="F16" s="178"/>
      <c r="G16" s="174"/>
      <c r="I16" s="175"/>
      <c r="J16" s="175"/>
      <c r="K16" s="175"/>
      <c r="L16" s="175"/>
      <c r="M16" s="175"/>
      <c r="N16" s="175"/>
      <c r="O16" s="175"/>
      <c r="P16" s="175"/>
    </row>
    <row r="17" spans="1:16" ht="30" x14ac:dyDescent="0.2">
      <c r="A17" s="165">
        <v>13</v>
      </c>
      <c r="B17" s="168" t="s">
        <v>321</v>
      </c>
      <c r="C17" s="169" t="s">
        <v>306</v>
      </c>
      <c r="D17" s="170" t="s">
        <v>353</v>
      </c>
      <c r="E17" s="171"/>
      <c r="F17" s="178"/>
      <c r="G17" s="174"/>
      <c r="I17" s="175"/>
      <c r="J17" s="175"/>
      <c r="K17" s="175"/>
      <c r="L17" s="175"/>
      <c r="M17" s="175"/>
      <c r="N17" s="175"/>
      <c r="O17" s="175"/>
      <c r="P17" s="175"/>
    </row>
    <row r="18" spans="1:16" ht="30" x14ac:dyDescent="0.2">
      <c r="A18" s="165">
        <v>14</v>
      </c>
      <c r="B18" s="168" t="s">
        <v>322</v>
      </c>
      <c r="C18" s="169" t="s">
        <v>306</v>
      </c>
      <c r="D18" s="170" t="s">
        <v>351</v>
      </c>
      <c r="E18" s="171"/>
      <c r="F18" s="178"/>
      <c r="G18" s="174"/>
      <c r="I18" s="175"/>
      <c r="J18" s="175"/>
      <c r="K18" s="175"/>
      <c r="L18" s="175"/>
      <c r="M18" s="175"/>
      <c r="N18" s="175"/>
      <c r="O18" s="175"/>
      <c r="P18" s="175"/>
    </row>
    <row r="19" spans="1:16" ht="30" x14ac:dyDescent="0.2">
      <c r="A19" s="165">
        <v>15</v>
      </c>
      <c r="B19" s="168" t="s">
        <v>360</v>
      </c>
      <c r="C19" s="169" t="s">
        <v>306</v>
      </c>
      <c r="D19" s="170" t="s">
        <v>354</v>
      </c>
      <c r="E19" s="171"/>
      <c r="F19" s="178"/>
      <c r="G19" s="174"/>
      <c r="I19" s="175"/>
      <c r="J19" s="175"/>
      <c r="K19" s="175"/>
      <c r="L19" s="175"/>
      <c r="M19" s="175"/>
      <c r="N19" s="175"/>
      <c r="O19" s="175"/>
      <c r="P19" s="175"/>
    </row>
    <row r="20" spans="1:16" ht="30" x14ac:dyDescent="0.2">
      <c r="A20" s="165">
        <v>16</v>
      </c>
      <c r="B20" s="168" t="s">
        <v>323</v>
      </c>
      <c r="C20" s="169" t="s">
        <v>306</v>
      </c>
      <c r="D20" s="170" t="s">
        <v>307</v>
      </c>
      <c r="E20" s="171"/>
      <c r="F20" s="178"/>
      <c r="G20" s="174"/>
      <c r="I20" s="175"/>
      <c r="J20" s="175"/>
      <c r="K20" s="175"/>
      <c r="L20" s="175"/>
      <c r="M20" s="175"/>
      <c r="N20" s="175"/>
      <c r="O20" s="175"/>
      <c r="P20" s="175"/>
    </row>
    <row r="21" spans="1:16" ht="30" x14ac:dyDescent="0.2">
      <c r="A21" s="165">
        <v>17</v>
      </c>
      <c r="B21" s="168" t="s">
        <v>324</v>
      </c>
      <c r="C21" s="169" t="s">
        <v>314</v>
      </c>
      <c r="D21" s="170" t="s">
        <v>307</v>
      </c>
      <c r="E21" s="171"/>
      <c r="F21" s="178"/>
      <c r="G21" s="174"/>
      <c r="I21" s="175"/>
      <c r="J21" s="175"/>
      <c r="K21" s="175"/>
      <c r="L21" s="175"/>
      <c r="M21" s="175"/>
      <c r="N21" s="175"/>
      <c r="O21" s="175"/>
      <c r="P21" s="175"/>
    </row>
    <row r="22" spans="1:16" ht="15" x14ac:dyDescent="0.2">
      <c r="A22" s="165">
        <v>18</v>
      </c>
      <c r="B22" s="168" t="s">
        <v>325</v>
      </c>
      <c r="C22" s="169" t="s">
        <v>306</v>
      </c>
      <c r="D22" s="170" t="s">
        <v>307</v>
      </c>
      <c r="E22" s="171"/>
      <c r="F22" s="178"/>
      <c r="G22" s="174"/>
      <c r="I22" s="175"/>
      <c r="J22" s="175"/>
      <c r="K22" s="175"/>
      <c r="L22" s="175"/>
      <c r="M22" s="175"/>
      <c r="N22" s="175"/>
      <c r="O22" s="175"/>
      <c r="P22" s="175"/>
    </row>
    <row r="23" spans="1:16" ht="30" x14ac:dyDescent="0.2">
      <c r="A23" s="165">
        <v>19</v>
      </c>
      <c r="B23" s="168" t="s">
        <v>326</v>
      </c>
      <c r="C23" s="169" t="s">
        <v>314</v>
      </c>
      <c r="D23" s="170" t="s">
        <v>307</v>
      </c>
      <c r="E23" s="171"/>
      <c r="F23" s="178"/>
      <c r="G23" s="174"/>
      <c r="I23" s="175"/>
      <c r="J23" s="175"/>
      <c r="K23" s="175"/>
      <c r="L23" s="175"/>
      <c r="M23" s="175"/>
      <c r="N23" s="175"/>
      <c r="O23" s="175"/>
      <c r="P23" s="175"/>
    </row>
    <row r="24" spans="1:16" ht="15" x14ac:dyDescent="0.2">
      <c r="A24" s="165">
        <v>20</v>
      </c>
      <c r="B24" s="168" t="s">
        <v>327</v>
      </c>
      <c r="C24" s="169" t="s">
        <v>314</v>
      </c>
      <c r="D24" s="170" t="s">
        <v>355</v>
      </c>
      <c r="E24" s="171"/>
      <c r="F24" s="178"/>
      <c r="G24" s="174"/>
      <c r="I24" s="175"/>
      <c r="J24" s="175"/>
      <c r="K24" s="175"/>
      <c r="L24" s="175"/>
      <c r="M24" s="175"/>
      <c r="N24" s="175"/>
      <c r="O24" s="175"/>
      <c r="P24" s="175"/>
    </row>
    <row r="25" spans="1:16" ht="75" x14ac:dyDescent="0.2">
      <c r="A25" s="165">
        <v>21</v>
      </c>
      <c r="B25" s="168" t="s">
        <v>328</v>
      </c>
      <c r="C25" s="169" t="s">
        <v>314</v>
      </c>
      <c r="D25" s="170" t="s">
        <v>356</v>
      </c>
      <c r="E25" s="171"/>
      <c r="F25" s="178"/>
      <c r="G25" s="174"/>
      <c r="I25" s="175"/>
      <c r="J25" s="175"/>
      <c r="K25" s="175"/>
      <c r="L25" s="175"/>
      <c r="M25" s="175"/>
      <c r="N25" s="175"/>
      <c r="O25" s="175"/>
      <c r="P25" s="175"/>
    </row>
    <row r="26" spans="1:16" ht="30" x14ac:dyDescent="0.2">
      <c r="A26" s="165">
        <v>22</v>
      </c>
      <c r="B26" s="168" t="s">
        <v>329</v>
      </c>
      <c r="C26" s="169" t="s">
        <v>314</v>
      </c>
      <c r="D26" s="170" t="s">
        <v>357</v>
      </c>
      <c r="E26" s="171"/>
      <c r="F26" s="178"/>
      <c r="G26" s="174"/>
      <c r="I26" s="175"/>
      <c r="J26" s="175"/>
      <c r="K26" s="175"/>
      <c r="L26" s="175"/>
      <c r="M26" s="175"/>
      <c r="N26" s="175"/>
      <c r="O26" s="175"/>
      <c r="P26" s="175"/>
    </row>
    <row r="27" spans="1:16" ht="15" x14ac:dyDescent="0.2">
      <c r="A27" s="165">
        <v>23</v>
      </c>
      <c r="B27" s="168" t="s">
        <v>330</v>
      </c>
      <c r="C27" s="169" t="s">
        <v>314</v>
      </c>
      <c r="D27" s="170" t="s">
        <v>357</v>
      </c>
      <c r="E27" s="171"/>
      <c r="F27" s="178"/>
      <c r="G27" s="174"/>
      <c r="I27" s="175"/>
      <c r="J27" s="175"/>
      <c r="K27" s="175"/>
      <c r="L27" s="175"/>
      <c r="M27" s="175"/>
      <c r="N27" s="175"/>
      <c r="O27" s="175"/>
      <c r="P27" s="175"/>
    </row>
    <row r="28" spans="1:16" ht="15" x14ac:dyDescent="0.2">
      <c r="A28" s="165">
        <v>24</v>
      </c>
      <c r="B28" s="168" t="s">
        <v>331</v>
      </c>
      <c r="C28" s="169" t="s">
        <v>314</v>
      </c>
      <c r="D28" s="170" t="s">
        <v>358</v>
      </c>
      <c r="E28" s="171"/>
      <c r="F28" s="178"/>
      <c r="G28" s="174"/>
      <c r="I28" s="175"/>
      <c r="J28" s="175"/>
      <c r="K28" s="175"/>
      <c r="L28" s="175"/>
      <c r="M28" s="175"/>
      <c r="N28" s="175"/>
      <c r="O28" s="175"/>
      <c r="P28" s="175"/>
    </row>
    <row r="29" spans="1:16" ht="30" x14ac:dyDescent="0.2">
      <c r="A29" s="165">
        <v>25</v>
      </c>
      <c r="B29" s="168" t="s">
        <v>332</v>
      </c>
      <c r="C29" s="169" t="s">
        <v>314</v>
      </c>
      <c r="D29" s="170" t="s">
        <v>353</v>
      </c>
      <c r="E29" s="171"/>
      <c r="F29" s="178"/>
      <c r="G29" s="174"/>
      <c r="I29" s="175"/>
      <c r="J29" s="175"/>
      <c r="K29" s="175"/>
      <c r="L29" s="175"/>
      <c r="M29" s="175"/>
      <c r="N29" s="175"/>
      <c r="O29" s="175"/>
      <c r="P29" s="175"/>
    </row>
    <row r="30" spans="1:16" ht="30" x14ac:dyDescent="0.2">
      <c r="A30" s="165">
        <v>26</v>
      </c>
      <c r="B30" s="168" t="s">
        <v>333</v>
      </c>
      <c r="C30" s="169" t="s">
        <v>314</v>
      </c>
      <c r="D30" s="170" t="s">
        <v>353</v>
      </c>
      <c r="E30" s="171"/>
      <c r="F30" s="178"/>
      <c r="G30" s="174"/>
      <c r="I30" s="175"/>
      <c r="J30" s="175"/>
      <c r="K30" s="175"/>
      <c r="L30" s="175"/>
      <c r="M30" s="175"/>
      <c r="N30" s="175"/>
      <c r="O30" s="175"/>
      <c r="P30" s="175"/>
    </row>
    <row r="31" spans="1:16" ht="30" x14ac:dyDescent="0.2">
      <c r="A31" s="165">
        <v>27</v>
      </c>
      <c r="B31" s="168" t="s">
        <v>334</v>
      </c>
      <c r="C31" s="169" t="s">
        <v>314</v>
      </c>
      <c r="D31" s="170" t="s">
        <v>353</v>
      </c>
      <c r="E31" s="171"/>
      <c r="F31" s="178"/>
      <c r="G31" s="174"/>
      <c r="I31" s="175"/>
      <c r="J31" s="175"/>
      <c r="K31" s="175"/>
      <c r="L31" s="175"/>
      <c r="M31" s="175"/>
      <c r="N31" s="175"/>
      <c r="O31" s="175"/>
      <c r="P31" s="175"/>
    </row>
    <row r="32" spans="1:16" ht="45" x14ac:dyDescent="0.2">
      <c r="A32" s="165">
        <v>28</v>
      </c>
      <c r="B32" s="168" t="s">
        <v>335</v>
      </c>
      <c r="C32" s="169" t="s">
        <v>306</v>
      </c>
      <c r="D32" s="170" t="s">
        <v>352</v>
      </c>
      <c r="E32" s="171"/>
      <c r="F32" s="178"/>
      <c r="G32" s="174"/>
      <c r="I32" s="175"/>
      <c r="J32" s="175"/>
      <c r="K32" s="175"/>
      <c r="L32" s="175"/>
      <c r="M32" s="175"/>
      <c r="N32" s="175"/>
      <c r="O32" s="175"/>
      <c r="P32" s="175"/>
    </row>
    <row r="33" spans="1:16" ht="15" x14ac:dyDescent="0.2">
      <c r="A33" s="165">
        <v>29</v>
      </c>
      <c r="B33" s="168" t="s">
        <v>336</v>
      </c>
      <c r="C33" s="169" t="s">
        <v>314</v>
      </c>
      <c r="D33" s="170" t="s">
        <v>352</v>
      </c>
      <c r="E33" s="171"/>
      <c r="F33" s="178"/>
      <c r="G33" s="174"/>
      <c r="I33" s="175"/>
      <c r="J33" s="175"/>
      <c r="K33" s="175"/>
      <c r="L33" s="175"/>
      <c r="M33" s="175"/>
      <c r="N33" s="175"/>
      <c r="O33" s="175"/>
      <c r="P33" s="175"/>
    </row>
    <row r="34" spans="1:16" ht="30" x14ac:dyDescent="0.2">
      <c r="A34" s="165">
        <v>30</v>
      </c>
      <c r="B34" s="168" t="s">
        <v>337</v>
      </c>
      <c r="C34" s="169" t="s">
        <v>306</v>
      </c>
      <c r="D34" s="170" t="s">
        <v>352</v>
      </c>
      <c r="E34" s="171"/>
      <c r="F34" s="178"/>
      <c r="G34" s="174"/>
      <c r="I34" s="175"/>
      <c r="J34" s="175"/>
      <c r="K34" s="175"/>
      <c r="L34" s="175"/>
      <c r="M34" s="175"/>
      <c r="N34" s="175"/>
      <c r="O34" s="175"/>
      <c r="P34" s="175"/>
    </row>
    <row r="35" spans="1:16" ht="30" x14ac:dyDescent="0.2">
      <c r="A35" s="165">
        <v>31</v>
      </c>
      <c r="B35" s="168" t="s">
        <v>338</v>
      </c>
      <c r="C35" s="169" t="s">
        <v>306</v>
      </c>
      <c r="D35" s="170" t="s">
        <v>307</v>
      </c>
      <c r="E35" s="171"/>
      <c r="F35" s="178"/>
      <c r="G35" s="174"/>
      <c r="I35" s="175"/>
      <c r="J35" s="175"/>
      <c r="K35" s="175"/>
      <c r="L35" s="175"/>
      <c r="M35" s="175"/>
      <c r="N35" s="175"/>
      <c r="O35" s="175"/>
      <c r="P35" s="175"/>
    </row>
    <row r="36" spans="1:16" ht="60" x14ac:dyDescent="0.2">
      <c r="A36" s="165">
        <v>32</v>
      </c>
      <c r="B36" s="168" t="s">
        <v>339</v>
      </c>
      <c r="C36" s="169" t="s">
        <v>312</v>
      </c>
      <c r="D36" s="170" t="s">
        <v>307</v>
      </c>
      <c r="E36" s="171"/>
      <c r="F36" s="178"/>
      <c r="G36" s="174"/>
      <c r="I36" s="175"/>
      <c r="J36" s="175"/>
      <c r="K36" s="175"/>
      <c r="L36" s="175"/>
      <c r="M36" s="175"/>
      <c r="N36" s="175"/>
      <c r="O36" s="175"/>
      <c r="P36" s="175"/>
    </row>
    <row r="37" spans="1:16" ht="15" x14ac:dyDescent="0.2">
      <c r="A37" s="165">
        <v>33</v>
      </c>
      <c r="B37" s="168" t="s">
        <v>340</v>
      </c>
      <c r="C37" s="169" t="s">
        <v>306</v>
      </c>
      <c r="D37" s="170" t="s">
        <v>307</v>
      </c>
      <c r="E37" s="171"/>
      <c r="F37" s="178"/>
      <c r="G37" s="174"/>
      <c r="I37" s="175"/>
      <c r="J37" s="175"/>
      <c r="K37" s="175"/>
      <c r="L37" s="175"/>
      <c r="M37" s="175"/>
      <c r="N37" s="175"/>
      <c r="O37" s="175"/>
      <c r="P37" s="175"/>
    </row>
    <row r="38" spans="1:16" ht="15" x14ac:dyDescent="0.2">
      <c r="A38" s="165">
        <v>34</v>
      </c>
      <c r="B38" s="168" t="s">
        <v>341</v>
      </c>
      <c r="C38" s="169" t="s">
        <v>314</v>
      </c>
      <c r="D38" s="170" t="s">
        <v>355</v>
      </c>
      <c r="E38" s="171"/>
      <c r="F38" s="178"/>
      <c r="G38" s="174"/>
      <c r="I38" s="175"/>
      <c r="J38" s="175"/>
      <c r="K38" s="175"/>
      <c r="L38" s="175"/>
      <c r="M38" s="175"/>
      <c r="N38" s="175"/>
      <c r="O38" s="175"/>
      <c r="P38" s="175"/>
    </row>
    <row r="39" spans="1:16" ht="15" x14ac:dyDescent="0.2">
      <c r="A39" s="165">
        <v>35</v>
      </c>
      <c r="B39" s="168" t="s">
        <v>342</v>
      </c>
      <c r="C39" s="169" t="s">
        <v>306</v>
      </c>
      <c r="D39" s="170" t="s">
        <v>354</v>
      </c>
      <c r="E39" s="171"/>
      <c r="F39" s="178"/>
      <c r="G39" s="174"/>
      <c r="I39" s="175"/>
      <c r="J39" s="175"/>
      <c r="K39" s="175"/>
      <c r="L39" s="175"/>
      <c r="M39" s="175"/>
      <c r="N39" s="175"/>
      <c r="O39" s="175"/>
      <c r="P39" s="175"/>
    </row>
    <row r="40" spans="1:16" ht="30" x14ac:dyDescent="0.2">
      <c r="A40" s="165">
        <v>36</v>
      </c>
      <c r="B40" s="168" t="s">
        <v>343</v>
      </c>
      <c r="C40" s="169" t="s">
        <v>306</v>
      </c>
      <c r="D40" s="170" t="s">
        <v>359</v>
      </c>
      <c r="E40" s="171"/>
      <c r="F40" s="178"/>
      <c r="G40" s="174"/>
      <c r="I40" s="175"/>
      <c r="J40" s="175"/>
      <c r="K40" s="175"/>
      <c r="L40" s="175"/>
      <c r="M40" s="175"/>
      <c r="N40" s="175"/>
      <c r="O40" s="175"/>
      <c r="P40" s="175"/>
    </row>
    <row r="41" spans="1:16" ht="15" x14ac:dyDescent="0.2">
      <c r="A41" s="165">
        <v>37</v>
      </c>
      <c r="B41" s="168" t="s">
        <v>344</v>
      </c>
      <c r="C41" s="169" t="s">
        <v>306</v>
      </c>
      <c r="D41" s="170" t="s">
        <v>355</v>
      </c>
      <c r="E41" s="171"/>
      <c r="F41" s="178"/>
      <c r="G41" s="174"/>
      <c r="I41" s="175"/>
      <c r="J41" s="175"/>
      <c r="K41" s="175"/>
      <c r="L41" s="175"/>
      <c r="M41" s="175"/>
      <c r="N41" s="175"/>
      <c r="O41" s="175"/>
      <c r="P41" s="175"/>
    </row>
    <row r="42" spans="1:16" ht="30" x14ac:dyDescent="0.2">
      <c r="A42" s="165">
        <v>38</v>
      </c>
      <c r="B42" s="168" t="s">
        <v>345</v>
      </c>
      <c r="C42" s="169" t="s">
        <v>306</v>
      </c>
      <c r="D42" s="170" t="s">
        <v>355</v>
      </c>
      <c r="E42" s="171"/>
      <c r="F42" s="178"/>
      <c r="G42" s="174"/>
      <c r="I42" s="175"/>
      <c r="J42" s="175"/>
      <c r="K42" s="175"/>
      <c r="L42" s="175"/>
      <c r="M42" s="175"/>
      <c r="N42" s="175"/>
      <c r="O42" s="175"/>
      <c r="P42" s="175"/>
    </row>
    <row r="43" spans="1:16" ht="30" x14ac:dyDescent="0.2">
      <c r="A43" s="165">
        <v>39</v>
      </c>
      <c r="B43" s="168" t="s">
        <v>346</v>
      </c>
      <c r="C43" s="169" t="s">
        <v>306</v>
      </c>
      <c r="D43" s="170" t="s">
        <v>354</v>
      </c>
      <c r="E43" s="171"/>
      <c r="F43" s="178"/>
      <c r="G43" s="174"/>
      <c r="I43" s="175"/>
      <c r="J43" s="175"/>
      <c r="K43" s="175"/>
      <c r="L43" s="175"/>
      <c r="M43" s="175"/>
      <c r="N43" s="175"/>
      <c r="O43" s="175"/>
      <c r="P43" s="175"/>
    </row>
    <row r="44" spans="1:16" ht="45" x14ac:dyDescent="0.2">
      <c r="A44" s="165">
        <v>40</v>
      </c>
      <c r="B44" s="168" t="s">
        <v>347</v>
      </c>
      <c r="C44" s="169" t="s">
        <v>306</v>
      </c>
      <c r="D44" s="170" t="s">
        <v>354</v>
      </c>
      <c r="E44" s="171"/>
      <c r="F44" s="178"/>
      <c r="G44" s="174"/>
      <c r="I44" s="175"/>
      <c r="J44" s="175"/>
      <c r="K44" s="175"/>
      <c r="L44" s="175"/>
      <c r="M44" s="175"/>
      <c r="N44" s="175"/>
      <c r="O44" s="175"/>
      <c r="P44" s="175"/>
    </row>
    <row r="45" spans="1:16" ht="30" x14ac:dyDescent="0.2">
      <c r="A45" s="165">
        <v>41</v>
      </c>
      <c r="B45" s="168" t="s">
        <v>348</v>
      </c>
      <c r="C45" s="169" t="s">
        <v>306</v>
      </c>
      <c r="D45" s="170" t="s">
        <v>307</v>
      </c>
      <c r="E45" s="171"/>
      <c r="F45" s="178"/>
      <c r="G45" s="174"/>
      <c r="I45" s="175"/>
      <c r="J45" s="175"/>
      <c r="K45" s="175"/>
      <c r="L45" s="175"/>
      <c r="M45" s="175"/>
      <c r="N45" s="175"/>
      <c r="O45" s="175"/>
      <c r="P45" s="175"/>
    </row>
    <row r="46" spans="1:16" ht="30" x14ac:dyDescent="0.2">
      <c r="A46" s="165">
        <v>42</v>
      </c>
      <c r="B46" s="168" t="s">
        <v>349</v>
      </c>
      <c r="C46" s="169" t="s">
        <v>306</v>
      </c>
      <c r="D46" s="170" t="s">
        <v>307</v>
      </c>
      <c r="E46" s="171"/>
      <c r="F46" s="178"/>
      <c r="G46" s="174"/>
      <c r="I46" s="175"/>
      <c r="J46" s="175"/>
      <c r="K46" s="175"/>
      <c r="L46" s="175"/>
      <c r="M46" s="175"/>
      <c r="N46" s="175"/>
      <c r="O46" s="175"/>
      <c r="P46" s="175"/>
    </row>
    <row r="47" spans="1:16" x14ac:dyDescent="0.2">
      <c r="A47" s="303" t="s">
        <v>291</v>
      </c>
      <c r="B47" s="304"/>
      <c r="C47" s="304"/>
      <c r="D47" s="304"/>
      <c r="E47" s="305"/>
      <c r="F47" s="9">
        <f>SUM(F5:F46)</f>
        <v>0</v>
      </c>
      <c r="G47" s="175"/>
    </row>
    <row r="49" spans="1:5" ht="15" x14ac:dyDescent="0.25">
      <c r="A49" s="152" t="s">
        <v>292</v>
      </c>
      <c r="B49" s="153"/>
      <c r="C49" s="154"/>
      <c r="D49" s="154"/>
      <c r="E49" s="155">
        <f>F47/C50/12</f>
        <v>0</v>
      </c>
    </row>
    <row r="50" spans="1:5" ht="15" x14ac:dyDescent="0.25">
      <c r="A50" s="156" t="s">
        <v>293</v>
      </c>
      <c r="B50" s="157"/>
      <c r="C50" s="158">
        <v>25</v>
      </c>
    </row>
    <row r="51" spans="1:5" ht="15" x14ac:dyDescent="0.2">
      <c r="A51" s="156" t="s">
        <v>294</v>
      </c>
      <c r="B51" s="156"/>
      <c r="C51" s="159">
        <v>12</v>
      </c>
    </row>
  </sheetData>
  <mergeCells count="3">
    <mergeCell ref="A3:F3"/>
    <mergeCell ref="A47:E47"/>
    <mergeCell ref="A2:F2"/>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6"/>
  <sheetViews>
    <sheetView topLeftCell="A139" zoomScale="160" zoomScaleNormal="160" zoomScaleSheetLayoutView="150" workbookViewId="0">
      <selection activeCell="J122" sqref="J122:K122"/>
    </sheetView>
  </sheetViews>
  <sheetFormatPr defaultRowHeight="12.75" x14ac:dyDescent="0.2"/>
  <cols>
    <col min="1" max="1" width="4.140625" style="30" customWidth="1"/>
    <col min="2" max="2" width="3.140625" style="30" customWidth="1"/>
    <col min="3" max="3" width="9.140625" style="30"/>
    <col min="4" max="4" width="10.85546875" style="30" customWidth="1"/>
    <col min="5" max="7" width="9.140625" style="30"/>
    <col min="8" max="8" width="10.140625" style="30" customWidth="1"/>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52"/>
      <c r="B22" s="252"/>
      <c r="C22" s="252"/>
      <c r="D22" s="252"/>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c r="J30" s="250"/>
      <c r="K30" s="251"/>
    </row>
    <row r="31" spans="1:14" ht="17.25" customHeight="1" x14ac:dyDescent="0.2">
      <c r="A31" s="213">
        <v>2</v>
      </c>
      <c r="B31" s="214"/>
      <c r="C31" s="244" t="s">
        <v>26</v>
      </c>
      <c r="D31" s="244"/>
      <c r="E31" s="244"/>
      <c r="F31" s="244"/>
      <c r="G31" s="244"/>
      <c r="H31" s="244"/>
      <c r="I31" s="222"/>
      <c r="J31" s="222"/>
      <c r="K31" s="223"/>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77"/>
      <c r="J35" s="245"/>
      <c r="K35" s="278"/>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129</v>
      </c>
      <c r="D70" s="216"/>
      <c r="E70" s="216"/>
      <c r="F70" s="216"/>
      <c r="G70" s="216"/>
      <c r="H70" s="217"/>
      <c r="I70" s="21"/>
      <c r="J70" s="200"/>
      <c r="K70" s="200"/>
      <c r="M70" s="18"/>
      <c r="N70" s="27"/>
      <c r="O70" s="45"/>
      <c r="P70" s="45"/>
      <c r="Q70" s="45"/>
    </row>
    <row r="71" spans="1:17" x14ac:dyDescent="0.2">
      <c r="A71" s="197" t="s">
        <v>1</v>
      </c>
      <c r="B71" s="198"/>
      <c r="C71" s="215" t="s">
        <v>370</v>
      </c>
      <c r="D71" s="216"/>
      <c r="E71" s="216"/>
      <c r="F71" s="216"/>
      <c r="G71" s="216"/>
      <c r="H71" s="217"/>
      <c r="I71" s="46"/>
      <c r="J71" s="200"/>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197" t="s">
        <v>3</v>
      </c>
      <c r="B89" s="198"/>
      <c r="C89" s="215" t="s">
        <v>174</v>
      </c>
      <c r="D89" s="216"/>
      <c r="E89" s="216"/>
      <c r="F89" s="216"/>
      <c r="G89" s="216"/>
      <c r="H89" s="217"/>
      <c r="I89" s="117">
        <v>7.1000000000000004E-3</v>
      </c>
      <c r="J89" s="200">
        <f t="shared" si="1"/>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14" x14ac:dyDescent="0.2">
      <c r="A97" s="197" t="s">
        <v>0</v>
      </c>
      <c r="B97" s="198"/>
      <c r="C97" s="215" t="s">
        <v>158</v>
      </c>
      <c r="D97" s="216"/>
      <c r="E97" s="216"/>
      <c r="F97" s="216"/>
      <c r="G97" s="216"/>
      <c r="H97" s="217"/>
      <c r="I97" s="117">
        <v>9.4999999999999998E-3</v>
      </c>
      <c r="J97" s="226">
        <f>$J$46*I97</f>
        <v>0</v>
      </c>
      <c r="K97" s="226"/>
      <c r="M97" s="42" t="s">
        <v>116</v>
      </c>
      <c r="N97" s="20" t="s">
        <v>119</v>
      </c>
    </row>
    <row r="98" spans="1:14"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17">
        <v>1E-3</v>
      </c>
      <c r="J99" s="226">
        <f t="shared" si="2"/>
        <v>0</v>
      </c>
      <c r="K99" s="226"/>
      <c r="M99" s="42" t="s">
        <v>116</v>
      </c>
      <c r="N99" s="20" t="s">
        <v>149</v>
      </c>
    </row>
    <row r="100" spans="1:14"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1">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197" t="s">
        <v>0</v>
      </c>
      <c r="B119" s="198"/>
      <c r="C119" s="199" t="s">
        <v>76</v>
      </c>
      <c r="D119" s="199"/>
      <c r="E119" s="199"/>
      <c r="F119" s="199"/>
      <c r="G119" s="199"/>
      <c r="H119" s="199"/>
      <c r="I119" s="199"/>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296</v>
      </c>
      <c r="D121" s="199"/>
      <c r="E121" s="199"/>
      <c r="F121" s="199"/>
      <c r="G121" s="199"/>
      <c r="H121" s="199"/>
      <c r="I121" s="199"/>
      <c r="J121" s="225"/>
      <c r="K121" s="225"/>
    </row>
    <row r="122" spans="1:13" x14ac:dyDescent="0.2">
      <c r="A122" s="197" t="s">
        <v>3</v>
      </c>
      <c r="B122" s="198"/>
      <c r="C122" s="215" t="s">
        <v>361</v>
      </c>
      <c r="D122" s="216"/>
      <c r="E122" s="216"/>
      <c r="F122" s="216"/>
      <c r="G122" s="216"/>
      <c r="H122" s="216"/>
      <c r="I122" s="217"/>
      <c r="J122" s="227"/>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18"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19"/>
      <c r="J131" s="218"/>
      <c r="K131" s="218"/>
    </row>
    <row r="132" spans="1:14" x14ac:dyDescent="0.2">
      <c r="A132" s="197"/>
      <c r="B132" s="198"/>
      <c r="C132" s="215" t="s">
        <v>82</v>
      </c>
      <c r="D132" s="216"/>
      <c r="E132" s="216"/>
      <c r="F132" s="216"/>
      <c r="G132" s="216"/>
      <c r="H132" s="217"/>
      <c r="I132" s="119"/>
      <c r="J132" s="218"/>
      <c r="K132" s="218"/>
    </row>
    <row r="133" spans="1:14" x14ac:dyDescent="0.2">
      <c r="A133" s="114"/>
      <c r="B133" s="115"/>
      <c r="C133" s="215" t="s">
        <v>126</v>
      </c>
      <c r="D133" s="216"/>
      <c r="E133" s="216"/>
      <c r="F133" s="216"/>
      <c r="G133" s="216"/>
      <c r="H133" s="216"/>
      <c r="I133" s="117"/>
      <c r="J133" s="218"/>
      <c r="K133" s="218"/>
    </row>
    <row r="134" spans="1:14" x14ac:dyDescent="0.2">
      <c r="A134" s="114"/>
      <c r="B134" s="115"/>
      <c r="C134" s="215" t="s">
        <v>127</v>
      </c>
      <c r="D134" s="216"/>
      <c r="E134" s="216"/>
      <c r="F134" s="216"/>
      <c r="G134" s="216"/>
      <c r="H134" s="216"/>
      <c r="I134" s="117"/>
      <c r="J134" s="218"/>
      <c r="K134" s="218"/>
    </row>
    <row r="135" spans="1:14" x14ac:dyDescent="0.2">
      <c r="A135" s="114"/>
      <c r="B135" s="115"/>
      <c r="C135" s="215" t="s">
        <v>173</v>
      </c>
      <c r="D135" s="216"/>
      <c r="E135" s="216"/>
      <c r="F135" s="216"/>
      <c r="G135" s="216"/>
      <c r="H135" s="216"/>
      <c r="I135" s="117"/>
      <c r="J135" s="218"/>
      <c r="K135" s="218"/>
    </row>
    <row r="136" spans="1:14" x14ac:dyDescent="0.2">
      <c r="A136" s="197"/>
      <c r="B136" s="198"/>
      <c r="C136" s="215" t="s">
        <v>83</v>
      </c>
      <c r="D136" s="216"/>
      <c r="E136" s="216"/>
      <c r="F136" s="216"/>
      <c r="G136" s="216"/>
      <c r="H136" s="217"/>
      <c r="I136" s="119"/>
      <c r="J136" s="218"/>
      <c r="K136" s="218"/>
    </row>
    <row r="137" spans="1:14" x14ac:dyDescent="0.2">
      <c r="A137" s="197"/>
      <c r="B137" s="198"/>
      <c r="C137" s="215" t="s">
        <v>84</v>
      </c>
      <c r="D137" s="216"/>
      <c r="E137" s="216"/>
      <c r="F137" s="216"/>
      <c r="G137" s="216"/>
      <c r="H137" s="217"/>
      <c r="I137" s="119"/>
      <c r="J137" s="218"/>
      <c r="K137" s="218"/>
    </row>
    <row r="138" spans="1:14" x14ac:dyDescent="0.2">
      <c r="A138" s="208" t="s">
        <v>31</v>
      </c>
      <c r="B138" s="209"/>
      <c r="C138" s="209"/>
      <c r="D138" s="209"/>
      <c r="E138" s="209"/>
      <c r="F138" s="209"/>
      <c r="G138" s="209"/>
      <c r="H138" s="210"/>
      <c r="I138" s="121">
        <f>SUM(I129:I135)</f>
        <v>0</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93" customHeight="1" x14ac:dyDescent="0.2">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4.5999999999999999E-2</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v>
      </c>
      <c r="K179" s="88">
        <f>SUM(K156:K178)</f>
        <v>0.7944</v>
      </c>
      <c r="L179" s="87">
        <f>SUM(L156:L178)</f>
        <v>0.7944</v>
      </c>
    </row>
    <row r="180" spans="1:17" x14ac:dyDescent="0.2">
      <c r="I180" s="89">
        <f>SUM(I156:I179)</f>
        <v>0.76690000000000003</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2:K2"/>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19:K19"/>
    <mergeCell ref="A21:D21"/>
    <mergeCell ref="E21:G21"/>
    <mergeCell ref="H21:K21"/>
    <mergeCell ref="A15:B15"/>
    <mergeCell ref="C15:G15"/>
    <mergeCell ref="H15:K15"/>
    <mergeCell ref="A25:K25"/>
    <mergeCell ref="A29:K29"/>
    <mergeCell ref="A22:D22"/>
    <mergeCell ref="A30:B30"/>
    <mergeCell ref="C30:H30"/>
    <mergeCell ref="I30:K30"/>
    <mergeCell ref="A31:B31"/>
    <mergeCell ref="C31:H31"/>
    <mergeCell ref="I31:K31"/>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9:B89"/>
    <mergeCell ref="C89:H89"/>
    <mergeCell ref="J89:K89"/>
    <mergeCell ref="A88:B88"/>
    <mergeCell ref="C88:H88"/>
    <mergeCell ref="J88:K88"/>
    <mergeCell ref="A86:B86"/>
    <mergeCell ref="C86:H86"/>
    <mergeCell ref="J86:K86"/>
    <mergeCell ref="A87:B87"/>
    <mergeCell ref="C87:H87"/>
    <mergeCell ref="J87:K87"/>
    <mergeCell ref="A98:B98"/>
    <mergeCell ref="C98:H98"/>
    <mergeCell ref="J98:K98"/>
    <mergeCell ref="A99:B99"/>
    <mergeCell ref="C99:H99"/>
    <mergeCell ref="J99:K99"/>
    <mergeCell ref="J90:K90"/>
    <mergeCell ref="A92:K92"/>
    <mergeCell ref="A96:B96"/>
    <mergeCell ref="C96:H96"/>
    <mergeCell ref="J96:K96"/>
    <mergeCell ref="A97:B97"/>
    <mergeCell ref="C97:H97"/>
    <mergeCell ref="J97:K97"/>
    <mergeCell ref="A102:B102"/>
    <mergeCell ref="C102:H102"/>
    <mergeCell ref="J102:K102"/>
    <mergeCell ref="A103:H103"/>
    <mergeCell ref="J103:K103"/>
    <mergeCell ref="A106:B106"/>
    <mergeCell ref="C106:I106"/>
    <mergeCell ref="J106:K106"/>
    <mergeCell ref="A100:B100"/>
    <mergeCell ref="C100:H100"/>
    <mergeCell ref="J100:K100"/>
    <mergeCell ref="A101:B101"/>
    <mergeCell ref="C101:H101"/>
    <mergeCell ref="J101:K101"/>
    <mergeCell ref="A112:B112"/>
    <mergeCell ref="C112:I112"/>
    <mergeCell ref="J112:K112"/>
    <mergeCell ref="A113:B113"/>
    <mergeCell ref="C113:I113"/>
    <mergeCell ref="J113:K113"/>
    <mergeCell ref="A107:B107"/>
    <mergeCell ref="C107:I107"/>
    <mergeCell ref="J107:K107"/>
    <mergeCell ref="A108:I108"/>
    <mergeCell ref="J108:K108"/>
    <mergeCell ref="A111:B111"/>
    <mergeCell ref="C111:I111"/>
    <mergeCell ref="J111:K111"/>
    <mergeCell ref="A119:B119"/>
    <mergeCell ref="C119:I119"/>
    <mergeCell ref="J119:K119"/>
    <mergeCell ref="A120:B120"/>
    <mergeCell ref="C120:I120"/>
    <mergeCell ref="J120:K120"/>
    <mergeCell ref="A114:I114"/>
    <mergeCell ref="J114:K114"/>
    <mergeCell ref="A116:K116"/>
    <mergeCell ref="A118:B118"/>
    <mergeCell ref="C118:I118"/>
    <mergeCell ref="J118:K118"/>
    <mergeCell ref="A124:I124"/>
    <mergeCell ref="J124:K124"/>
    <mergeCell ref="A126:K126"/>
    <mergeCell ref="A128:B128"/>
    <mergeCell ref="C128:H128"/>
    <mergeCell ref="J128:K128"/>
    <mergeCell ref="A121:B121"/>
    <mergeCell ref="C121:I121"/>
    <mergeCell ref="J121:K121"/>
    <mergeCell ref="A123:B123"/>
    <mergeCell ref="C123:I123"/>
    <mergeCell ref="J123:K123"/>
    <mergeCell ref="A122:B122"/>
    <mergeCell ref="C122:I122"/>
    <mergeCell ref="J122:K122"/>
    <mergeCell ref="A131:B131"/>
    <mergeCell ref="C131:H131"/>
    <mergeCell ref="J131:K131"/>
    <mergeCell ref="A132:B132"/>
    <mergeCell ref="C132:H132"/>
    <mergeCell ref="J132:K132"/>
    <mergeCell ref="A129:B129"/>
    <mergeCell ref="C129:H129"/>
    <mergeCell ref="J129:K129"/>
    <mergeCell ref="A130:B130"/>
    <mergeCell ref="C130:H130"/>
    <mergeCell ref="J130:K130"/>
    <mergeCell ref="A136:B136"/>
    <mergeCell ref="C136:H136"/>
    <mergeCell ref="J136:K136"/>
    <mergeCell ref="A137:B137"/>
    <mergeCell ref="C137:H137"/>
    <mergeCell ref="J137:K137"/>
    <mergeCell ref="C133:H133"/>
    <mergeCell ref="J133:K133"/>
    <mergeCell ref="C134:H134"/>
    <mergeCell ref="J134:K134"/>
    <mergeCell ref="C135:H135"/>
    <mergeCell ref="J135:K135"/>
    <mergeCell ref="J143:K143"/>
    <mergeCell ref="A144:B144"/>
    <mergeCell ref="C144:I144"/>
    <mergeCell ref="J144:K144"/>
    <mergeCell ref="A138:H138"/>
    <mergeCell ref="J138:K138"/>
    <mergeCell ref="A140:K140"/>
    <mergeCell ref="A142:B142"/>
    <mergeCell ref="C142:I142"/>
    <mergeCell ref="J142:K142"/>
    <mergeCell ref="A1:K1"/>
    <mergeCell ref="A35:B35"/>
    <mergeCell ref="C35:H35"/>
    <mergeCell ref="I35:K35"/>
    <mergeCell ref="A150:I150"/>
    <mergeCell ref="J150:K150"/>
    <mergeCell ref="A158:H158"/>
    <mergeCell ref="A147:B147"/>
    <mergeCell ref="C147:I147"/>
    <mergeCell ref="J147:K147"/>
    <mergeCell ref="A148:I148"/>
    <mergeCell ref="J148:K148"/>
    <mergeCell ref="A149:B149"/>
    <mergeCell ref="C149:I149"/>
    <mergeCell ref="J149:K149"/>
    <mergeCell ref="C151:K151"/>
    <mergeCell ref="A145:B145"/>
    <mergeCell ref="C145:I145"/>
    <mergeCell ref="J145:K145"/>
    <mergeCell ref="A146:B146"/>
    <mergeCell ref="C146:I146"/>
    <mergeCell ref="J146:K146"/>
    <mergeCell ref="A143:B143"/>
    <mergeCell ref="C143:I143"/>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topLeftCell="A142" zoomScale="160" zoomScaleNormal="160" zoomScaleSheetLayoutView="150" workbookViewId="0">
      <selection activeCell="I128" sqref="I128"/>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52"/>
      <c r="B22" s="252"/>
      <c r="C22" s="252"/>
      <c r="D22" s="252"/>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45"/>
      <c r="J35" s="216"/>
      <c r="K35" s="217"/>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371</v>
      </c>
      <c r="D70" s="216"/>
      <c r="E70" s="216"/>
      <c r="F70" s="216"/>
      <c r="G70" s="216"/>
      <c r="H70" s="217"/>
      <c r="I70" s="21"/>
      <c r="J70" s="200"/>
      <c r="K70" s="200"/>
      <c r="M70" s="18"/>
      <c r="N70" s="27"/>
      <c r="O70" s="45"/>
      <c r="P70" s="45"/>
      <c r="Q70" s="45"/>
    </row>
    <row r="71" spans="1:17" x14ac:dyDescent="0.2">
      <c r="A71" s="197" t="s">
        <v>1</v>
      </c>
      <c r="B71" s="198"/>
      <c r="C71" s="215" t="s">
        <v>370</v>
      </c>
      <c r="D71" s="216"/>
      <c r="E71" s="216"/>
      <c r="F71" s="216"/>
      <c r="G71" s="216"/>
      <c r="H71" s="217"/>
      <c r="I71" s="46"/>
      <c r="J71" s="200"/>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197" t="s">
        <v>3</v>
      </c>
      <c r="B89" s="198"/>
      <c r="C89" s="215" t="s">
        <v>174</v>
      </c>
      <c r="D89" s="216"/>
      <c r="E89" s="216"/>
      <c r="F89" s="216"/>
      <c r="G89" s="216"/>
      <c r="H89" s="217"/>
      <c r="I89" s="117">
        <v>7.1000000000000004E-3</v>
      </c>
      <c r="J89" s="200">
        <f t="shared" si="1"/>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14" x14ac:dyDescent="0.2">
      <c r="A97" s="197" t="s">
        <v>0</v>
      </c>
      <c r="B97" s="198"/>
      <c r="C97" s="215" t="s">
        <v>158</v>
      </c>
      <c r="D97" s="216"/>
      <c r="E97" s="216"/>
      <c r="F97" s="216"/>
      <c r="G97" s="216"/>
      <c r="H97" s="217"/>
      <c r="I97" s="117">
        <v>9.4999999999999998E-3</v>
      </c>
      <c r="J97" s="226">
        <f>$J$46*I97</f>
        <v>0</v>
      </c>
      <c r="K97" s="226"/>
      <c r="M97" s="42" t="s">
        <v>116</v>
      </c>
      <c r="N97" s="20" t="s">
        <v>119</v>
      </c>
    </row>
    <row r="98" spans="1:14"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17">
        <v>1E-3</v>
      </c>
      <c r="J99" s="226">
        <f t="shared" si="2"/>
        <v>0</v>
      </c>
      <c r="K99" s="226"/>
      <c r="M99" s="42" t="s">
        <v>116</v>
      </c>
      <c r="N99" s="20" t="s">
        <v>149</v>
      </c>
    </row>
    <row r="100" spans="1:14"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1">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197" t="s">
        <v>0</v>
      </c>
      <c r="B119" s="198"/>
      <c r="C119" s="199" t="s">
        <v>76</v>
      </c>
      <c r="D119" s="199"/>
      <c r="E119" s="199"/>
      <c r="F119" s="199"/>
      <c r="G119" s="199"/>
      <c r="H119" s="199"/>
      <c r="I119" s="199"/>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296</v>
      </c>
      <c r="D121" s="199"/>
      <c r="E121" s="199"/>
      <c r="F121" s="199"/>
      <c r="G121" s="199"/>
      <c r="H121" s="199"/>
      <c r="I121" s="199"/>
      <c r="J121" s="225"/>
      <c r="K121" s="225"/>
    </row>
    <row r="122" spans="1:13" x14ac:dyDescent="0.2">
      <c r="A122" s="197" t="s">
        <v>3</v>
      </c>
      <c r="B122" s="198"/>
      <c r="C122" s="199" t="s">
        <v>37</v>
      </c>
      <c r="D122" s="199"/>
      <c r="E122" s="199"/>
      <c r="F122" s="199"/>
      <c r="G122" s="199"/>
      <c r="H122" s="199"/>
      <c r="I122" s="199"/>
      <c r="J122" s="226"/>
      <c r="K122" s="226"/>
    </row>
    <row r="123" spans="1:13" x14ac:dyDescent="0.2">
      <c r="A123" s="201" t="s">
        <v>31</v>
      </c>
      <c r="B123" s="201"/>
      <c r="C123" s="201"/>
      <c r="D123" s="201"/>
      <c r="E123" s="201"/>
      <c r="F123" s="201"/>
      <c r="G123" s="201"/>
      <c r="H123" s="201"/>
      <c r="I123" s="201"/>
      <c r="J123" s="211">
        <f>SUM(J119:K122)</f>
        <v>0</v>
      </c>
      <c r="K123" s="211"/>
    </row>
    <row r="125" spans="1:13" x14ac:dyDescent="0.2">
      <c r="A125" s="224" t="s">
        <v>78</v>
      </c>
      <c r="B125" s="224"/>
      <c r="C125" s="224"/>
      <c r="D125" s="224"/>
      <c r="E125" s="224"/>
      <c r="F125" s="224"/>
      <c r="G125" s="224"/>
      <c r="H125" s="224"/>
      <c r="I125" s="224"/>
      <c r="J125" s="224"/>
      <c r="K125" s="224"/>
    </row>
    <row r="126" spans="1:13" x14ac:dyDescent="0.2">
      <c r="A126" s="34"/>
      <c r="B126" s="34"/>
    </row>
    <row r="127" spans="1:13" x14ac:dyDescent="0.2">
      <c r="A127" s="208">
        <v>6</v>
      </c>
      <c r="B127" s="210"/>
      <c r="C127" s="208" t="s">
        <v>79</v>
      </c>
      <c r="D127" s="209"/>
      <c r="E127" s="209"/>
      <c r="F127" s="209"/>
      <c r="G127" s="209"/>
      <c r="H127" s="210"/>
      <c r="I127" s="118" t="s">
        <v>128</v>
      </c>
      <c r="J127" s="201" t="s">
        <v>7</v>
      </c>
      <c r="K127" s="201"/>
      <c r="M127" s="34" t="s">
        <v>133</v>
      </c>
    </row>
    <row r="128" spans="1:13" x14ac:dyDescent="0.2">
      <c r="A128" s="197" t="s">
        <v>0</v>
      </c>
      <c r="B128" s="198"/>
      <c r="C128" s="215" t="s">
        <v>80</v>
      </c>
      <c r="D128" s="216"/>
      <c r="E128" s="216"/>
      <c r="F128" s="216"/>
      <c r="G128" s="216"/>
      <c r="H128" s="217"/>
      <c r="I128" s="26"/>
      <c r="J128" s="218">
        <f>J147*I128</f>
        <v>0</v>
      </c>
      <c r="K128" s="218"/>
    </row>
    <row r="129" spans="1:14" x14ac:dyDescent="0.2">
      <c r="A129" s="219" t="s">
        <v>1</v>
      </c>
      <c r="B129" s="220"/>
      <c r="C129" s="221" t="s">
        <v>379</v>
      </c>
      <c r="D129" s="222"/>
      <c r="E129" s="222"/>
      <c r="F129" s="222"/>
      <c r="G129" s="222"/>
      <c r="H129" s="223"/>
      <c r="I129" s="130"/>
      <c r="J129" s="218">
        <f>(J147+J128)*I129</f>
        <v>0</v>
      </c>
      <c r="K129" s="218"/>
      <c r="M129" s="35" t="s">
        <v>153</v>
      </c>
      <c r="N129" s="36" t="s">
        <v>154</v>
      </c>
    </row>
    <row r="130" spans="1:14" x14ac:dyDescent="0.2">
      <c r="A130" s="197" t="s">
        <v>2</v>
      </c>
      <c r="B130" s="198"/>
      <c r="C130" s="215" t="s">
        <v>81</v>
      </c>
      <c r="D130" s="216"/>
      <c r="E130" s="216"/>
      <c r="F130" s="216"/>
      <c r="G130" s="216"/>
      <c r="H130" s="217"/>
      <c r="I130" s="119"/>
      <c r="J130" s="218"/>
      <c r="K130" s="218"/>
    </row>
    <row r="131" spans="1:14" x14ac:dyDescent="0.2">
      <c r="A131" s="197"/>
      <c r="B131" s="198"/>
      <c r="C131" s="215" t="s">
        <v>82</v>
      </c>
      <c r="D131" s="216"/>
      <c r="E131" s="216"/>
      <c r="F131" s="216"/>
      <c r="G131" s="216"/>
      <c r="H131" s="217"/>
      <c r="I131" s="119"/>
      <c r="J131" s="218"/>
      <c r="K131" s="218"/>
    </row>
    <row r="132" spans="1:14" x14ac:dyDescent="0.2">
      <c r="A132" s="114"/>
      <c r="B132" s="115"/>
      <c r="C132" s="215" t="s">
        <v>126</v>
      </c>
      <c r="D132" s="216"/>
      <c r="E132" s="216"/>
      <c r="F132" s="216"/>
      <c r="G132" s="216"/>
      <c r="H132" s="216"/>
      <c r="I132" s="117">
        <v>0.05</v>
      </c>
      <c r="J132" s="218">
        <f>J147*I132</f>
        <v>0</v>
      </c>
      <c r="K132" s="218"/>
    </row>
    <row r="133" spans="1:14" x14ac:dyDescent="0.2">
      <c r="A133" s="114"/>
      <c r="B133" s="115"/>
      <c r="C133" s="215" t="s">
        <v>127</v>
      </c>
      <c r="D133" s="216"/>
      <c r="E133" s="216"/>
      <c r="F133" s="216"/>
      <c r="G133" s="216"/>
      <c r="H133" s="216"/>
      <c r="I133" s="117">
        <v>1.6500000000000001E-2</v>
      </c>
      <c r="J133" s="218">
        <f>J147*I133</f>
        <v>0</v>
      </c>
      <c r="K133" s="218"/>
    </row>
    <row r="134" spans="1:14" x14ac:dyDescent="0.2">
      <c r="A134" s="114"/>
      <c r="B134" s="115"/>
      <c r="C134" s="215" t="s">
        <v>173</v>
      </c>
      <c r="D134" s="216"/>
      <c r="E134" s="216"/>
      <c r="F134" s="216"/>
      <c r="G134" s="216"/>
      <c r="H134" s="216"/>
      <c r="I134" s="117">
        <v>7.5999999999999998E-2</v>
      </c>
      <c r="J134" s="218">
        <f>J147*I134</f>
        <v>0</v>
      </c>
      <c r="K134" s="218"/>
    </row>
    <row r="135" spans="1:14" x14ac:dyDescent="0.2">
      <c r="A135" s="197"/>
      <c r="B135" s="198"/>
      <c r="C135" s="215" t="s">
        <v>83</v>
      </c>
      <c r="D135" s="216"/>
      <c r="E135" s="216"/>
      <c r="F135" s="216"/>
      <c r="G135" s="216"/>
      <c r="H135" s="217"/>
      <c r="I135" s="119"/>
      <c r="J135" s="218"/>
      <c r="K135" s="218"/>
    </row>
    <row r="136" spans="1:14" x14ac:dyDescent="0.2">
      <c r="A136" s="197"/>
      <c r="B136" s="198"/>
      <c r="C136" s="215" t="s">
        <v>84</v>
      </c>
      <c r="D136" s="216"/>
      <c r="E136" s="216"/>
      <c r="F136" s="216"/>
      <c r="G136" s="216"/>
      <c r="H136" s="217"/>
      <c r="I136" s="119"/>
      <c r="J136" s="218"/>
      <c r="K136" s="218"/>
    </row>
    <row r="137" spans="1:14" x14ac:dyDescent="0.2">
      <c r="A137" s="208" t="s">
        <v>31</v>
      </c>
      <c r="B137" s="209"/>
      <c r="C137" s="209"/>
      <c r="D137" s="209"/>
      <c r="E137" s="209"/>
      <c r="F137" s="209"/>
      <c r="G137" s="209"/>
      <c r="H137" s="210"/>
      <c r="I137" s="121">
        <f>SUM(I128:I134)</f>
        <v>0.14249999999999999</v>
      </c>
      <c r="J137" s="211">
        <f>SUM(J128:K136)</f>
        <v>0</v>
      </c>
      <c r="K137" s="211"/>
    </row>
    <row r="139" spans="1:14" x14ac:dyDescent="0.2">
      <c r="A139" s="212" t="s">
        <v>85</v>
      </c>
      <c r="B139" s="212"/>
      <c r="C139" s="212"/>
      <c r="D139" s="212"/>
      <c r="E139" s="212"/>
      <c r="F139" s="212"/>
      <c r="G139" s="212"/>
      <c r="H139" s="212"/>
      <c r="I139" s="212"/>
      <c r="J139" s="212"/>
      <c r="K139" s="212"/>
    </row>
    <row r="141" spans="1:14" x14ac:dyDescent="0.2">
      <c r="A141" s="213"/>
      <c r="B141" s="214"/>
      <c r="C141" s="201" t="s">
        <v>86</v>
      </c>
      <c r="D141" s="201"/>
      <c r="E141" s="201"/>
      <c r="F141" s="201"/>
      <c r="G141" s="201"/>
      <c r="H141" s="201"/>
      <c r="I141" s="201"/>
      <c r="J141" s="201" t="s">
        <v>7</v>
      </c>
      <c r="K141" s="201"/>
    </row>
    <row r="142" spans="1:14" ht="17.25" customHeight="1" x14ac:dyDescent="0.2">
      <c r="A142" s="197" t="s">
        <v>0</v>
      </c>
      <c r="B142" s="198"/>
      <c r="C142" s="199" t="str">
        <f>A37</f>
        <v>Módulo 1 - Composição da Remuneração</v>
      </c>
      <c r="D142" s="199"/>
      <c r="E142" s="199"/>
      <c r="F142" s="199"/>
      <c r="G142" s="199"/>
      <c r="H142" s="199"/>
      <c r="I142" s="199"/>
      <c r="J142" s="200">
        <f>J46</f>
        <v>0</v>
      </c>
      <c r="K142" s="200"/>
    </row>
    <row r="143" spans="1:14" ht="17.25" customHeight="1" x14ac:dyDescent="0.2">
      <c r="A143" s="197" t="s">
        <v>1</v>
      </c>
      <c r="B143" s="198"/>
      <c r="C143" s="199" t="str">
        <f>A48</f>
        <v>Módulo 2 - Encargos e Benefícios Anuais, Mensais e Diários</v>
      </c>
      <c r="D143" s="199"/>
      <c r="E143" s="199"/>
      <c r="F143" s="199"/>
      <c r="G143" s="199"/>
      <c r="H143" s="199"/>
      <c r="I143" s="199"/>
      <c r="J143" s="200">
        <f>J81</f>
        <v>0</v>
      </c>
      <c r="K143" s="200"/>
    </row>
    <row r="144" spans="1:14" ht="17.25" customHeight="1" x14ac:dyDescent="0.2">
      <c r="A144" s="197" t="s">
        <v>2</v>
      </c>
      <c r="B144" s="198"/>
      <c r="C144" s="199" t="str">
        <f>A83</f>
        <v>Módulo 3 - Provisão para Rescisão</v>
      </c>
      <c r="D144" s="199"/>
      <c r="E144" s="199"/>
      <c r="F144" s="199"/>
      <c r="G144" s="199"/>
      <c r="H144" s="199"/>
      <c r="I144" s="199"/>
      <c r="J144" s="200">
        <f>J90</f>
        <v>0</v>
      </c>
      <c r="K144" s="200"/>
    </row>
    <row r="145" spans="1:15" ht="17.25" customHeight="1" x14ac:dyDescent="0.2">
      <c r="A145" s="197" t="s">
        <v>3</v>
      </c>
      <c r="B145" s="198"/>
      <c r="C145" s="199" t="str">
        <f>A92</f>
        <v>Módulo 4 - Custo de Reposição do Profissional Ausente</v>
      </c>
      <c r="D145" s="199"/>
      <c r="E145" s="199"/>
      <c r="F145" s="199"/>
      <c r="G145" s="199"/>
      <c r="H145" s="199"/>
      <c r="I145" s="199"/>
      <c r="J145" s="200">
        <f>J114</f>
        <v>0</v>
      </c>
      <c r="K145" s="200"/>
    </row>
    <row r="146" spans="1:15" ht="17.25" customHeight="1" x14ac:dyDescent="0.2">
      <c r="A146" s="197" t="s">
        <v>4</v>
      </c>
      <c r="B146" s="198"/>
      <c r="C146" s="199" t="str">
        <f>A116</f>
        <v>Módulo 5 - Insumos Diversos</v>
      </c>
      <c r="D146" s="199"/>
      <c r="E146" s="199"/>
      <c r="F146" s="199"/>
      <c r="G146" s="199"/>
      <c r="H146" s="199"/>
      <c r="I146" s="199"/>
      <c r="J146" s="200">
        <f>J123</f>
        <v>0</v>
      </c>
      <c r="K146" s="200"/>
    </row>
    <row r="147" spans="1:15" ht="17.25" customHeight="1" x14ac:dyDescent="0.2">
      <c r="A147" s="205" t="s">
        <v>87</v>
      </c>
      <c r="B147" s="205"/>
      <c r="C147" s="205"/>
      <c r="D147" s="205"/>
      <c r="E147" s="205"/>
      <c r="F147" s="205"/>
      <c r="G147" s="205"/>
      <c r="H147" s="205"/>
      <c r="I147" s="205"/>
      <c r="J147" s="200">
        <f>SUM(J142:K146)</f>
        <v>0</v>
      </c>
      <c r="K147" s="200"/>
    </row>
    <row r="148" spans="1:15" ht="17.25" customHeight="1" x14ac:dyDescent="0.2">
      <c r="A148" s="197" t="s">
        <v>5</v>
      </c>
      <c r="B148" s="198"/>
      <c r="C148" s="199" t="str">
        <f>A125</f>
        <v>Módulo 6 - Custos Indiretos, Tributos e Lucro</v>
      </c>
      <c r="D148" s="199"/>
      <c r="E148" s="199"/>
      <c r="F148" s="199"/>
      <c r="G148" s="199"/>
      <c r="H148" s="199"/>
      <c r="I148" s="199"/>
      <c r="J148" s="200">
        <f>J137</f>
        <v>0</v>
      </c>
      <c r="K148" s="200"/>
    </row>
    <row r="149" spans="1:15" ht="17.25" customHeight="1" x14ac:dyDescent="0.2">
      <c r="A149" s="201" t="s">
        <v>88</v>
      </c>
      <c r="B149" s="201"/>
      <c r="C149" s="201"/>
      <c r="D149" s="201"/>
      <c r="E149" s="201"/>
      <c r="F149" s="201"/>
      <c r="G149" s="201"/>
      <c r="H149" s="201"/>
      <c r="I149" s="201"/>
      <c r="J149" s="202">
        <f>J147+J148</f>
        <v>0</v>
      </c>
      <c r="K149" s="202"/>
      <c r="L149" s="97"/>
    </row>
    <row r="150" spans="1:15" ht="74.25" customHeight="1" x14ac:dyDescent="0.2">
      <c r="A150" s="279"/>
      <c r="B150" s="279"/>
      <c r="C150" s="279"/>
      <c r="D150" s="279"/>
      <c r="E150" s="279"/>
      <c r="F150" s="279"/>
      <c r="G150" s="279"/>
      <c r="H150" s="279"/>
      <c r="I150" s="279"/>
      <c r="J150" s="279"/>
      <c r="K150" s="279"/>
    </row>
    <row r="153" spans="1:15" x14ac:dyDescent="0.2">
      <c r="I153" s="54"/>
      <c r="K153" s="55"/>
      <c r="L153" s="56"/>
      <c r="M153" s="55"/>
      <c r="N153" s="56"/>
      <c r="O153" s="56"/>
    </row>
    <row r="154" spans="1:15" ht="13.5" thickBot="1" x14ac:dyDescent="0.25">
      <c r="K154" s="56"/>
      <c r="L154" s="56"/>
      <c r="M154" s="56"/>
      <c r="N154" s="56"/>
      <c r="O154" s="56"/>
    </row>
    <row r="155" spans="1:15" x14ac:dyDescent="0.2">
      <c r="A155" s="57" t="str">
        <f>A50</f>
        <v>Submódulo 2.1 - 13º (décimo terceiro) Salário, Férias e Adicional de Férias</v>
      </c>
      <c r="B155" s="58"/>
      <c r="C155" s="58"/>
      <c r="D155" s="58"/>
      <c r="E155" s="58"/>
      <c r="F155" s="58"/>
      <c r="G155" s="58"/>
      <c r="H155" s="58"/>
      <c r="I155" s="59">
        <f>I54</f>
        <v>0.20430000000000001</v>
      </c>
      <c r="J155" s="58"/>
      <c r="K155" s="60">
        <v>8.3299999999999999E-2</v>
      </c>
      <c r="L155" s="61">
        <f>SUM(K155:K156)</f>
        <v>0.20430000000000001</v>
      </c>
      <c r="M155" s="55"/>
      <c r="N155" s="55"/>
      <c r="O155" s="55"/>
    </row>
    <row r="156" spans="1:15" ht="13.5" thickBot="1" x14ac:dyDescent="0.25">
      <c r="A156" s="62"/>
      <c r="B156" s="63"/>
      <c r="C156" s="63"/>
      <c r="D156" s="63"/>
      <c r="E156" s="63"/>
      <c r="F156" s="63"/>
      <c r="G156" s="63"/>
      <c r="H156" s="63"/>
      <c r="I156" s="63"/>
      <c r="J156" s="63"/>
      <c r="K156" s="64">
        <v>0.121</v>
      </c>
      <c r="L156" s="65"/>
      <c r="M156" s="55"/>
      <c r="N156" s="55"/>
      <c r="O156" s="55"/>
    </row>
    <row r="157" spans="1:15" x14ac:dyDescent="0.2">
      <c r="A157" s="203" t="str">
        <f>A56</f>
        <v>Submódulo 2.2 - Encargos Previdenciários (GPS), Fundo de Garantia por Tempo
de Serviço (FGTS) e outras contribuições</v>
      </c>
      <c r="B157" s="204"/>
      <c r="C157" s="204"/>
      <c r="D157" s="204"/>
      <c r="E157" s="204"/>
      <c r="F157" s="204"/>
      <c r="G157" s="204"/>
      <c r="H157" s="204"/>
      <c r="I157" s="66">
        <f>H66</f>
        <v>0.36799999999999999</v>
      </c>
      <c r="J157" s="58"/>
      <c r="K157" s="67">
        <v>0.2</v>
      </c>
      <c r="L157" s="61">
        <f>SUM(K157:K164)</f>
        <v>0.36799999999999999</v>
      </c>
      <c r="M157" s="55"/>
      <c r="N157" s="55"/>
      <c r="O157" s="55"/>
    </row>
    <row r="158" spans="1:15" x14ac:dyDescent="0.2">
      <c r="A158" s="68"/>
      <c r="B158" s="50"/>
      <c r="C158" s="50"/>
      <c r="D158" s="50"/>
      <c r="E158" s="50"/>
      <c r="F158" s="50"/>
      <c r="G158" s="50"/>
      <c r="H158" s="50"/>
      <c r="I158" s="50"/>
      <c r="J158" s="50"/>
      <c r="K158" s="69">
        <v>2.5000000000000001E-2</v>
      </c>
      <c r="L158" s="70"/>
      <c r="M158" s="55"/>
      <c r="N158" s="55"/>
      <c r="O158" s="55"/>
    </row>
    <row r="159" spans="1:15" x14ac:dyDescent="0.2">
      <c r="A159" s="68"/>
      <c r="B159" s="50"/>
      <c r="C159" s="50"/>
      <c r="D159" s="50"/>
      <c r="E159" s="50"/>
      <c r="F159" s="50"/>
      <c r="G159" s="50"/>
      <c r="H159" s="50"/>
      <c r="I159" s="50"/>
      <c r="J159" s="50"/>
      <c r="K159" s="69">
        <v>0.03</v>
      </c>
      <c r="L159" s="70"/>
      <c r="M159" s="55"/>
      <c r="N159" s="55"/>
      <c r="O159" s="71"/>
    </row>
    <row r="160" spans="1:15" x14ac:dyDescent="0.2">
      <c r="A160" s="68"/>
      <c r="B160" s="50"/>
      <c r="C160" s="50"/>
      <c r="D160" s="50"/>
      <c r="E160" s="50"/>
      <c r="F160" s="50"/>
      <c r="G160" s="50"/>
      <c r="H160" s="50"/>
      <c r="I160" s="50"/>
      <c r="J160" s="50"/>
      <c r="K160" s="69">
        <v>1.4999999999999999E-2</v>
      </c>
      <c r="L160" s="70"/>
      <c r="M160" s="55"/>
      <c r="N160" s="55"/>
      <c r="O160" s="71"/>
    </row>
    <row r="161" spans="1:15" x14ac:dyDescent="0.2">
      <c r="A161" s="68"/>
      <c r="B161" s="50"/>
      <c r="C161" s="50"/>
      <c r="D161" s="50"/>
      <c r="E161" s="50"/>
      <c r="F161" s="50"/>
      <c r="G161" s="50"/>
      <c r="H161" s="50"/>
      <c r="I161" s="50"/>
      <c r="J161" s="50"/>
      <c r="K161" s="69">
        <v>0.01</v>
      </c>
      <c r="L161" s="70"/>
      <c r="M161" s="71"/>
      <c r="N161" s="55"/>
      <c r="O161" s="71"/>
    </row>
    <row r="162" spans="1:15" x14ac:dyDescent="0.2">
      <c r="A162" s="68"/>
      <c r="B162" s="50"/>
      <c r="C162" s="50"/>
      <c r="D162" s="50"/>
      <c r="E162" s="50"/>
      <c r="F162" s="50"/>
      <c r="G162" s="50"/>
      <c r="H162" s="50"/>
      <c r="I162" s="50"/>
      <c r="J162" s="50"/>
      <c r="K162" s="69">
        <v>6.0000000000000001E-3</v>
      </c>
      <c r="L162" s="70"/>
      <c r="M162" s="71"/>
      <c r="N162" s="56"/>
      <c r="O162" s="71"/>
    </row>
    <row r="163" spans="1:15" x14ac:dyDescent="0.2">
      <c r="A163" s="68"/>
      <c r="B163" s="50"/>
      <c r="C163" s="50"/>
      <c r="D163" s="50"/>
      <c r="E163" s="50"/>
      <c r="F163" s="50"/>
      <c r="G163" s="50"/>
      <c r="H163" s="50"/>
      <c r="I163" s="50"/>
      <c r="J163" s="50"/>
      <c r="K163" s="69">
        <v>2E-3</v>
      </c>
      <c r="L163" s="70"/>
      <c r="M163" s="71"/>
      <c r="N163" s="56"/>
      <c r="O163" s="71"/>
    </row>
    <row r="164" spans="1:15" ht="13.5" thickBot="1" x14ac:dyDescent="0.25">
      <c r="A164" s="62"/>
      <c r="B164" s="63"/>
      <c r="C164" s="63"/>
      <c r="D164" s="63"/>
      <c r="E164" s="63"/>
      <c r="F164" s="63"/>
      <c r="G164" s="63"/>
      <c r="H164" s="63"/>
      <c r="I164" s="63"/>
      <c r="J164" s="63"/>
      <c r="K164" s="72">
        <v>0.08</v>
      </c>
      <c r="L164" s="65"/>
      <c r="M164" s="73"/>
      <c r="N164" s="56"/>
      <c r="O164" s="71"/>
    </row>
    <row r="165" spans="1:15" ht="13.5" thickBot="1" x14ac:dyDescent="0.25">
      <c r="A165" s="74" t="str">
        <f>A68</f>
        <v>Submódulo 2.3 - Benefícios Mensais e Diários</v>
      </c>
      <c r="B165" s="75"/>
      <c r="C165" s="75"/>
      <c r="D165" s="75"/>
      <c r="E165" s="75"/>
      <c r="F165" s="75"/>
      <c r="G165" s="75"/>
      <c r="H165" s="75"/>
      <c r="I165" s="76">
        <f>I70</f>
        <v>0</v>
      </c>
      <c r="J165" s="75"/>
      <c r="K165" s="77"/>
      <c r="L165" s="78"/>
      <c r="M165" s="73"/>
      <c r="N165" s="56"/>
      <c r="O165" s="71"/>
    </row>
    <row r="166" spans="1:15" x14ac:dyDescent="0.2">
      <c r="A166" s="57" t="str">
        <f>A83</f>
        <v>Módulo 3 - Provisão para Rescisão</v>
      </c>
      <c r="B166" s="58"/>
      <c r="C166" s="58"/>
      <c r="D166" s="58"/>
      <c r="E166" s="58"/>
      <c r="F166" s="58"/>
      <c r="G166" s="58"/>
      <c r="H166" s="58"/>
      <c r="I166" s="79">
        <f>I90</f>
        <v>4.5999999999999999E-2</v>
      </c>
      <c r="J166" s="58"/>
      <c r="K166" s="80">
        <v>1.8100000000000002E-2</v>
      </c>
      <c r="L166" s="61">
        <f>SUM(K166:K171)</f>
        <v>7.3499999999999996E-2</v>
      </c>
      <c r="M166" s="73"/>
      <c r="N166" s="56"/>
      <c r="O166" s="55"/>
    </row>
    <row r="167" spans="1:15" x14ac:dyDescent="0.2">
      <c r="A167" s="68"/>
      <c r="B167" s="50"/>
      <c r="C167" s="50"/>
      <c r="D167" s="50"/>
      <c r="E167" s="50"/>
      <c r="F167" s="50"/>
      <c r="G167" s="50"/>
      <c r="H167" s="50"/>
      <c r="I167" s="50"/>
      <c r="J167" s="50"/>
      <c r="K167" s="81">
        <v>1.4E-3</v>
      </c>
      <c r="L167" s="70"/>
      <c r="M167" s="56"/>
      <c r="N167" s="56"/>
      <c r="O167" s="55"/>
    </row>
    <row r="168" spans="1:15" x14ac:dyDescent="0.2">
      <c r="A168" s="68"/>
      <c r="B168" s="50"/>
      <c r="C168" s="50"/>
      <c r="D168" s="50"/>
      <c r="E168" s="50"/>
      <c r="F168" s="50"/>
      <c r="G168" s="50"/>
      <c r="H168" s="50"/>
      <c r="I168" s="50"/>
      <c r="J168" s="50"/>
      <c r="K168" s="81">
        <v>4.2500000000000003E-2</v>
      </c>
      <c r="L168" s="70"/>
      <c r="M168" s="55"/>
      <c r="N168" s="56"/>
      <c r="O168" s="55"/>
    </row>
    <row r="169" spans="1:15" x14ac:dyDescent="0.2">
      <c r="A169" s="68"/>
      <c r="B169" s="50"/>
      <c r="C169" s="50"/>
      <c r="D169" s="50"/>
      <c r="E169" s="50"/>
      <c r="F169" s="50"/>
      <c r="G169" s="50"/>
      <c r="H169" s="50"/>
      <c r="I169" s="50"/>
      <c r="J169" s="50"/>
      <c r="K169" s="81">
        <v>2.8999999999999998E-3</v>
      </c>
      <c r="L169" s="70"/>
    </row>
    <row r="170" spans="1:15" x14ac:dyDescent="0.2">
      <c r="A170" s="68"/>
      <c r="B170" s="50"/>
      <c r="C170" s="50"/>
      <c r="D170" s="50"/>
      <c r="E170" s="50"/>
      <c r="F170" s="50"/>
      <c r="G170" s="50"/>
      <c r="H170" s="50"/>
      <c r="I170" s="50"/>
      <c r="J170" s="50"/>
      <c r="K170" s="81">
        <v>1.1000000000000001E-3</v>
      </c>
      <c r="L170" s="70"/>
    </row>
    <row r="171" spans="1:15" ht="13.5" thickBot="1" x14ac:dyDescent="0.25">
      <c r="A171" s="62"/>
      <c r="B171" s="63"/>
      <c r="C171" s="63"/>
      <c r="D171" s="63"/>
      <c r="E171" s="63"/>
      <c r="F171" s="63"/>
      <c r="G171" s="63"/>
      <c r="H171" s="63"/>
      <c r="I171" s="63"/>
      <c r="J171" s="63"/>
      <c r="K171" s="82">
        <v>7.4999999999999997E-3</v>
      </c>
      <c r="L171" s="65"/>
    </row>
    <row r="172" spans="1:15" x14ac:dyDescent="0.2">
      <c r="A172" s="57" t="str">
        <f>A95</f>
        <v>Submódulo 4.1 - Ausências Legais</v>
      </c>
      <c r="B172" s="58"/>
      <c r="C172" s="58"/>
      <c r="D172" s="58"/>
      <c r="E172" s="58"/>
      <c r="F172" s="58"/>
      <c r="G172" s="58"/>
      <c r="H172" s="58"/>
      <c r="I172" s="83">
        <f>I103</f>
        <v>0.14860000000000001</v>
      </c>
      <c r="J172" s="58"/>
      <c r="K172" s="84">
        <v>9.4999999999999998E-3</v>
      </c>
      <c r="L172" s="61">
        <f>SUM(K172:K177)</f>
        <v>0.14860000000000001</v>
      </c>
    </row>
    <row r="173" spans="1:15" x14ac:dyDescent="0.2">
      <c r="A173" s="68"/>
      <c r="B173" s="50"/>
      <c r="C173" s="50"/>
      <c r="D173" s="50"/>
      <c r="E173" s="50"/>
      <c r="F173" s="50"/>
      <c r="G173" s="50"/>
      <c r="H173" s="50"/>
      <c r="I173" s="50"/>
      <c r="J173" s="50"/>
      <c r="K173" s="85">
        <v>3.8800000000000001E-2</v>
      </c>
      <c r="L173" s="70"/>
    </row>
    <row r="174" spans="1:15" x14ac:dyDescent="0.2">
      <c r="A174" s="68"/>
      <c r="B174" s="50"/>
      <c r="C174" s="50"/>
      <c r="D174" s="50"/>
      <c r="E174" s="50"/>
      <c r="F174" s="50"/>
      <c r="G174" s="50"/>
      <c r="H174" s="50"/>
      <c r="I174" s="50"/>
      <c r="J174" s="50"/>
      <c r="K174" s="85">
        <v>1E-3</v>
      </c>
      <c r="L174" s="70"/>
    </row>
    <row r="175" spans="1:15" x14ac:dyDescent="0.2">
      <c r="A175" s="68"/>
      <c r="B175" s="50"/>
      <c r="C175" s="50"/>
      <c r="D175" s="50"/>
      <c r="E175" s="50"/>
      <c r="F175" s="50"/>
      <c r="G175" s="50"/>
      <c r="H175" s="50"/>
      <c r="I175" s="50"/>
      <c r="J175" s="50"/>
      <c r="K175" s="85">
        <v>4.1999999999999997E-3</v>
      </c>
      <c r="L175" s="70"/>
    </row>
    <row r="176" spans="1:15" x14ac:dyDescent="0.2">
      <c r="A176" s="68"/>
      <c r="B176" s="50"/>
      <c r="C176" s="50"/>
      <c r="D176" s="50"/>
      <c r="E176" s="50"/>
      <c r="F176" s="50"/>
      <c r="G176" s="50"/>
      <c r="H176" s="50"/>
      <c r="I176" s="50"/>
      <c r="J176" s="50"/>
      <c r="K176" s="85">
        <v>2.0000000000000001E-4</v>
      </c>
      <c r="L176" s="70"/>
    </row>
    <row r="177" spans="1:17" ht="13.5" thickBot="1" x14ac:dyDescent="0.25">
      <c r="A177" s="62"/>
      <c r="B177" s="63"/>
      <c r="C177" s="63"/>
      <c r="D177" s="63"/>
      <c r="E177" s="63"/>
      <c r="F177" s="63"/>
      <c r="G177" s="63"/>
      <c r="H177" s="63"/>
      <c r="I177" s="63"/>
      <c r="J177" s="63"/>
      <c r="K177" s="86">
        <v>9.4899999999999998E-2</v>
      </c>
      <c r="L177" s="65"/>
    </row>
    <row r="178" spans="1:17" x14ac:dyDescent="0.2">
      <c r="A178" s="30" t="str">
        <f>A125</f>
        <v>Módulo 6 - Custos Indiretos, Tributos e Lucro</v>
      </c>
      <c r="I178" s="87">
        <f>I137</f>
        <v>0.14249999999999999</v>
      </c>
      <c r="K178" s="88">
        <f>SUM(K155:K177)</f>
        <v>0.7944</v>
      </c>
      <c r="L178" s="87">
        <f>SUM(L155:L177)</f>
        <v>0.7944</v>
      </c>
    </row>
    <row r="179" spans="1:17" x14ac:dyDescent="0.2">
      <c r="I179" s="89">
        <f>SUM(I155:I178)</f>
        <v>0.90939999999999999</v>
      </c>
      <c r="K179" s="30" t="s">
        <v>167</v>
      </c>
    </row>
    <row r="180" spans="1:17" x14ac:dyDescent="0.2">
      <c r="K180" s="30" t="s">
        <v>166</v>
      </c>
    </row>
    <row r="181" spans="1:17" x14ac:dyDescent="0.2">
      <c r="Q181" s="88"/>
    </row>
    <row r="182" spans="1:17" x14ac:dyDescent="0.2">
      <c r="Q182" s="88"/>
    </row>
    <row r="183" spans="1:17" x14ac:dyDescent="0.2">
      <c r="Q183" s="88"/>
    </row>
    <row r="184" spans="1:17" x14ac:dyDescent="0.2">
      <c r="Q184" s="88"/>
    </row>
    <row r="185" spans="1:17" x14ac:dyDescent="0.2">
      <c r="Q185" s="88"/>
    </row>
  </sheetData>
  <mergeCells count="295">
    <mergeCell ref="A2:K2"/>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19:K19"/>
    <mergeCell ref="A21:D21"/>
    <mergeCell ref="E21:G21"/>
    <mergeCell ref="H21:K21"/>
    <mergeCell ref="A15:B15"/>
    <mergeCell ref="C15:G15"/>
    <mergeCell ref="H15:K15"/>
    <mergeCell ref="A25:K25"/>
    <mergeCell ref="A29:K29"/>
    <mergeCell ref="A22:D22"/>
    <mergeCell ref="A30:B30"/>
    <mergeCell ref="C30:H30"/>
    <mergeCell ref="I30:K30"/>
    <mergeCell ref="A31:B31"/>
    <mergeCell ref="C31:H31"/>
    <mergeCell ref="I31:K31"/>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9:B89"/>
    <mergeCell ref="C89:H89"/>
    <mergeCell ref="J89:K89"/>
    <mergeCell ref="A88:B88"/>
    <mergeCell ref="C88:H88"/>
    <mergeCell ref="J88:K88"/>
    <mergeCell ref="A86:B86"/>
    <mergeCell ref="C86:H86"/>
    <mergeCell ref="J86:K86"/>
    <mergeCell ref="A87:B87"/>
    <mergeCell ref="C87:H87"/>
    <mergeCell ref="J87:K87"/>
    <mergeCell ref="A98:B98"/>
    <mergeCell ref="C98:H98"/>
    <mergeCell ref="J98:K98"/>
    <mergeCell ref="A99:B99"/>
    <mergeCell ref="C99:H99"/>
    <mergeCell ref="J99:K99"/>
    <mergeCell ref="J90:K90"/>
    <mergeCell ref="A92:K92"/>
    <mergeCell ref="A96:B96"/>
    <mergeCell ref="C96:H96"/>
    <mergeCell ref="J96:K96"/>
    <mergeCell ref="A97:B97"/>
    <mergeCell ref="C97:H97"/>
    <mergeCell ref="J97:K97"/>
    <mergeCell ref="A102:B102"/>
    <mergeCell ref="C102:H102"/>
    <mergeCell ref="J102:K102"/>
    <mergeCell ref="A103:H103"/>
    <mergeCell ref="J103:K103"/>
    <mergeCell ref="A106:B106"/>
    <mergeCell ref="C106:I106"/>
    <mergeCell ref="J106:K106"/>
    <mergeCell ref="A100:B100"/>
    <mergeCell ref="C100:H100"/>
    <mergeCell ref="J100:K100"/>
    <mergeCell ref="A101:B101"/>
    <mergeCell ref="C101:H101"/>
    <mergeCell ref="J101:K101"/>
    <mergeCell ref="A112:B112"/>
    <mergeCell ref="C112:I112"/>
    <mergeCell ref="J112:K112"/>
    <mergeCell ref="A113:B113"/>
    <mergeCell ref="C113:I113"/>
    <mergeCell ref="J113:K113"/>
    <mergeCell ref="A107:B107"/>
    <mergeCell ref="C107:I107"/>
    <mergeCell ref="J107:K107"/>
    <mergeCell ref="A108:I108"/>
    <mergeCell ref="J108:K108"/>
    <mergeCell ref="A111:B111"/>
    <mergeCell ref="C111:I111"/>
    <mergeCell ref="J111:K111"/>
    <mergeCell ref="A119:B119"/>
    <mergeCell ref="C119:I119"/>
    <mergeCell ref="J119:K119"/>
    <mergeCell ref="A120:B120"/>
    <mergeCell ref="C120:I120"/>
    <mergeCell ref="J120:K120"/>
    <mergeCell ref="A114:I114"/>
    <mergeCell ref="J114:K114"/>
    <mergeCell ref="A116:K116"/>
    <mergeCell ref="A118:B118"/>
    <mergeCell ref="C118:I118"/>
    <mergeCell ref="J118:K118"/>
    <mergeCell ref="A123:I123"/>
    <mergeCell ref="J123:K123"/>
    <mergeCell ref="A125:K125"/>
    <mergeCell ref="A127:B127"/>
    <mergeCell ref="C127:H127"/>
    <mergeCell ref="J127:K127"/>
    <mergeCell ref="A121:B121"/>
    <mergeCell ref="C121:I121"/>
    <mergeCell ref="J121:K121"/>
    <mergeCell ref="A122:B122"/>
    <mergeCell ref="C122:I122"/>
    <mergeCell ref="J122:K122"/>
    <mergeCell ref="A130:B130"/>
    <mergeCell ref="C130:H130"/>
    <mergeCell ref="J130:K130"/>
    <mergeCell ref="A131:B131"/>
    <mergeCell ref="C131:H131"/>
    <mergeCell ref="J131:K131"/>
    <mergeCell ref="A128:B128"/>
    <mergeCell ref="C128:H128"/>
    <mergeCell ref="J128:K128"/>
    <mergeCell ref="A129:B129"/>
    <mergeCell ref="C129:H129"/>
    <mergeCell ref="J129:K129"/>
    <mergeCell ref="A135:B135"/>
    <mergeCell ref="C135:H135"/>
    <mergeCell ref="J135:K135"/>
    <mergeCell ref="A136:B136"/>
    <mergeCell ref="C136:H136"/>
    <mergeCell ref="J136:K136"/>
    <mergeCell ref="C132:H132"/>
    <mergeCell ref="J132:K132"/>
    <mergeCell ref="C133:H133"/>
    <mergeCell ref="J133:K133"/>
    <mergeCell ref="C134:H134"/>
    <mergeCell ref="J134:K134"/>
    <mergeCell ref="J142:K142"/>
    <mergeCell ref="A143:B143"/>
    <mergeCell ref="C143:I143"/>
    <mergeCell ref="J143:K143"/>
    <mergeCell ref="A137:H137"/>
    <mergeCell ref="J137:K137"/>
    <mergeCell ref="A139:K139"/>
    <mergeCell ref="A141:B141"/>
    <mergeCell ref="C141:I141"/>
    <mergeCell ref="J141:K141"/>
    <mergeCell ref="A1:K1"/>
    <mergeCell ref="A35:B35"/>
    <mergeCell ref="C35:H35"/>
    <mergeCell ref="I35:K35"/>
    <mergeCell ref="A149:I149"/>
    <mergeCell ref="J149:K149"/>
    <mergeCell ref="A157:H157"/>
    <mergeCell ref="A146:B146"/>
    <mergeCell ref="C146:I146"/>
    <mergeCell ref="J146:K146"/>
    <mergeCell ref="A147:I147"/>
    <mergeCell ref="J147:K147"/>
    <mergeCell ref="A148:B148"/>
    <mergeCell ref="C148:I148"/>
    <mergeCell ref="J148:K148"/>
    <mergeCell ref="A150:K150"/>
    <mergeCell ref="A144:B144"/>
    <mergeCell ref="C144:I144"/>
    <mergeCell ref="J144:K144"/>
    <mergeCell ref="A145:B145"/>
    <mergeCell ref="C145:I145"/>
    <mergeCell ref="J145:K145"/>
    <mergeCell ref="A142:B142"/>
    <mergeCell ref="C142:I142"/>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6"/>
  <sheetViews>
    <sheetView topLeftCell="A115" zoomScale="145" zoomScaleNormal="145" zoomScaleSheetLayoutView="150" workbookViewId="0">
      <selection activeCell="J74" sqref="J74:K74"/>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52"/>
      <c r="B22" s="252"/>
      <c r="C22" s="252"/>
      <c r="D22" s="252"/>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45"/>
      <c r="J35" s="216"/>
      <c r="K35" s="217"/>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v>0</v>
      </c>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371</v>
      </c>
      <c r="D70" s="216"/>
      <c r="E70" s="216"/>
      <c r="F70" s="216"/>
      <c r="G70" s="216"/>
      <c r="H70" s="217"/>
      <c r="I70" s="21"/>
      <c r="J70" s="200"/>
      <c r="K70" s="200"/>
      <c r="M70" s="18"/>
      <c r="N70" s="27"/>
      <c r="O70" s="45"/>
      <c r="P70" s="45"/>
      <c r="Q70" s="45"/>
    </row>
    <row r="71" spans="1:17" x14ac:dyDescent="0.2">
      <c r="A71" s="197" t="s">
        <v>1</v>
      </c>
      <c r="B71" s="198"/>
      <c r="C71" s="215" t="s">
        <v>370</v>
      </c>
      <c r="D71" s="216"/>
      <c r="E71" s="216"/>
      <c r="F71" s="216"/>
      <c r="G71" s="216"/>
      <c r="H71" s="217"/>
      <c r="I71" s="46"/>
      <c r="J71" s="200"/>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197" t="s">
        <v>3</v>
      </c>
      <c r="B89" s="198"/>
      <c r="C89" s="215" t="s">
        <v>174</v>
      </c>
      <c r="D89" s="216"/>
      <c r="E89" s="216"/>
      <c r="F89" s="216"/>
      <c r="G89" s="216"/>
      <c r="H89" s="217"/>
      <c r="I89" s="117">
        <v>7.1000000000000004E-3</v>
      </c>
      <c r="J89" s="200">
        <f t="shared" si="1"/>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14" x14ac:dyDescent="0.2">
      <c r="A97" s="197" t="s">
        <v>0</v>
      </c>
      <c r="B97" s="198"/>
      <c r="C97" s="215" t="s">
        <v>158</v>
      </c>
      <c r="D97" s="216"/>
      <c r="E97" s="216"/>
      <c r="F97" s="216"/>
      <c r="G97" s="216"/>
      <c r="H97" s="217"/>
      <c r="I97" s="117">
        <v>9.4999999999999998E-3</v>
      </c>
      <c r="J97" s="226">
        <f>$J$46*I97</f>
        <v>0</v>
      </c>
      <c r="K97" s="226"/>
      <c r="M97" s="42" t="s">
        <v>116</v>
      </c>
      <c r="N97" s="20" t="s">
        <v>119</v>
      </c>
    </row>
    <row r="98" spans="1:14"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17">
        <v>1E-3</v>
      </c>
      <c r="J99" s="226">
        <f t="shared" si="2"/>
        <v>0</v>
      </c>
      <c r="K99" s="226"/>
      <c r="M99" s="42" t="s">
        <v>116</v>
      </c>
      <c r="N99" s="20" t="s">
        <v>149</v>
      </c>
    </row>
    <row r="100" spans="1:14"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1">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197" t="s">
        <v>0</v>
      </c>
      <c r="B119" s="198"/>
      <c r="C119" s="280" t="s">
        <v>76</v>
      </c>
      <c r="D119" s="280"/>
      <c r="E119" s="280"/>
      <c r="F119" s="280"/>
      <c r="G119" s="280"/>
      <c r="H119" s="280"/>
      <c r="I119" s="280"/>
      <c r="J119" s="225">
        <f>Uniformes!D10</f>
        <v>0</v>
      </c>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296</v>
      </c>
      <c r="D121" s="199"/>
      <c r="E121" s="199"/>
      <c r="F121" s="199"/>
      <c r="G121" s="199"/>
      <c r="H121" s="199"/>
      <c r="I121" s="199"/>
      <c r="J121" s="225">
        <f>Ferramental!E96</f>
        <v>0</v>
      </c>
      <c r="K121" s="225"/>
    </row>
    <row r="122" spans="1:13" x14ac:dyDescent="0.2">
      <c r="A122" s="197" t="s">
        <v>3</v>
      </c>
      <c r="B122" s="198"/>
      <c r="C122" s="199" t="s">
        <v>361</v>
      </c>
      <c r="D122" s="199"/>
      <c r="E122" s="199"/>
      <c r="F122" s="199"/>
      <c r="G122" s="199"/>
      <c r="H122" s="199"/>
      <c r="I122" s="199"/>
      <c r="J122" s="227">
        <f>EPI´s!E49</f>
        <v>0</v>
      </c>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18"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19"/>
      <c r="J131" s="218"/>
      <c r="K131" s="218"/>
    </row>
    <row r="132" spans="1:14" x14ac:dyDescent="0.2">
      <c r="A132" s="197"/>
      <c r="B132" s="198"/>
      <c r="C132" s="215" t="s">
        <v>82</v>
      </c>
      <c r="D132" s="216"/>
      <c r="E132" s="216"/>
      <c r="F132" s="216"/>
      <c r="G132" s="216"/>
      <c r="H132" s="217"/>
      <c r="I132" s="119"/>
      <c r="J132" s="218"/>
      <c r="K132" s="218"/>
    </row>
    <row r="133" spans="1:14" x14ac:dyDescent="0.2">
      <c r="A133" s="114"/>
      <c r="B133" s="115"/>
      <c r="C133" s="215" t="s">
        <v>126</v>
      </c>
      <c r="D133" s="216"/>
      <c r="E133" s="216"/>
      <c r="F133" s="216"/>
      <c r="G133" s="216"/>
      <c r="H133" s="216"/>
      <c r="I133" s="117">
        <v>0.05</v>
      </c>
      <c r="J133" s="218">
        <f>J148*I133</f>
        <v>0</v>
      </c>
      <c r="K133" s="218"/>
    </row>
    <row r="134" spans="1:14" x14ac:dyDescent="0.2">
      <c r="A134" s="114"/>
      <c r="B134" s="115"/>
      <c r="C134" s="215" t="s">
        <v>127</v>
      </c>
      <c r="D134" s="216"/>
      <c r="E134" s="216"/>
      <c r="F134" s="216"/>
      <c r="G134" s="216"/>
      <c r="H134" s="216"/>
      <c r="I134" s="117">
        <v>1.6500000000000001E-2</v>
      </c>
      <c r="J134" s="218">
        <f>J148*I134</f>
        <v>0</v>
      </c>
      <c r="K134" s="218"/>
    </row>
    <row r="135" spans="1:14" x14ac:dyDescent="0.2">
      <c r="A135" s="114"/>
      <c r="B135" s="115"/>
      <c r="C135" s="215" t="s">
        <v>173</v>
      </c>
      <c r="D135" s="216"/>
      <c r="E135" s="216"/>
      <c r="F135" s="216"/>
      <c r="G135" s="216"/>
      <c r="H135" s="216"/>
      <c r="I135" s="117">
        <v>7.5999999999999998E-2</v>
      </c>
      <c r="J135" s="218">
        <f>J148*I135</f>
        <v>0</v>
      </c>
      <c r="K135" s="218"/>
    </row>
    <row r="136" spans="1:14" x14ac:dyDescent="0.2">
      <c r="A136" s="197"/>
      <c r="B136" s="198"/>
      <c r="C136" s="215" t="s">
        <v>83</v>
      </c>
      <c r="D136" s="216"/>
      <c r="E136" s="216"/>
      <c r="F136" s="216"/>
      <c r="G136" s="216"/>
      <c r="H136" s="217"/>
      <c r="I136" s="119"/>
      <c r="J136" s="218"/>
      <c r="K136" s="218"/>
    </row>
    <row r="137" spans="1:14" x14ac:dyDescent="0.2">
      <c r="A137" s="197"/>
      <c r="B137" s="198"/>
      <c r="C137" s="215" t="s">
        <v>84</v>
      </c>
      <c r="D137" s="216"/>
      <c r="E137" s="216"/>
      <c r="F137" s="216"/>
      <c r="G137" s="216"/>
      <c r="H137" s="217"/>
      <c r="I137" s="119"/>
      <c r="J137" s="218"/>
      <c r="K137" s="218"/>
    </row>
    <row r="138" spans="1:14" x14ac:dyDescent="0.2">
      <c r="A138" s="208" t="s">
        <v>31</v>
      </c>
      <c r="B138" s="209"/>
      <c r="C138" s="209"/>
      <c r="D138" s="209"/>
      <c r="E138" s="209"/>
      <c r="F138" s="209"/>
      <c r="G138" s="209"/>
      <c r="H138" s="210"/>
      <c r="I138" s="121">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51"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4.5999999999999999E-2</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0.90939999999999999</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2:K2"/>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19:K19"/>
    <mergeCell ref="A21:D21"/>
    <mergeCell ref="E21:G21"/>
    <mergeCell ref="H21:K21"/>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35:B35"/>
    <mergeCell ref="C35:H35"/>
    <mergeCell ref="I35:K35"/>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2:B122"/>
    <mergeCell ref="C122:I122"/>
    <mergeCell ref="J122:K122"/>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J144:K144"/>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K1"/>
    <mergeCell ref="A150:I150"/>
    <mergeCell ref="J150:K150"/>
    <mergeCell ref="A158:H158"/>
    <mergeCell ref="A147:B147"/>
    <mergeCell ref="C147:I147"/>
    <mergeCell ref="J147:K147"/>
    <mergeCell ref="A148:I148"/>
    <mergeCell ref="J148:K148"/>
    <mergeCell ref="A149:B149"/>
    <mergeCell ref="C149:I149"/>
    <mergeCell ref="J149:K149"/>
    <mergeCell ref="A151:K151"/>
    <mergeCell ref="A145:B145"/>
    <mergeCell ref="C145:I145"/>
    <mergeCell ref="J145:K145"/>
    <mergeCell ref="A146:B146"/>
    <mergeCell ref="C146:I146"/>
    <mergeCell ref="J146:K146"/>
    <mergeCell ref="A143:B143"/>
    <mergeCell ref="C143:I143"/>
    <mergeCell ref="J143:K143"/>
    <mergeCell ref="A144:B144"/>
    <mergeCell ref="C144:I144"/>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6"/>
  <sheetViews>
    <sheetView topLeftCell="A133" zoomScale="145" zoomScaleNormal="145" zoomScaleSheetLayoutView="150" workbookViewId="0">
      <selection activeCell="L129" sqref="L129"/>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85"/>
      <c r="B22" s="285"/>
      <c r="C22" s="285"/>
      <c r="D22" s="285"/>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83"/>
      <c r="J33" s="283"/>
      <c r="K33" s="284"/>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77"/>
      <c r="J35" s="245"/>
      <c r="K35" s="278"/>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v>0</v>
      </c>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129</v>
      </c>
      <c r="D70" s="216"/>
      <c r="E70" s="216"/>
      <c r="F70" s="216"/>
      <c r="G70" s="216"/>
      <c r="H70" s="217"/>
      <c r="I70" s="21"/>
      <c r="J70" s="200"/>
      <c r="K70" s="200"/>
      <c r="M70" s="18"/>
      <c r="N70" s="27"/>
      <c r="O70" s="45"/>
      <c r="P70" s="45"/>
      <c r="Q70" s="45"/>
    </row>
    <row r="71" spans="1:17" x14ac:dyDescent="0.2">
      <c r="A71" s="197" t="s">
        <v>1</v>
      </c>
      <c r="B71" s="198"/>
      <c r="C71" s="215" t="s">
        <v>370</v>
      </c>
      <c r="D71" s="216"/>
      <c r="E71" s="216"/>
      <c r="F71" s="216"/>
      <c r="G71" s="216"/>
      <c r="H71" s="217"/>
      <c r="I71" s="46"/>
      <c r="J71" s="200"/>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181"/>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197" t="s">
        <v>3</v>
      </c>
      <c r="B89" s="198"/>
      <c r="C89" s="215" t="s">
        <v>174</v>
      </c>
      <c r="D89" s="216"/>
      <c r="E89" s="216"/>
      <c r="F89" s="216"/>
      <c r="G89" s="216"/>
      <c r="H89" s="217"/>
      <c r="I89" s="117">
        <v>7.1000000000000004E-3</v>
      </c>
      <c r="J89" s="200">
        <f t="shared" si="1"/>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14" x14ac:dyDescent="0.2">
      <c r="A97" s="197" t="s">
        <v>0</v>
      </c>
      <c r="B97" s="198"/>
      <c r="C97" s="215" t="s">
        <v>158</v>
      </c>
      <c r="D97" s="216"/>
      <c r="E97" s="216"/>
      <c r="F97" s="216"/>
      <c r="G97" s="216"/>
      <c r="H97" s="217"/>
      <c r="I97" s="117">
        <v>9.4999999999999998E-3</v>
      </c>
      <c r="J97" s="226">
        <f>$J$46*I97</f>
        <v>0</v>
      </c>
      <c r="K97" s="226"/>
      <c r="M97" s="42" t="s">
        <v>116</v>
      </c>
      <c r="N97" s="20" t="s">
        <v>119</v>
      </c>
    </row>
    <row r="98" spans="1:14"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17">
        <v>1E-3</v>
      </c>
      <c r="J99" s="226">
        <f t="shared" si="2"/>
        <v>0</v>
      </c>
      <c r="K99" s="226"/>
      <c r="M99" s="42" t="s">
        <v>116</v>
      </c>
      <c r="N99" s="20" t="s">
        <v>149</v>
      </c>
    </row>
    <row r="100" spans="1:14"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1">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197" t="s">
        <v>0</v>
      </c>
      <c r="B119" s="198"/>
      <c r="C119" s="281" t="s">
        <v>76</v>
      </c>
      <c r="D119" s="281"/>
      <c r="E119" s="281"/>
      <c r="F119" s="281"/>
      <c r="G119" s="281"/>
      <c r="H119" s="281"/>
      <c r="I119" s="281"/>
      <c r="J119" s="282"/>
      <c r="K119" s="282"/>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297</v>
      </c>
      <c r="D121" s="199"/>
      <c r="E121" s="199"/>
      <c r="F121" s="199"/>
      <c r="G121" s="199"/>
      <c r="H121" s="199"/>
      <c r="I121" s="199"/>
      <c r="J121" s="225"/>
      <c r="K121" s="225"/>
    </row>
    <row r="122" spans="1:13" x14ac:dyDescent="0.2">
      <c r="A122" s="197" t="s">
        <v>3</v>
      </c>
      <c r="B122" s="198"/>
      <c r="C122" s="215" t="s">
        <v>361</v>
      </c>
      <c r="D122" s="216"/>
      <c r="E122" s="216"/>
      <c r="F122" s="216"/>
      <c r="G122" s="216"/>
      <c r="H122" s="216"/>
      <c r="I122" s="217"/>
      <c r="J122" s="227"/>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18"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19"/>
      <c r="J131" s="218"/>
      <c r="K131" s="218"/>
    </row>
    <row r="132" spans="1:14" x14ac:dyDescent="0.2">
      <c r="A132" s="197"/>
      <c r="B132" s="198"/>
      <c r="C132" s="215" t="s">
        <v>82</v>
      </c>
      <c r="D132" s="216"/>
      <c r="E132" s="216"/>
      <c r="F132" s="216"/>
      <c r="G132" s="216"/>
      <c r="H132" s="217"/>
      <c r="I132" s="119"/>
      <c r="J132" s="218"/>
      <c r="K132" s="218"/>
    </row>
    <row r="133" spans="1:14" x14ac:dyDescent="0.2">
      <c r="A133" s="114"/>
      <c r="B133" s="115"/>
      <c r="C133" s="215" t="s">
        <v>126</v>
      </c>
      <c r="D133" s="216"/>
      <c r="E133" s="216"/>
      <c r="F133" s="216"/>
      <c r="G133" s="216"/>
      <c r="H133" s="216"/>
      <c r="I133" s="117">
        <v>0.05</v>
      </c>
      <c r="J133" s="218">
        <f>J148*I133</f>
        <v>0</v>
      </c>
      <c r="K133" s="218"/>
    </row>
    <row r="134" spans="1:14" x14ac:dyDescent="0.2">
      <c r="A134" s="114"/>
      <c r="B134" s="115"/>
      <c r="C134" s="215" t="s">
        <v>127</v>
      </c>
      <c r="D134" s="216"/>
      <c r="E134" s="216"/>
      <c r="F134" s="216"/>
      <c r="G134" s="216"/>
      <c r="H134" s="216"/>
      <c r="I134" s="117">
        <v>1.6500000000000001E-2</v>
      </c>
      <c r="J134" s="218">
        <f>J148*I134</f>
        <v>0</v>
      </c>
      <c r="K134" s="218"/>
    </row>
    <row r="135" spans="1:14" x14ac:dyDescent="0.2">
      <c r="A135" s="114"/>
      <c r="B135" s="115"/>
      <c r="C135" s="215" t="s">
        <v>173</v>
      </c>
      <c r="D135" s="216"/>
      <c r="E135" s="216"/>
      <c r="F135" s="216"/>
      <c r="G135" s="216"/>
      <c r="H135" s="216"/>
      <c r="I135" s="117">
        <v>7.5999999999999998E-2</v>
      </c>
      <c r="J135" s="218">
        <f>J148*I135</f>
        <v>0</v>
      </c>
      <c r="K135" s="218"/>
    </row>
    <row r="136" spans="1:14" x14ac:dyDescent="0.2">
      <c r="A136" s="197"/>
      <c r="B136" s="198"/>
      <c r="C136" s="215" t="s">
        <v>83</v>
      </c>
      <c r="D136" s="216"/>
      <c r="E136" s="216"/>
      <c r="F136" s="216"/>
      <c r="G136" s="216"/>
      <c r="H136" s="217"/>
      <c r="I136" s="119"/>
      <c r="J136" s="218"/>
      <c r="K136" s="218"/>
    </row>
    <row r="137" spans="1:14" x14ac:dyDescent="0.2">
      <c r="A137" s="197"/>
      <c r="B137" s="198"/>
      <c r="C137" s="215" t="s">
        <v>84</v>
      </c>
      <c r="D137" s="216"/>
      <c r="E137" s="216"/>
      <c r="F137" s="216"/>
      <c r="G137" s="216"/>
      <c r="H137" s="217"/>
      <c r="I137" s="119"/>
      <c r="J137" s="218"/>
      <c r="K137" s="218"/>
    </row>
    <row r="138" spans="1:14" x14ac:dyDescent="0.2">
      <c r="A138" s="208" t="s">
        <v>31</v>
      </c>
      <c r="B138" s="209"/>
      <c r="C138" s="209"/>
      <c r="D138" s="209"/>
      <c r="E138" s="209"/>
      <c r="F138" s="209"/>
      <c r="G138" s="209"/>
      <c r="H138" s="210"/>
      <c r="I138" s="121">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53.25"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4.5999999999999999E-2</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0.90939999999999999</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1:K1"/>
    <mergeCell ref="A2:K2"/>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19:K19"/>
    <mergeCell ref="A21:D21"/>
    <mergeCell ref="E21:G21"/>
    <mergeCell ref="H21:K21"/>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35:B35"/>
    <mergeCell ref="C35:H35"/>
    <mergeCell ref="I35:K35"/>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2:B122"/>
    <mergeCell ref="C122:I122"/>
    <mergeCell ref="J122:K122"/>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50:I150"/>
    <mergeCell ref="J150:K150"/>
    <mergeCell ref="A158:H158"/>
    <mergeCell ref="A147:B147"/>
    <mergeCell ref="C147:I147"/>
    <mergeCell ref="J147:K147"/>
    <mergeCell ref="A148:I148"/>
    <mergeCell ref="J148:K148"/>
    <mergeCell ref="A149:B149"/>
    <mergeCell ref="C149:I149"/>
    <mergeCell ref="J149:K149"/>
    <mergeCell ref="A151:K151"/>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6"/>
  <sheetViews>
    <sheetView topLeftCell="A128" zoomScale="115" zoomScaleNormal="115" zoomScaleSheetLayoutView="150" workbookViewId="0">
      <selection activeCell="J133" sqref="J133:K133"/>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24.75" customHeight="1"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52"/>
      <c r="B22" s="252"/>
      <c r="C22" s="252"/>
      <c r="D22" s="252"/>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45"/>
      <c r="J35" s="216"/>
      <c r="K35" s="217"/>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c r="J41" s="200">
        <f>$J$40*I41</f>
        <v>0</v>
      </c>
      <c r="K41" s="200"/>
      <c r="M41" s="35" t="s">
        <v>363</v>
      </c>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371</v>
      </c>
      <c r="D70" s="216"/>
      <c r="E70" s="216"/>
      <c r="F70" s="216"/>
      <c r="G70" s="216"/>
      <c r="H70" s="217"/>
      <c r="I70" s="21"/>
      <c r="J70" s="200">
        <f>Q70</f>
        <v>0</v>
      </c>
      <c r="K70" s="200"/>
      <c r="M70" s="18"/>
      <c r="N70" s="27"/>
      <c r="O70" s="45"/>
      <c r="P70" s="45"/>
      <c r="Q70" s="45"/>
    </row>
    <row r="71" spans="1:17" x14ac:dyDescent="0.2">
      <c r="A71" s="197" t="s">
        <v>1</v>
      </c>
      <c r="B71" s="198"/>
      <c r="C71" s="215" t="s">
        <v>370</v>
      </c>
      <c r="D71" s="216"/>
      <c r="E71" s="216"/>
      <c r="F71" s="216"/>
      <c r="G71" s="216"/>
      <c r="H71" s="217"/>
      <c r="I71" s="46"/>
      <c r="J71" s="200">
        <f>Q71</f>
        <v>0</v>
      </c>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197" t="s">
        <v>3</v>
      </c>
      <c r="B89" s="198"/>
      <c r="C89" s="215" t="s">
        <v>174</v>
      </c>
      <c r="D89" s="216"/>
      <c r="E89" s="216"/>
      <c r="F89" s="216"/>
      <c r="G89" s="216"/>
      <c r="H89" s="217"/>
      <c r="I89" s="117">
        <v>7.1000000000000004E-3</v>
      </c>
      <c r="J89" s="200">
        <f t="shared" si="1"/>
        <v>0</v>
      </c>
      <c r="K89" s="200"/>
      <c r="M89" s="42" t="s">
        <v>116</v>
      </c>
      <c r="N89" s="42" t="s">
        <v>176</v>
      </c>
      <c r="O89" s="50"/>
    </row>
    <row r="90" spans="1:15" x14ac:dyDescent="0.2">
      <c r="A90" s="37" t="s">
        <v>31</v>
      </c>
      <c r="B90" s="37"/>
      <c r="C90" s="37"/>
      <c r="D90" s="37"/>
      <c r="E90" s="37"/>
      <c r="F90" s="37"/>
      <c r="G90" s="37"/>
      <c r="H90" s="37"/>
      <c r="I90" s="53">
        <f>SUM(I86:I89)</f>
        <v>4.5999999999999999E-2</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14" x14ac:dyDescent="0.2">
      <c r="A97" s="197" t="s">
        <v>0</v>
      </c>
      <c r="B97" s="198"/>
      <c r="C97" s="215" t="s">
        <v>158</v>
      </c>
      <c r="D97" s="216"/>
      <c r="E97" s="216"/>
      <c r="F97" s="216"/>
      <c r="G97" s="216"/>
      <c r="H97" s="217"/>
      <c r="I97" s="117">
        <v>9.4999999999999998E-3</v>
      </c>
      <c r="J97" s="226">
        <f>$J$46*I97</f>
        <v>0</v>
      </c>
      <c r="K97" s="226"/>
      <c r="M97" s="42" t="s">
        <v>116</v>
      </c>
      <c r="N97" s="20" t="s">
        <v>119</v>
      </c>
    </row>
    <row r="98" spans="1:14"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17">
        <v>1E-3</v>
      </c>
      <c r="J99" s="226">
        <f t="shared" si="2"/>
        <v>0</v>
      </c>
      <c r="K99" s="226"/>
      <c r="M99" s="42" t="s">
        <v>116</v>
      </c>
      <c r="N99" s="20" t="s">
        <v>149</v>
      </c>
    </row>
    <row r="100" spans="1:14"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1">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286" t="s">
        <v>0</v>
      </c>
      <c r="B119" s="287"/>
      <c r="C119" s="280" t="s">
        <v>76</v>
      </c>
      <c r="D119" s="280"/>
      <c r="E119" s="280"/>
      <c r="F119" s="280"/>
      <c r="G119" s="280"/>
      <c r="H119" s="280"/>
      <c r="I119" s="280"/>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296</v>
      </c>
      <c r="D121" s="199"/>
      <c r="E121" s="199"/>
      <c r="F121" s="199"/>
      <c r="G121" s="199"/>
      <c r="H121" s="199"/>
      <c r="I121" s="199"/>
      <c r="J121" s="225"/>
      <c r="K121" s="225"/>
    </row>
    <row r="122" spans="1:13" x14ac:dyDescent="0.2">
      <c r="A122" s="197" t="s">
        <v>3</v>
      </c>
      <c r="B122" s="198"/>
      <c r="C122" s="215" t="s">
        <v>362</v>
      </c>
      <c r="D122" s="216"/>
      <c r="E122" s="216"/>
      <c r="F122" s="216"/>
      <c r="G122" s="216"/>
      <c r="H122" s="216"/>
      <c r="I122" s="217"/>
      <c r="J122" s="227"/>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5" spans="1:13" x14ac:dyDescent="0.2">
      <c r="D125" s="176"/>
      <c r="E125" s="177"/>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18"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380</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19"/>
      <c r="J131" s="218"/>
      <c r="K131" s="218"/>
    </row>
    <row r="132" spans="1:14" x14ac:dyDescent="0.2">
      <c r="A132" s="197"/>
      <c r="B132" s="198"/>
      <c r="C132" s="215" t="s">
        <v>82</v>
      </c>
      <c r="D132" s="216"/>
      <c r="E132" s="216"/>
      <c r="F132" s="216"/>
      <c r="G132" s="216"/>
      <c r="H132" s="217"/>
      <c r="I132" s="119"/>
      <c r="J132" s="218"/>
      <c r="K132" s="218"/>
    </row>
    <row r="133" spans="1:14" x14ac:dyDescent="0.2">
      <c r="A133" s="114"/>
      <c r="B133" s="115"/>
      <c r="C133" s="215" t="s">
        <v>126</v>
      </c>
      <c r="D133" s="216"/>
      <c r="E133" s="216"/>
      <c r="F133" s="216"/>
      <c r="G133" s="216"/>
      <c r="H133" s="216"/>
      <c r="I133" s="117">
        <v>0.05</v>
      </c>
      <c r="J133" s="218">
        <f>J148*I133</f>
        <v>0</v>
      </c>
      <c r="K133" s="218"/>
    </row>
    <row r="134" spans="1:14" x14ac:dyDescent="0.2">
      <c r="A134" s="114"/>
      <c r="B134" s="115"/>
      <c r="C134" s="215" t="s">
        <v>127</v>
      </c>
      <c r="D134" s="216"/>
      <c r="E134" s="216"/>
      <c r="F134" s="216"/>
      <c r="G134" s="216"/>
      <c r="H134" s="216"/>
      <c r="I134" s="117">
        <v>1.6500000000000001E-2</v>
      </c>
      <c r="J134" s="218">
        <f>J148*I134</f>
        <v>0</v>
      </c>
      <c r="K134" s="218"/>
    </row>
    <row r="135" spans="1:14" x14ac:dyDescent="0.2">
      <c r="A135" s="114"/>
      <c r="B135" s="115"/>
      <c r="C135" s="215" t="s">
        <v>173</v>
      </c>
      <c r="D135" s="216"/>
      <c r="E135" s="216"/>
      <c r="F135" s="216"/>
      <c r="G135" s="216"/>
      <c r="H135" s="216"/>
      <c r="I135" s="117">
        <v>7.5999999999999998E-2</v>
      </c>
      <c r="J135" s="218">
        <f>J148*I135</f>
        <v>0</v>
      </c>
      <c r="K135" s="218"/>
    </row>
    <row r="136" spans="1:14" x14ac:dyDescent="0.2">
      <c r="A136" s="197"/>
      <c r="B136" s="198"/>
      <c r="C136" s="215" t="s">
        <v>83</v>
      </c>
      <c r="D136" s="216"/>
      <c r="E136" s="216"/>
      <c r="F136" s="216"/>
      <c r="G136" s="216"/>
      <c r="H136" s="217"/>
      <c r="I136" s="119"/>
      <c r="J136" s="218"/>
      <c r="K136" s="218"/>
    </row>
    <row r="137" spans="1:14" x14ac:dyDescent="0.2">
      <c r="A137" s="197"/>
      <c r="B137" s="198"/>
      <c r="C137" s="215" t="s">
        <v>84</v>
      </c>
      <c r="D137" s="216"/>
      <c r="E137" s="216"/>
      <c r="F137" s="216"/>
      <c r="G137" s="216"/>
      <c r="H137" s="217"/>
      <c r="I137" s="119"/>
      <c r="J137" s="218"/>
      <c r="K137" s="218"/>
    </row>
    <row r="138" spans="1:14" x14ac:dyDescent="0.2">
      <c r="A138" s="208" t="s">
        <v>31</v>
      </c>
      <c r="B138" s="209"/>
      <c r="C138" s="209"/>
      <c r="D138" s="209"/>
      <c r="E138" s="209"/>
      <c r="F138" s="209"/>
      <c r="G138" s="209"/>
      <c r="H138" s="210"/>
      <c r="I138" s="121">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69.75"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4.5999999999999999E-2</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0.90939999999999999</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1:K1"/>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2:K2"/>
    <mergeCell ref="A19:K19"/>
    <mergeCell ref="A21:D21"/>
    <mergeCell ref="E21:G21"/>
    <mergeCell ref="H21:K21"/>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35:B35"/>
    <mergeCell ref="C35:H35"/>
    <mergeCell ref="I35:K35"/>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2:B122"/>
    <mergeCell ref="C122:I122"/>
    <mergeCell ref="J122:K122"/>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50:I150"/>
    <mergeCell ref="J150:K150"/>
    <mergeCell ref="A158:H158"/>
    <mergeCell ref="A147:B147"/>
    <mergeCell ref="C147:I147"/>
    <mergeCell ref="J147:K147"/>
    <mergeCell ref="A148:I148"/>
    <mergeCell ref="J148:K148"/>
    <mergeCell ref="A149:B149"/>
    <mergeCell ref="C149:I149"/>
    <mergeCell ref="J149:K149"/>
    <mergeCell ref="A151:K151"/>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6"/>
  <sheetViews>
    <sheetView topLeftCell="A133" zoomScale="130" zoomScaleNormal="130" zoomScaleSheetLayoutView="160" workbookViewId="0">
      <selection activeCell="L135" sqref="L135"/>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85"/>
      <c r="B22" s="285"/>
      <c r="C22" s="285"/>
      <c r="D22" s="285"/>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77"/>
      <c r="J35" s="245"/>
      <c r="K35" s="278"/>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129</v>
      </c>
      <c r="D70" s="216"/>
      <c r="E70" s="216"/>
      <c r="F70" s="216"/>
      <c r="G70" s="216"/>
      <c r="H70" s="217"/>
      <c r="I70" s="21"/>
      <c r="J70" s="200">
        <f>Q70</f>
        <v>0</v>
      </c>
      <c r="K70" s="200"/>
      <c r="M70" s="18"/>
      <c r="N70" s="27"/>
      <c r="O70" s="45"/>
      <c r="P70" s="45"/>
      <c r="Q70" s="45"/>
    </row>
    <row r="71" spans="1:17" x14ac:dyDescent="0.2">
      <c r="A71" s="197" t="s">
        <v>1</v>
      </c>
      <c r="B71" s="198"/>
      <c r="C71" s="215" t="s">
        <v>370</v>
      </c>
      <c r="D71" s="216"/>
      <c r="E71" s="216"/>
      <c r="F71" s="216"/>
      <c r="G71" s="216"/>
      <c r="H71" s="217"/>
      <c r="I71" s="46"/>
      <c r="J71" s="200">
        <f>Q71</f>
        <v>0</v>
      </c>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219" t="s">
        <v>3</v>
      </c>
      <c r="B89" s="220"/>
      <c r="C89" s="221" t="s">
        <v>174</v>
      </c>
      <c r="D89" s="222"/>
      <c r="E89" s="222"/>
      <c r="F89" s="222"/>
      <c r="G89" s="222"/>
      <c r="H89" s="223"/>
      <c r="I89" s="135">
        <v>1.1000000000000001E-3</v>
      </c>
      <c r="J89" s="235">
        <f t="shared" si="1"/>
        <v>0</v>
      </c>
      <c r="K89" s="235"/>
      <c r="M89" s="42" t="s">
        <v>116</v>
      </c>
      <c r="N89" s="42" t="s">
        <v>176</v>
      </c>
      <c r="O89" s="50"/>
    </row>
    <row r="90" spans="1:15" x14ac:dyDescent="0.2">
      <c r="A90" s="37" t="s">
        <v>31</v>
      </c>
      <c r="B90" s="37"/>
      <c r="C90" s="37"/>
      <c r="D90" s="37"/>
      <c r="E90" s="37"/>
      <c r="F90" s="37"/>
      <c r="G90" s="37"/>
      <c r="H90" s="37"/>
      <c r="I90" s="53">
        <f>SUM(I86:I89)</f>
        <v>0.04</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14" x14ac:dyDescent="0.2">
      <c r="A97" s="197" t="s">
        <v>0</v>
      </c>
      <c r="B97" s="198"/>
      <c r="C97" s="215" t="s">
        <v>158</v>
      </c>
      <c r="D97" s="216"/>
      <c r="E97" s="216"/>
      <c r="F97" s="216"/>
      <c r="G97" s="216"/>
      <c r="H97" s="217"/>
      <c r="I97" s="117">
        <v>9.4999999999999998E-3</v>
      </c>
      <c r="J97" s="226">
        <f>$J$46*I97</f>
        <v>0</v>
      </c>
      <c r="K97" s="226"/>
      <c r="M97" s="42" t="s">
        <v>116</v>
      </c>
      <c r="N97" s="20" t="s">
        <v>119</v>
      </c>
    </row>
    <row r="98" spans="1:14"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17">
        <v>1E-3</v>
      </c>
      <c r="J99" s="226">
        <f t="shared" si="2"/>
        <v>0</v>
      </c>
      <c r="K99" s="226"/>
      <c r="M99" s="42" t="s">
        <v>116</v>
      </c>
      <c r="N99" s="20" t="s">
        <v>149</v>
      </c>
    </row>
    <row r="100" spans="1:14"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1">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286" t="s">
        <v>0</v>
      </c>
      <c r="B119" s="287"/>
      <c r="C119" s="280" t="s">
        <v>76</v>
      </c>
      <c r="D119" s="280"/>
      <c r="E119" s="280"/>
      <c r="F119" s="280"/>
      <c r="G119" s="280"/>
      <c r="H119" s="280"/>
      <c r="I119" s="280"/>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296</v>
      </c>
      <c r="D121" s="199"/>
      <c r="E121" s="199"/>
      <c r="F121" s="199"/>
      <c r="G121" s="199"/>
      <c r="H121" s="199"/>
      <c r="I121" s="199"/>
      <c r="J121" s="225"/>
      <c r="K121" s="225"/>
    </row>
    <row r="122" spans="1:13" x14ac:dyDescent="0.2">
      <c r="A122" s="197" t="s">
        <v>3</v>
      </c>
      <c r="B122" s="198"/>
      <c r="C122" s="199" t="s">
        <v>361</v>
      </c>
      <c r="D122" s="199"/>
      <c r="E122" s="199"/>
      <c r="F122" s="199"/>
      <c r="G122" s="199"/>
      <c r="H122" s="199"/>
      <c r="I122" s="199"/>
      <c r="J122" s="227"/>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18"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19"/>
      <c r="J131" s="218"/>
      <c r="K131" s="218"/>
    </row>
    <row r="132" spans="1:14" x14ac:dyDescent="0.2">
      <c r="A132" s="197"/>
      <c r="B132" s="198"/>
      <c r="C132" s="215" t="s">
        <v>82</v>
      </c>
      <c r="D132" s="216"/>
      <c r="E132" s="216"/>
      <c r="F132" s="216"/>
      <c r="G132" s="216"/>
      <c r="H132" s="217"/>
      <c r="I132" s="119"/>
      <c r="J132" s="218"/>
      <c r="K132" s="218"/>
    </row>
    <row r="133" spans="1:14" x14ac:dyDescent="0.2">
      <c r="A133" s="114"/>
      <c r="B133" s="115"/>
      <c r="C133" s="215" t="s">
        <v>126</v>
      </c>
      <c r="D133" s="216"/>
      <c r="E133" s="216"/>
      <c r="F133" s="216"/>
      <c r="G133" s="216"/>
      <c r="H133" s="216"/>
      <c r="I133" s="117">
        <v>0.05</v>
      </c>
      <c r="J133" s="218">
        <f>J148*I133</f>
        <v>0</v>
      </c>
      <c r="K133" s="218"/>
    </row>
    <row r="134" spans="1:14" x14ac:dyDescent="0.2">
      <c r="A134" s="114"/>
      <c r="B134" s="115"/>
      <c r="C134" s="215" t="s">
        <v>127</v>
      </c>
      <c r="D134" s="216"/>
      <c r="E134" s="216"/>
      <c r="F134" s="216"/>
      <c r="G134" s="216"/>
      <c r="H134" s="216"/>
      <c r="I134" s="117">
        <v>1.6500000000000001E-2</v>
      </c>
      <c r="J134" s="218">
        <f>J148*I134</f>
        <v>0</v>
      </c>
      <c r="K134" s="218"/>
    </row>
    <row r="135" spans="1:14" x14ac:dyDescent="0.2">
      <c r="A135" s="114"/>
      <c r="B135" s="115"/>
      <c r="C135" s="215" t="s">
        <v>173</v>
      </c>
      <c r="D135" s="216"/>
      <c r="E135" s="216"/>
      <c r="F135" s="216"/>
      <c r="G135" s="216"/>
      <c r="H135" s="216"/>
      <c r="I135" s="117">
        <v>7.5999999999999998E-2</v>
      </c>
      <c r="J135" s="218">
        <f>J148*I135</f>
        <v>0</v>
      </c>
      <c r="K135" s="218"/>
    </row>
    <row r="136" spans="1:14" x14ac:dyDescent="0.2">
      <c r="A136" s="197"/>
      <c r="B136" s="198"/>
      <c r="C136" s="215" t="s">
        <v>83</v>
      </c>
      <c r="D136" s="216"/>
      <c r="E136" s="216"/>
      <c r="F136" s="216"/>
      <c r="G136" s="216"/>
      <c r="H136" s="217"/>
      <c r="I136" s="119"/>
      <c r="J136" s="218"/>
      <c r="K136" s="218"/>
    </row>
    <row r="137" spans="1:14" x14ac:dyDescent="0.2">
      <c r="A137" s="197"/>
      <c r="B137" s="198"/>
      <c r="C137" s="215" t="s">
        <v>84</v>
      </c>
      <c r="D137" s="216"/>
      <c r="E137" s="216"/>
      <c r="F137" s="216"/>
      <c r="G137" s="216"/>
      <c r="H137" s="217"/>
      <c r="I137" s="119"/>
      <c r="J137" s="218"/>
      <c r="K137" s="218"/>
    </row>
    <row r="138" spans="1:14" x14ac:dyDescent="0.2">
      <c r="A138" s="208" t="s">
        <v>31</v>
      </c>
      <c r="B138" s="209"/>
      <c r="C138" s="209"/>
      <c r="D138" s="209"/>
      <c r="E138" s="209"/>
      <c r="F138" s="209"/>
      <c r="G138" s="209"/>
      <c r="H138" s="210"/>
      <c r="I138" s="121">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x14ac:dyDescent="0.2">
      <c r="J151" s="288"/>
      <c r="K151" s="288"/>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0.04</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0.90339999999999998</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1:K1"/>
    <mergeCell ref="A35:B35"/>
    <mergeCell ref="C35:H35"/>
    <mergeCell ref="I35:K35"/>
    <mergeCell ref="A2:K2"/>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19:K19"/>
    <mergeCell ref="A21:D21"/>
    <mergeCell ref="E21:G21"/>
    <mergeCell ref="H21:K21"/>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2:B122"/>
    <mergeCell ref="C122:I122"/>
    <mergeCell ref="J122:K122"/>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50:I150"/>
    <mergeCell ref="J150:K150"/>
    <mergeCell ref="J151:K151"/>
    <mergeCell ref="A158:H158"/>
    <mergeCell ref="A147:B147"/>
    <mergeCell ref="C147:I147"/>
    <mergeCell ref="J147:K147"/>
    <mergeCell ref="A148:I148"/>
    <mergeCell ref="J148:K148"/>
    <mergeCell ref="A149:B149"/>
    <mergeCell ref="C149:I149"/>
    <mergeCell ref="J149:K149"/>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6"/>
  <sheetViews>
    <sheetView topLeftCell="A148" zoomScale="160" zoomScaleNormal="160" zoomScaleSheetLayoutView="100" workbookViewId="0">
      <selection activeCell="M134" sqref="M134"/>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0"/>
      <c r="B17" s="120"/>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52"/>
      <c r="B22" s="252"/>
      <c r="C22" s="252"/>
      <c r="D22" s="252"/>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f>A22</f>
        <v>0</v>
      </c>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c r="B35" s="214"/>
      <c r="C35" s="213"/>
      <c r="D35" s="289"/>
      <c r="E35" s="289"/>
      <c r="F35" s="289"/>
      <c r="G35" s="289"/>
      <c r="H35" s="214"/>
      <c r="I35" s="277"/>
      <c r="J35" s="245"/>
      <c r="K35" s="278"/>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18" t="s">
        <v>128</v>
      </c>
      <c r="J51" s="201" t="s">
        <v>7</v>
      </c>
      <c r="K51" s="201"/>
      <c r="M51" s="34" t="s">
        <v>133</v>
      </c>
    </row>
    <row r="52" spans="1:14" x14ac:dyDescent="0.2">
      <c r="A52" s="197" t="s">
        <v>0</v>
      </c>
      <c r="B52" s="198"/>
      <c r="C52" s="215" t="s">
        <v>42</v>
      </c>
      <c r="D52" s="216"/>
      <c r="E52" s="216"/>
      <c r="F52" s="216"/>
      <c r="G52" s="216"/>
      <c r="H52" s="217"/>
      <c r="I52" s="117">
        <v>8.3299999999999999E-2</v>
      </c>
      <c r="J52" s="200">
        <f>J46*I52</f>
        <v>0</v>
      </c>
      <c r="K52" s="200"/>
      <c r="M52" s="35" t="s">
        <v>142</v>
      </c>
      <c r="N52" s="35" t="s">
        <v>141</v>
      </c>
    </row>
    <row r="53" spans="1:14" x14ac:dyDescent="0.2">
      <c r="A53" s="197" t="s">
        <v>1</v>
      </c>
      <c r="B53" s="198"/>
      <c r="C53" s="215" t="s">
        <v>43</v>
      </c>
      <c r="D53" s="216"/>
      <c r="E53" s="216"/>
      <c r="F53" s="216"/>
      <c r="G53" s="216"/>
      <c r="H53" s="217"/>
      <c r="I53" s="117">
        <v>0.121</v>
      </c>
      <c r="J53" s="200">
        <f>J46*I53</f>
        <v>0</v>
      </c>
      <c r="K53" s="200"/>
      <c r="M53" s="35" t="s">
        <v>142</v>
      </c>
      <c r="N53" s="35" t="s">
        <v>134</v>
      </c>
    </row>
    <row r="54" spans="1:14" x14ac:dyDescent="0.2">
      <c r="A54" s="208" t="s">
        <v>31</v>
      </c>
      <c r="B54" s="209"/>
      <c r="C54" s="209"/>
      <c r="D54" s="209"/>
      <c r="E54" s="209"/>
      <c r="F54" s="209"/>
      <c r="G54" s="209"/>
      <c r="H54" s="210"/>
      <c r="I54" s="121">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18" t="s">
        <v>152</v>
      </c>
      <c r="J69" s="201" t="s">
        <v>7</v>
      </c>
      <c r="K69" s="201"/>
      <c r="M69" s="43" t="s">
        <v>114</v>
      </c>
      <c r="N69" s="43" t="s">
        <v>146</v>
      </c>
      <c r="O69" s="43" t="s">
        <v>147</v>
      </c>
      <c r="P69" s="44" t="s">
        <v>145</v>
      </c>
      <c r="Q69" s="44" t="s">
        <v>148</v>
      </c>
    </row>
    <row r="70" spans="1:17" x14ac:dyDescent="0.2">
      <c r="A70" s="197" t="s">
        <v>0</v>
      </c>
      <c r="B70" s="198"/>
      <c r="C70" s="215" t="s">
        <v>129</v>
      </c>
      <c r="D70" s="216"/>
      <c r="E70" s="216"/>
      <c r="F70" s="216"/>
      <c r="G70" s="216"/>
      <c r="H70" s="217"/>
      <c r="I70" s="21"/>
      <c r="J70" s="200"/>
      <c r="K70" s="200"/>
      <c r="M70" s="18"/>
      <c r="N70" s="27"/>
      <c r="O70" s="45"/>
      <c r="P70" s="45"/>
      <c r="Q70" s="45"/>
    </row>
    <row r="71" spans="1:17" x14ac:dyDescent="0.2">
      <c r="A71" s="197" t="s">
        <v>1</v>
      </c>
      <c r="B71" s="198"/>
      <c r="C71" s="215" t="s">
        <v>370</v>
      </c>
      <c r="D71" s="216"/>
      <c r="E71" s="216"/>
      <c r="F71" s="216"/>
      <c r="G71" s="216"/>
      <c r="H71" s="217"/>
      <c r="I71" s="46"/>
      <c r="J71" s="200"/>
      <c r="K71" s="200"/>
      <c r="M71" s="27"/>
      <c r="N71" s="119"/>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18" t="s">
        <v>128</v>
      </c>
      <c r="J85" s="201" t="s">
        <v>7</v>
      </c>
      <c r="K85" s="201"/>
      <c r="M85" s="34" t="s">
        <v>133</v>
      </c>
    </row>
    <row r="86" spans="1:15" x14ac:dyDescent="0.2">
      <c r="A86" s="197" t="s">
        <v>0</v>
      </c>
      <c r="B86" s="198"/>
      <c r="C86" s="215" t="s">
        <v>63</v>
      </c>
      <c r="D86" s="216"/>
      <c r="E86" s="216"/>
      <c r="F86" s="216"/>
      <c r="G86" s="216"/>
      <c r="H86" s="217"/>
      <c r="I86" s="117">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17">
        <v>1.4E-3</v>
      </c>
      <c r="J87" s="200">
        <f t="shared" ref="J87:J89" si="1">$J$46*I87</f>
        <v>0</v>
      </c>
      <c r="K87" s="200"/>
      <c r="M87" s="42" t="s">
        <v>116</v>
      </c>
      <c r="N87" s="20" t="s">
        <v>118</v>
      </c>
      <c r="O87" s="50"/>
    </row>
    <row r="88" spans="1:15" x14ac:dyDescent="0.2">
      <c r="A88" s="197" t="s">
        <v>2</v>
      </c>
      <c r="B88" s="198"/>
      <c r="C88" s="230" t="s">
        <v>65</v>
      </c>
      <c r="D88" s="231"/>
      <c r="E88" s="231"/>
      <c r="F88" s="231"/>
      <c r="G88" s="231"/>
      <c r="H88" s="232"/>
      <c r="I88" s="116">
        <v>1.9400000000000001E-2</v>
      </c>
      <c r="J88" s="200">
        <f t="shared" si="1"/>
        <v>0</v>
      </c>
      <c r="K88" s="200"/>
      <c r="M88" s="42" t="s">
        <v>151</v>
      </c>
      <c r="N88" s="51" t="s">
        <v>168</v>
      </c>
      <c r="O88" s="50"/>
    </row>
    <row r="89" spans="1:15" x14ac:dyDescent="0.2">
      <c r="A89" s="197" t="s">
        <v>3</v>
      </c>
      <c r="B89" s="198"/>
      <c r="C89" s="215" t="s">
        <v>174</v>
      </c>
      <c r="D89" s="216"/>
      <c r="E89" s="216"/>
      <c r="F89" s="216"/>
      <c r="G89" s="216"/>
      <c r="H89" s="217"/>
      <c r="I89" s="117">
        <v>1.1000000000000001E-3</v>
      </c>
      <c r="J89" s="200">
        <f t="shared" si="1"/>
        <v>0</v>
      </c>
      <c r="K89" s="200"/>
      <c r="M89" s="42" t="s">
        <v>116</v>
      </c>
      <c r="N89" s="42" t="s">
        <v>176</v>
      </c>
      <c r="O89" s="50"/>
    </row>
    <row r="90" spans="1:15" x14ac:dyDescent="0.2">
      <c r="A90" s="37" t="s">
        <v>31</v>
      </c>
      <c r="B90" s="37"/>
      <c r="C90" s="37"/>
      <c r="D90" s="37"/>
      <c r="E90" s="37"/>
      <c r="F90" s="37"/>
      <c r="G90" s="37"/>
      <c r="H90" s="37"/>
      <c r="I90" s="53">
        <f>SUM(I86:I89)</f>
        <v>0.04</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18" t="s">
        <v>128</v>
      </c>
      <c r="J96" s="201" t="s">
        <v>7</v>
      </c>
      <c r="K96" s="201"/>
      <c r="M96" s="34" t="s">
        <v>133</v>
      </c>
    </row>
    <row r="97" spans="1:21" x14ac:dyDescent="0.2">
      <c r="A97" s="197" t="s">
        <v>0</v>
      </c>
      <c r="B97" s="198"/>
      <c r="C97" s="215" t="s">
        <v>158</v>
      </c>
      <c r="D97" s="216"/>
      <c r="E97" s="216"/>
      <c r="F97" s="216"/>
      <c r="G97" s="216"/>
      <c r="H97" s="217"/>
      <c r="I97" s="117">
        <v>9.4999999999999998E-3</v>
      </c>
      <c r="J97" s="226">
        <f>$J$46*I97</f>
        <v>0</v>
      </c>
      <c r="K97" s="226"/>
      <c r="M97" s="42" t="s">
        <v>116</v>
      </c>
      <c r="N97" s="20" t="s">
        <v>119</v>
      </c>
    </row>
    <row r="98" spans="1:21" x14ac:dyDescent="0.2">
      <c r="A98" s="197" t="s">
        <v>1</v>
      </c>
      <c r="B98" s="198"/>
      <c r="C98" s="215" t="s">
        <v>159</v>
      </c>
      <c r="D98" s="216"/>
      <c r="E98" s="216"/>
      <c r="F98" s="216"/>
      <c r="G98" s="216"/>
      <c r="H98" s="217"/>
      <c r="I98" s="117">
        <v>3.8800000000000001E-2</v>
      </c>
      <c r="J98" s="226">
        <f t="shared" ref="J98:J102" si="2">$J$46*I98</f>
        <v>0</v>
      </c>
      <c r="K98" s="226"/>
      <c r="M98" s="42" t="s">
        <v>116</v>
      </c>
      <c r="N98" s="20" t="s">
        <v>120</v>
      </c>
    </row>
    <row r="99" spans="1:21" x14ac:dyDescent="0.2">
      <c r="A99" s="197" t="s">
        <v>2</v>
      </c>
      <c r="B99" s="198"/>
      <c r="C99" s="215" t="s">
        <v>160</v>
      </c>
      <c r="D99" s="216"/>
      <c r="E99" s="216"/>
      <c r="F99" s="216"/>
      <c r="G99" s="216"/>
      <c r="H99" s="217"/>
      <c r="I99" s="117">
        <v>1E-3</v>
      </c>
      <c r="J99" s="226">
        <f t="shared" si="2"/>
        <v>0</v>
      </c>
      <c r="K99" s="226"/>
      <c r="M99" s="42" t="s">
        <v>116</v>
      </c>
      <c r="N99" s="20" t="s">
        <v>149</v>
      </c>
    </row>
    <row r="100" spans="1:21" x14ac:dyDescent="0.2">
      <c r="A100" s="197" t="s">
        <v>3</v>
      </c>
      <c r="B100" s="198"/>
      <c r="C100" s="215" t="s">
        <v>161</v>
      </c>
      <c r="D100" s="216"/>
      <c r="E100" s="216"/>
      <c r="F100" s="216"/>
      <c r="G100" s="216"/>
      <c r="H100" s="217"/>
      <c r="I100" s="116">
        <v>4.1999999999999997E-3</v>
      </c>
      <c r="J100" s="226">
        <f t="shared" si="2"/>
        <v>0</v>
      </c>
      <c r="K100" s="226"/>
      <c r="M100" s="42" t="s">
        <v>116</v>
      </c>
      <c r="N100" s="20" t="s">
        <v>169</v>
      </c>
    </row>
    <row r="101" spans="1:21" x14ac:dyDescent="0.2">
      <c r="A101" s="197" t="s">
        <v>4</v>
      </c>
      <c r="B101" s="198"/>
      <c r="C101" s="215" t="s">
        <v>162</v>
      </c>
      <c r="D101" s="216"/>
      <c r="E101" s="216"/>
      <c r="F101" s="216"/>
      <c r="G101" s="216"/>
      <c r="H101" s="217"/>
      <c r="I101" s="117">
        <v>2.0000000000000001E-4</v>
      </c>
      <c r="J101" s="226">
        <f t="shared" si="2"/>
        <v>0</v>
      </c>
      <c r="K101" s="226"/>
      <c r="M101" s="42" t="s">
        <v>116</v>
      </c>
      <c r="N101" s="20" t="s">
        <v>150</v>
      </c>
    </row>
    <row r="102" spans="1:21" x14ac:dyDescent="0.2">
      <c r="A102" s="197" t="s">
        <v>5</v>
      </c>
      <c r="B102" s="198"/>
      <c r="C102" s="215" t="s">
        <v>163</v>
      </c>
      <c r="D102" s="216"/>
      <c r="E102" s="216"/>
      <c r="F102" s="216"/>
      <c r="G102" s="216"/>
      <c r="H102" s="217"/>
      <c r="I102" s="117">
        <v>9.4899999999999998E-2</v>
      </c>
      <c r="J102" s="226">
        <f t="shared" si="2"/>
        <v>0</v>
      </c>
      <c r="K102" s="226"/>
      <c r="M102" s="42" t="s">
        <v>116</v>
      </c>
      <c r="N102" s="20" t="s">
        <v>121</v>
      </c>
    </row>
    <row r="103" spans="1:21" x14ac:dyDescent="0.2">
      <c r="A103" s="208" t="s">
        <v>31</v>
      </c>
      <c r="B103" s="209"/>
      <c r="C103" s="209"/>
      <c r="D103" s="209"/>
      <c r="E103" s="209"/>
      <c r="F103" s="209"/>
      <c r="G103" s="209"/>
      <c r="H103" s="210"/>
      <c r="I103" s="121">
        <f>SUM(I97:I102)</f>
        <v>0.14860000000000001</v>
      </c>
      <c r="J103" s="211">
        <f>SUM(J97:K102)</f>
        <v>0</v>
      </c>
      <c r="K103" s="211"/>
    </row>
    <row r="105" spans="1:21" x14ac:dyDescent="0.2">
      <c r="A105" s="34" t="s">
        <v>70</v>
      </c>
      <c r="B105" s="34"/>
    </row>
    <row r="106" spans="1:21" x14ac:dyDescent="0.2">
      <c r="A106" s="208" t="s">
        <v>71</v>
      </c>
      <c r="B106" s="210"/>
      <c r="C106" s="201" t="s">
        <v>175</v>
      </c>
      <c r="D106" s="201"/>
      <c r="E106" s="201"/>
      <c r="F106" s="201"/>
      <c r="G106" s="201"/>
      <c r="H106" s="201"/>
      <c r="I106" s="201"/>
      <c r="J106" s="201" t="s">
        <v>7</v>
      </c>
      <c r="K106" s="201"/>
    </row>
    <row r="107" spans="1:21" x14ac:dyDescent="0.2">
      <c r="A107" s="197" t="s">
        <v>0</v>
      </c>
      <c r="B107" s="198"/>
      <c r="C107" s="199" t="s">
        <v>164</v>
      </c>
      <c r="D107" s="199"/>
      <c r="E107" s="199"/>
      <c r="F107" s="199"/>
      <c r="G107" s="199"/>
      <c r="H107" s="199"/>
      <c r="I107" s="199"/>
      <c r="J107" s="226"/>
      <c r="K107" s="226"/>
    </row>
    <row r="108" spans="1:21" x14ac:dyDescent="0.2">
      <c r="A108" s="208" t="s">
        <v>31</v>
      </c>
      <c r="B108" s="209"/>
      <c r="C108" s="209"/>
      <c r="D108" s="209"/>
      <c r="E108" s="209"/>
      <c r="F108" s="209"/>
      <c r="G108" s="209"/>
      <c r="H108" s="209"/>
      <c r="I108" s="210"/>
      <c r="J108" s="211">
        <f>SUM(J107)</f>
        <v>0</v>
      </c>
      <c r="K108" s="211"/>
    </row>
    <row r="110" spans="1:21" x14ac:dyDescent="0.2">
      <c r="A110" s="34" t="s">
        <v>72</v>
      </c>
      <c r="B110" s="34"/>
    </row>
    <row r="111" spans="1:21" x14ac:dyDescent="0.2">
      <c r="A111" s="208">
        <v>4</v>
      </c>
      <c r="B111" s="210"/>
      <c r="C111" s="201" t="s">
        <v>73</v>
      </c>
      <c r="D111" s="201"/>
      <c r="E111" s="201"/>
      <c r="F111" s="201"/>
      <c r="G111" s="201"/>
      <c r="H111" s="201"/>
      <c r="I111" s="201"/>
      <c r="J111" s="201" t="s">
        <v>7</v>
      </c>
      <c r="K111" s="201"/>
    </row>
    <row r="112" spans="1:21" x14ac:dyDescent="0.2">
      <c r="A112" s="197" t="s">
        <v>68</v>
      </c>
      <c r="B112" s="198"/>
      <c r="C112" s="199" t="s">
        <v>165</v>
      </c>
      <c r="D112" s="199"/>
      <c r="E112" s="199"/>
      <c r="F112" s="199"/>
      <c r="G112" s="199"/>
      <c r="H112" s="199"/>
      <c r="I112" s="199"/>
      <c r="J112" s="200">
        <f>J103</f>
        <v>0</v>
      </c>
      <c r="K112" s="200"/>
      <c r="O112" s="199"/>
      <c r="P112" s="199"/>
      <c r="Q112" s="199"/>
      <c r="R112" s="199"/>
      <c r="S112" s="199"/>
      <c r="T112" s="199"/>
      <c r="U112" s="199"/>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286" t="s">
        <v>0</v>
      </c>
      <c r="B119" s="287"/>
      <c r="C119" s="280" t="s">
        <v>76</v>
      </c>
      <c r="D119" s="280"/>
      <c r="E119" s="280"/>
      <c r="F119" s="280"/>
      <c r="G119" s="280"/>
      <c r="H119" s="280"/>
      <c r="I119" s="280"/>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215" t="s">
        <v>296</v>
      </c>
      <c r="D121" s="216"/>
      <c r="E121" s="216"/>
      <c r="F121" s="216"/>
      <c r="G121" s="216"/>
      <c r="H121" s="216"/>
      <c r="I121" s="217"/>
      <c r="J121" s="225"/>
      <c r="K121" s="225"/>
    </row>
    <row r="122" spans="1:13" x14ac:dyDescent="0.2">
      <c r="A122" s="197" t="s">
        <v>3</v>
      </c>
      <c r="B122" s="198"/>
      <c r="C122" s="215" t="s">
        <v>361</v>
      </c>
      <c r="D122" s="216"/>
      <c r="E122" s="216"/>
      <c r="F122" s="216"/>
      <c r="G122" s="216"/>
      <c r="H122" s="216"/>
      <c r="I122" s="217"/>
      <c r="J122" s="227"/>
      <c r="K122" s="228"/>
    </row>
    <row r="123" spans="1:13" x14ac:dyDescent="0.2">
      <c r="A123" s="197" t="s">
        <v>4</v>
      </c>
      <c r="B123" s="198"/>
      <c r="C123" s="215" t="s">
        <v>37</v>
      </c>
      <c r="D123" s="216"/>
      <c r="E123" s="216"/>
      <c r="F123" s="216"/>
      <c r="G123" s="216"/>
      <c r="H123" s="216"/>
      <c r="I123" s="217"/>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18"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19"/>
      <c r="J131" s="218"/>
      <c r="K131" s="218"/>
    </row>
    <row r="132" spans="1:14" x14ac:dyDescent="0.2">
      <c r="A132" s="197"/>
      <c r="B132" s="198"/>
      <c r="C132" s="215" t="s">
        <v>82</v>
      </c>
      <c r="D132" s="216"/>
      <c r="E132" s="216"/>
      <c r="F132" s="216"/>
      <c r="G132" s="216"/>
      <c r="H132" s="217"/>
      <c r="I132" s="119"/>
      <c r="J132" s="218"/>
      <c r="K132" s="218"/>
    </row>
    <row r="133" spans="1:14" x14ac:dyDescent="0.2">
      <c r="A133" s="114"/>
      <c r="B133" s="115"/>
      <c r="C133" s="215" t="s">
        <v>126</v>
      </c>
      <c r="D133" s="216"/>
      <c r="E133" s="216"/>
      <c r="F133" s="216"/>
      <c r="G133" s="216"/>
      <c r="H133" s="216"/>
      <c r="I133" s="117">
        <v>0.05</v>
      </c>
      <c r="J133" s="218">
        <f>J148*I133</f>
        <v>0</v>
      </c>
      <c r="K133" s="218"/>
    </row>
    <row r="134" spans="1:14" x14ac:dyDescent="0.2">
      <c r="A134" s="114"/>
      <c r="B134" s="115"/>
      <c r="C134" s="215" t="s">
        <v>127</v>
      </c>
      <c r="D134" s="216"/>
      <c r="E134" s="216"/>
      <c r="F134" s="216"/>
      <c r="G134" s="216"/>
      <c r="H134" s="216"/>
      <c r="I134" s="117">
        <v>1.6500000000000001E-2</v>
      </c>
      <c r="J134" s="218">
        <f>J148*I134</f>
        <v>0</v>
      </c>
      <c r="K134" s="218"/>
    </row>
    <row r="135" spans="1:14" x14ac:dyDescent="0.2">
      <c r="A135" s="114"/>
      <c r="B135" s="115"/>
      <c r="C135" s="215" t="s">
        <v>173</v>
      </c>
      <c r="D135" s="216"/>
      <c r="E135" s="216"/>
      <c r="F135" s="216"/>
      <c r="G135" s="216"/>
      <c r="H135" s="216"/>
      <c r="I135" s="117">
        <v>7.5999999999999998E-2</v>
      </c>
      <c r="J135" s="218">
        <f>J148*I135</f>
        <v>0</v>
      </c>
      <c r="K135" s="218"/>
    </row>
    <row r="136" spans="1:14" x14ac:dyDescent="0.2">
      <c r="A136" s="197"/>
      <c r="B136" s="198"/>
      <c r="C136" s="215" t="s">
        <v>83</v>
      </c>
      <c r="D136" s="216"/>
      <c r="E136" s="216"/>
      <c r="F136" s="216"/>
      <c r="G136" s="216"/>
      <c r="H136" s="217"/>
      <c r="I136" s="119"/>
      <c r="J136" s="218"/>
      <c r="K136" s="218"/>
    </row>
    <row r="137" spans="1:14" x14ac:dyDescent="0.2">
      <c r="A137" s="197"/>
      <c r="B137" s="198"/>
      <c r="C137" s="215" t="s">
        <v>84</v>
      </c>
      <c r="D137" s="216"/>
      <c r="E137" s="216"/>
      <c r="F137" s="216"/>
      <c r="G137" s="216"/>
      <c r="H137" s="217"/>
      <c r="I137" s="119"/>
      <c r="J137" s="218"/>
      <c r="K137" s="218"/>
    </row>
    <row r="138" spans="1:14" x14ac:dyDescent="0.2">
      <c r="A138" s="208" t="s">
        <v>31</v>
      </c>
      <c r="B138" s="209"/>
      <c r="C138" s="209"/>
      <c r="D138" s="209"/>
      <c r="E138" s="209"/>
      <c r="F138" s="209"/>
      <c r="G138" s="209"/>
      <c r="H138" s="210"/>
      <c r="I138" s="121">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60"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0.04</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0.90339999999999998</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9">
    <mergeCell ref="O112:U112"/>
    <mergeCell ref="A122:B122"/>
    <mergeCell ref="C122:I122"/>
    <mergeCell ref="J122:K122"/>
    <mergeCell ref="A1:K1"/>
    <mergeCell ref="A35:B35"/>
    <mergeCell ref="C35:H35"/>
    <mergeCell ref="I35:K35"/>
    <mergeCell ref="A2:K2"/>
    <mergeCell ref="A3:K3"/>
    <mergeCell ref="A5:C5"/>
    <mergeCell ref="D5:F5"/>
    <mergeCell ref="A6:C6"/>
    <mergeCell ref="D6:F6"/>
    <mergeCell ref="A16:B16"/>
    <mergeCell ref="C16:G16"/>
    <mergeCell ref="H16:K16"/>
    <mergeCell ref="A14:B14"/>
    <mergeCell ref="C14:G14"/>
    <mergeCell ref="H14:K14"/>
    <mergeCell ref="B8:D8"/>
    <mergeCell ref="F8:G8"/>
    <mergeCell ref="A10:K10"/>
    <mergeCell ref="A13:B13"/>
    <mergeCell ref="C13:G13"/>
    <mergeCell ref="H13:K13"/>
    <mergeCell ref="A19:K19"/>
    <mergeCell ref="A21:D21"/>
    <mergeCell ref="E21:G21"/>
    <mergeCell ref="H21:K21"/>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50:I150"/>
    <mergeCell ref="J150:K150"/>
    <mergeCell ref="A158:H158"/>
    <mergeCell ref="A147:B147"/>
    <mergeCell ref="C147:I147"/>
    <mergeCell ref="J147:K147"/>
    <mergeCell ref="A148:I148"/>
    <mergeCell ref="J148:K148"/>
    <mergeCell ref="A149:B149"/>
    <mergeCell ref="C149:I149"/>
    <mergeCell ref="J149:K149"/>
    <mergeCell ref="A151:K151"/>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6"/>
  <sheetViews>
    <sheetView topLeftCell="A139" zoomScale="160" zoomScaleNormal="160" zoomScaleSheetLayoutView="150" workbookViewId="0">
      <selection activeCell="L131" sqref="L131"/>
    </sheetView>
  </sheetViews>
  <sheetFormatPr defaultRowHeight="12.75" x14ac:dyDescent="0.2"/>
  <cols>
    <col min="1" max="1" width="4.140625" style="30" customWidth="1"/>
    <col min="2" max="2" width="3.140625" style="30" customWidth="1"/>
    <col min="3" max="3" width="9.140625" style="30"/>
    <col min="4" max="4" width="10.85546875" style="30" customWidth="1"/>
    <col min="5" max="8" width="9.140625" style="30"/>
    <col min="9" max="9" width="10.5703125" style="30" bestFit="1" customWidth="1"/>
    <col min="10" max="11" width="9.140625" style="30"/>
    <col min="12" max="12" width="12.140625" style="30" customWidth="1"/>
    <col min="13" max="13" width="8.42578125" style="30" customWidth="1"/>
    <col min="14" max="16" width="9.140625" style="30"/>
    <col min="17" max="17" width="12" style="30" customWidth="1"/>
    <col min="18" max="16384" width="9.140625" style="30"/>
  </cols>
  <sheetData>
    <row r="1" spans="1:11" ht="18" x14ac:dyDescent="0.2">
      <c r="A1" s="259" t="s">
        <v>376</v>
      </c>
      <c r="B1" s="259"/>
      <c r="C1" s="259"/>
      <c r="D1" s="259"/>
      <c r="E1" s="259"/>
      <c r="F1" s="259"/>
      <c r="G1" s="259"/>
      <c r="H1" s="259"/>
      <c r="I1" s="259"/>
      <c r="J1" s="259"/>
      <c r="K1" s="259"/>
    </row>
    <row r="2" spans="1:11" ht="18" x14ac:dyDescent="0.2">
      <c r="A2" s="259" t="s">
        <v>11</v>
      </c>
      <c r="B2" s="259"/>
      <c r="C2" s="259"/>
      <c r="D2" s="259"/>
      <c r="E2" s="259"/>
      <c r="F2" s="259"/>
      <c r="G2" s="259"/>
      <c r="H2" s="259"/>
      <c r="I2" s="259"/>
      <c r="J2" s="259"/>
      <c r="K2" s="259"/>
    </row>
    <row r="3" spans="1:11" ht="18" x14ac:dyDescent="0.2">
      <c r="A3" s="259" t="s">
        <v>122</v>
      </c>
      <c r="B3" s="259"/>
      <c r="C3" s="259"/>
      <c r="D3" s="259"/>
      <c r="E3" s="259"/>
      <c r="F3" s="259"/>
      <c r="G3" s="259"/>
      <c r="H3" s="259"/>
      <c r="I3" s="259"/>
      <c r="J3" s="259"/>
      <c r="K3" s="259"/>
    </row>
    <row r="4" spans="1:11" ht="13.5" thickBot="1" x14ac:dyDescent="0.25"/>
    <row r="5" spans="1:11" ht="26.25" customHeight="1" x14ac:dyDescent="0.2">
      <c r="A5" s="260" t="s">
        <v>8</v>
      </c>
      <c r="B5" s="261"/>
      <c r="C5" s="262"/>
      <c r="D5" s="263" t="s">
        <v>188</v>
      </c>
      <c r="E5" s="263"/>
      <c r="F5" s="264"/>
    </row>
    <row r="6" spans="1:11" ht="26.25" customHeight="1" thickBot="1" x14ac:dyDescent="0.25">
      <c r="A6" s="265" t="s">
        <v>9</v>
      </c>
      <c r="B6" s="266"/>
      <c r="C6" s="267"/>
      <c r="D6" s="268"/>
      <c r="E6" s="269"/>
      <c r="F6" s="270"/>
    </row>
    <row r="7" spans="1:11" ht="26.25" customHeight="1" thickBot="1" x14ac:dyDescent="0.25"/>
    <row r="8" spans="1:11" ht="26.25" customHeight="1" thickBot="1" x14ac:dyDescent="0.25">
      <c r="A8" s="31" t="s">
        <v>10</v>
      </c>
      <c r="B8" s="271"/>
      <c r="C8" s="271"/>
      <c r="D8" s="271"/>
      <c r="E8" s="32" t="s">
        <v>113</v>
      </c>
      <c r="F8" s="271"/>
      <c r="G8" s="272"/>
    </row>
    <row r="10" spans="1:11" x14ac:dyDescent="0.2">
      <c r="A10" s="273" t="s">
        <v>12</v>
      </c>
      <c r="B10" s="273"/>
      <c r="C10" s="273"/>
      <c r="D10" s="273"/>
      <c r="E10" s="273"/>
      <c r="F10" s="273"/>
      <c r="G10" s="273"/>
      <c r="H10" s="273"/>
      <c r="I10" s="273"/>
      <c r="J10" s="273"/>
      <c r="K10" s="273"/>
    </row>
    <row r="13" spans="1:11" ht="21.75" customHeight="1" x14ac:dyDescent="0.2">
      <c r="A13" s="208" t="s">
        <v>0</v>
      </c>
      <c r="B13" s="210"/>
      <c r="C13" s="258" t="s">
        <v>13</v>
      </c>
      <c r="D13" s="258"/>
      <c r="E13" s="258"/>
      <c r="F13" s="258"/>
      <c r="G13" s="258"/>
      <c r="H13" s="254"/>
      <c r="I13" s="254"/>
      <c r="J13" s="254"/>
      <c r="K13" s="254"/>
    </row>
    <row r="14" spans="1:11" ht="21.75" customHeight="1" x14ac:dyDescent="0.2">
      <c r="A14" s="208" t="s">
        <v>1</v>
      </c>
      <c r="B14" s="210"/>
      <c r="C14" s="258" t="s">
        <v>14</v>
      </c>
      <c r="D14" s="258"/>
      <c r="E14" s="258"/>
      <c r="F14" s="258"/>
      <c r="G14" s="258"/>
      <c r="H14" s="254" t="s">
        <v>170</v>
      </c>
      <c r="I14" s="254"/>
      <c r="J14" s="254"/>
      <c r="K14" s="254"/>
    </row>
    <row r="15" spans="1:11" ht="21.75" customHeight="1" x14ac:dyDescent="0.2">
      <c r="A15" s="208" t="s">
        <v>2</v>
      </c>
      <c r="B15" s="210"/>
      <c r="C15" s="258" t="s">
        <v>15</v>
      </c>
      <c r="D15" s="258"/>
      <c r="E15" s="258"/>
      <c r="F15" s="258"/>
      <c r="G15" s="258"/>
      <c r="H15" s="254"/>
      <c r="I15" s="254"/>
      <c r="J15" s="254"/>
      <c r="K15" s="254"/>
    </row>
    <row r="16" spans="1:11" ht="21.75" customHeight="1" x14ac:dyDescent="0.2">
      <c r="A16" s="208" t="s">
        <v>3</v>
      </c>
      <c r="B16" s="210"/>
      <c r="C16" s="258" t="s">
        <v>16</v>
      </c>
      <c r="D16" s="258"/>
      <c r="E16" s="258"/>
      <c r="F16" s="258"/>
      <c r="G16" s="258"/>
      <c r="H16" s="254"/>
      <c r="I16" s="254"/>
      <c r="J16" s="254"/>
      <c r="K16" s="254"/>
    </row>
    <row r="17" spans="1:14" x14ac:dyDescent="0.2">
      <c r="A17" s="129"/>
      <c r="B17" s="129"/>
    </row>
    <row r="19" spans="1:14" x14ac:dyDescent="0.2">
      <c r="A19" s="256" t="s">
        <v>17</v>
      </c>
      <c r="B19" s="256"/>
      <c r="C19" s="256"/>
      <c r="D19" s="256"/>
      <c r="E19" s="256"/>
      <c r="F19" s="256"/>
      <c r="G19" s="256"/>
      <c r="H19" s="256"/>
      <c r="I19" s="256"/>
      <c r="J19" s="256"/>
      <c r="K19" s="256"/>
    </row>
    <row r="21" spans="1:14" ht="25.5" customHeight="1" x14ac:dyDescent="0.2">
      <c r="A21" s="201" t="s">
        <v>18</v>
      </c>
      <c r="B21" s="201"/>
      <c r="C21" s="201"/>
      <c r="D21" s="201"/>
      <c r="E21" s="201" t="s">
        <v>19</v>
      </c>
      <c r="F21" s="201"/>
      <c r="G21" s="201"/>
      <c r="H21" s="257" t="s">
        <v>20</v>
      </c>
      <c r="I21" s="257"/>
      <c r="J21" s="257"/>
      <c r="K21" s="257"/>
      <c r="M21" s="34" t="s">
        <v>133</v>
      </c>
    </row>
    <row r="22" spans="1:14" ht="27.75" customHeight="1" x14ac:dyDescent="0.2">
      <c r="A22" s="252"/>
      <c r="B22" s="252"/>
      <c r="C22" s="252"/>
      <c r="D22" s="252"/>
      <c r="E22" s="254"/>
      <c r="F22" s="254"/>
      <c r="G22" s="254"/>
      <c r="H22" s="254"/>
      <c r="I22" s="254"/>
      <c r="J22" s="254"/>
      <c r="K22" s="254"/>
      <c r="M22" s="35" t="s">
        <v>153</v>
      </c>
      <c r="N22" s="36" t="s">
        <v>157</v>
      </c>
    </row>
    <row r="23" spans="1:14" x14ac:dyDescent="0.2">
      <c r="A23" s="255"/>
      <c r="B23" s="255"/>
      <c r="C23" s="255"/>
      <c r="D23" s="255"/>
      <c r="E23" s="255"/>
      <c r="F23" s="255"/>
      <c r="G23" s="255"/>
      <c r="H23" s="255"/>
      <c r="I23" s="255"/>
      <c r="J23" s="255"/>
      <c r="K23" s="255"/>
    </row>
    <row r="25" spans="1:14" x14ac:dyDescent="0.2">
      <c r="A25" s="212" t="s">
        <v>21</v>
      </c>
      <c r="B25" s="212"/>
      <c r="C25" s="212"/>
      <c r="D25" s="212"/>
      <c r="E25" s="212"/>
      <c r="F25" s="212"/>
      <c r="G25" s="212"/>
      <c r="H25" s="212"/>
      <c r="I25" s="212"/>
      <c r="J25" s="212"/>
      <c r="K25" s="212"/>
    </row>
    <row r="27" spans="1:14" x14ac:dyDescent="0.2">
      <c r="A27" s="34" t="s">
        <v>22</v>
      </c>
      <c r="B27" s="34"/>
    </row>
    <row r="28" spans="1:14" x14ac:dyDescent="0.2">
      <c r="A28" s="30" t="s">
        <v>23</v>
      </c>
    </row>
    <row r="29" spans="1:14" x14ac:dyDescent="0.2">
      <c r="A29" s="201" t="s">
        <v>24</v>
      </c>
      <c r="B29" s="201"/>
      <c r="C29" s="201"/>
      <c r="D29" s="201"/>
      <c r="E29" s="201"/>
      <c r="F29" s="201"/>
      <c r="G29" s="201"/>
      <c r="H29" s="201"/>
      <c r="I29" s="201"/>
      <c r="J29" s="201"/>
      <c r="K29" s="201"/>
    </row>
    <row r="30" spans="1:14" ht="26.25" customHeight="1" x14ac:dyDescent="0.2">
      <c r="A30" s="213">
        <v>1</v>
      </c>
      <c r="B30" s="214"/>
      <c r="C30" s="244" t="s">
        <v>25</v>
      </c>
      <c r="D30" s="244"/>
      <c r="E30" s="244"/>
      <c r="F30" s="244"/>
      <c r="G30" s="244"/>
      <c r="H30" s="244"/>
      <c r="I30" s="250">
        <f>A22</f>
        <v>0</v>
      </c>
      <c r="J30" s="250"/>
      <c r="K30" s="251"/>
    </row>
    <row r="31" spans="1:14" ht="17.25" customHeight="1" x14ac:dyDescent="0.2">
      <c r="A31" s="213">
        <v>2</v>
      </c>
      <c r="B31" s="214"/>
      <c r="C31" s="244" t="s">
        <v>26</v>
      </c>
      <c r="D31" s="244"/>
      <c r="E31" s="244"/>
      <c r="F31" s="244"/>
      <c r="G31" s="244"/>
      <c r="H31" s="244"/>
      <c r="I31" s="216"/>
      <c r="J31" s="216"/>
      <c r="K31" s="217"/>
    </row>
    <row r="32" spans="1:14" ht="17.25" customHeight="1" x14ac:dyDescent="0.2">
      <c r="A32" s="213">
        <v>3</v>
      </c>
      <c r="B32" s="214"/>
      <c r="C32" s="244" t="s">
        <v>172</v>
      </c>
      <c r="D32" s="244"/>
      <c r="E32" s="244"/>
      <c r="F32" s="244"/>
      <c r="G32" s="244"/>
      <c r="H32" s="244"/>
      <c r="I32" s="248"/>
      <c r="J32" s="248"/>
      <c r="K32" s="249"/>
    </row>
    <row r="33" spans="1:14" ht="25.5" customHeight="1" x14ac:dyDescent="0.2">
      <c r="A33" s="213">
        <v>4</v>
      </c>
      <c r="B33" s="214"/>
      <c r="C33" s="244" t="s">
        <v>27</v>
      </c>
      <c r="D33" s="244"/>
      <c r="E33" s="244"/>
      <c r="F33" s="244"/>
      <c r="G33" s="244"/>
      <c r="H33" s="244"/>
      <c r="I33" s="250"/>
      <c r="J33" s="250"/>
      <c r="K33" s="251"/>
    </row>
    <row r="34" spans="1:14" ht="17.25" customHeight="1" x14ac:dyDescent="0.2">
      <c r="A34" s="213">
        <v>5</v>
      </c>
      <c r="B34" s="214"/>
      <c r="C34" s="244" t="s">
        <v>28</v>
      </c>
      <c r="D34" s="244"/>
      <c r="E34" s="244"/>
      <c r="F34" s="244"/>
      <c r="G34" s="244"/>
      <c r="H34" s="244"/>
      <c r="I34" s="245"/>
      <c r="J34" s="216"/>
      <c r="K34" s="217"/>
    </row>
    <row r="35" spans="1:14" ht="17.25" customHeight="1" x14ac:dyDescent="0.2">
      <c r="A35" s="213">
        <v>6</v>
      </c>
      <c r="B35" s="214"/>
      <c r="C35" s="274" t="s">
        <v>276</v>
      </c>
      <c r="D35" s="275"/>
      <c r="E35" s="275"/>
      <c r="F35" s="275"/>
      <c r="G35" s="275"/>
      <c r="H35" s="276"/>
      <c r="I35" s="277"/>
      <c r="J35" s="245"/>
      <c r="K35" s="278"/>
    </row>
    <row r="37" spans="1:14" x14ac:dyDescent="0.2">
      <c r="A37" s="224" t="s">
        <v>29</v>
      </c>
      <c r="B37" s="224"/>
      <c r="C37" s="224"/>
      <c r="D37" s="224"/>
      <c r="E37" s="224"/>
      <c r="F37" s="224"/>
      <c r="G37" s="224"/>
      <c r="H37" s="224"/>
      <c r="I37" s="224"/>
      <c r="J37" s="224"/>
      <c r="K37" s="224"/>
    </row>
    <row r="39" spans="1:14" ht="14.25" customHeight="1" x14ac:dyDescent="0.2">
      <c r="A39" s="246">
        <v>1</v>
      </c>
      <c r="B39" s="247"/>
      <c r="C39" s="201" t="s">
        <v>30</v>
      </c>
      <c r="D39" s="201"/>
      <c r="E39" s="201"/>
      <c r="F39" s="201"/>
      <c r="G39" s="201"/>
      <c r="H39" s="201"/>
      <c r="I39" s="201"/>
      <c r="J39" s="201" t="s">
        <v>7</v>
      </c>
      <c r="K39" s="201"/>
      <c r="M39" s="34" t="s">
        <v>133</v>
      </c>
    </row>
    <row r="40" spans="1:14" ht="15" customHeight="1" x14ac:dyDescent="0.2">
      <c r="A40" s="197" t="s">
        <v>0</v>
      </c>
      <c r="B40" s="198"/>
      <c r="C40" s="199" t="s">
        <v>32</v>
      </c>
      <c r="D40" s="199"/>
      <c r="E40" s="199"/>
      <c r="F40" s="199"/>
      <c r="G40" s="199"/>
      <c r="H40" s="199"/>
      <c r="I40" s="199"/>
      <c r="J40" s="200">
        <f>I32</f>
        <v>0</v>
      </c>
      <c r="K40" s="200"/>
      <c r="M40" s="35" t="s">
        <v>153</v>
      </c>
      <c r="N40" s="36" t="s">
        <v>155</v>
      </c>
    </row>
    <row r="41" spans="1:14" ht="15" customHeight="1" x14ac:dyDescent="0.2">
      <c r="A41" s="197" t="s">
        <v>1</v>
      </c>
      <c r="B41" s="198"/>
      <c r="C41" s="215" t="s">
        <v>33</v>
      </c>
      <c r="D41" s="216"/>
      <c r="E41" s="216"/>
      <c r="F41" s="216"/>
      <c r="G41" s="216"/>
      <c r="H41" s="217"/>
      <c r="I41" s="26"/>
      <c r="J41" s="200">
        <f>$J$40*I41</f>
        <v>0</v>
      </c>
      <c r="K41" s="200"/>
    </row>
    <row r="42" spans="1:14" ht="15" customHeight="1" x14ac:dyDescent="0.2">
      <c r="A42" s="197" t="s">
        <v>2</v>
      </c>
      <c r="B42" s="198"/>
      <c r="C42" s="215" t="s">
        <v>34</v>
      </c>
      <c r="D42" s="216"/>
      <c r="E42" s="216"/>
      <c r="F42" s="216"/>
      <c r="G42" s="216"/>
      <c r="H42" s="217"/>
      <c r="I42" s="26"/>
      <c r="J42" s="200">
        <f t="shared" ref="J42:J45" si="0">$J$40*I42</f>
        <v>0</v>
      </c>
      <c r="K42" s="200"/>
    </row>
    <row r="43" spans="1:14" ht="15" customHeight="1" x14ac:dyDescent="0.2">
      <c r="A43" s="197" t="s">
        <v>3</v>
      </c>
      <c r="B43" s="198"/>
      <c r="C43" s="215" t="s">
        <v>35</v>
      </c>
      <c r="D43" s="216"/>
      <c r="E43" s="216"/>
      <c r="F43" s="216"/>
      <c r="G43" s="216"/>
      <c r="H43" s="217"/>
      <c r="I43" s="26"/>
      <c r="J43" s="200">
        <f t="shared" si="0"/>
        <v>0</v>
      </c>
      <c r="K43" s="200"/>
    </row>
    <row r="44" spans="1:14" ht="15" customHeight="1" x14ac:dyDescent="0.2">
      <c r="A44" s="197" t="s">
        <v>4</v>
      </c>
      <c r="B44" s="198"/>
      <c r="C44" s="230" t="s">
        <v>36</v>
      </c>
      <c r="D44" s="231"/>
      <c r="E44" s="231"/>
      <c r="F44" s="231"/>
      <c r="G44" s="231"/>
      <c r="H44" s="232"/>
      <c r="I44" s="107"/>
      <c r="J44" s="242">
        <f t="shared" si="0"/>
        <v>0</v>
      </c>
      <c r="K44" s="242"/>
    </row>
    <row r="45" spans="1:14" ht="15" customHeight="1" x14ac:dyDescent="0.2">
      <c r="A45" s="197" t="s">
        <v>6</v>
      </c>
      <c r="B45" s="198"/>
      <c r="C45" s="215" t="s">
        <v>37</v>
      </c>
      <c r="D45" s="216"/>
      <c r="E45" s="216"/>
      <c r="F45" s="216"/>
      <c r="G45" s="216"/>
      <c r="H45" s="217"/>
      <c r="I45" s="26"/>
      <c r="J45" s="200">
        <f t="shared" si="0"/>
        <v>0</v>
      </c>
      <c r="K45" s="200"/>
    </row>
    <row r="46" spans="1:14" ht="15" customHeight="1" x14ac:dyDescent="0.2">
      <c r="A46" s="201" t="s">
        <v>31</v>
      </c>
      <c r="B46" s="201"/>
      <c r="C46" s="201"/>
      <c r="D46" s="201"/>
      <c r="E46" s="201"/>
      <c r="F46" s="201"/>
      <c r="G46" s="201"/>
      <c r="H46" s="201"/>
      <c r="I46" s="201"/>
      <c r="J46" s="202">
        <f>SUM(J40:K45)</f>
        <v>0</v>
      </c>
      <c r="K46" s="202"/>
      <c r="M46" s="35" t="s">
        <v>153</v>
      </c>
      <c r="N46" s="36" t="s">
        <v>156</v>
      </c>
    </row>
    <row r="48" spans="1:14" x14ac:dyDescent="0.2">
      <c r="A48" s="224" t="s">
        <v>38</v>
      </c>
      <c r="B48" s="224"/>
      <c r="C48" s="224"/>
      <c r="D48" s="224"/>
      <c r="E48" s="224"/>
      <c r="F48" s="224"/>
      <c r="G48" s="224"/>
      <c r="H48" s="224"/>
      <c r="I48" s="224"/>
      <c r="J48" s="224"/>
      <c r="K48" s="224"/>
    </row>
    <row r="50" spans="1:14" x14ac:dyDescent="0.2">
      <c r="A50" s="241" t="s">
        <v>39</v>
      </c>
      <c r="B50" s="241"/>
      <c r="C50" s="241"/>
      <c r="D50" s="241"/>
      <c r="E50" s="241"/>
      <c r="F50" s="241"/>
      <c r="G50" s="241"/>
      <c r="H50" s="241"/>
      <c r="I50" s="241"/>
      <c r="J50" s="241"/>
      <c r="K50" s="241"/>
    </row>
    <row r="51" spans="1:14" x14ac:dyDescent="0.2">
      <c r="A51" s="208" t="s">
        <v>40</v>
      </c>
      <c r="B51" s="210"/>
      <c r="C51" s="37" t="s">
        <v>41</v>
      </c>
      <c r="D51" s="37"/>
      <c r="E51" s="37"/>
      <c r="F51" s="37"/>
      <c r="G51" s="37"/>
      <c r="H51" s="37"/>
      <c r="I51" s="122" t="s">
        <v>128</v>
      </c>
      <c r="J51" s="201" t="s">
        <v>7</v>
      </c>
      <c r="K51" s="201"/>
      <c r="M51" s="34" t="s">
        <v>133</v>
      </c>
    </row>
    <row r="52" spans="1:14" x14ac:dyDescent="0.2">
      <c r="A52" s="197" t="s">
        <v>0</v>
      </c>
      <c r="B52" s="198"/>
      <c r="C52" s="215" t="s">
        <v>42</v>
      </c>
      <c r="D52" s="216"/>
      <c r="E52" s="216"/>
      <c r="F52" s="216"/>
      <c r="G52" s="216"/>
      <c r="H52" s="217"/>
      <c r="I52" s="126">
        <v>8.3299999999999999E-2</v>
      </c>
      <c r="J52" s="200">
        <f>J46*I52</f>
        <v>0</v>
      </c>
      <c r="K52" s="200"/>
      <c r="M52" s="35" t="s">
        <v>142</v>
      </c>
      <c r="N52" s="35" t="s">
        <v>141</v>
      </c>
    </row>
    <row r="53" spans="1:14" x14ac:dyDescent="0.2">
      <c r="A53" s="197" t="s">
        <v>1</v>
      </c>
      <c r="B53" s="198"/>
      <c r="C53" s="215" t="s">
        <v>43</v>
      </c>
      <c r="D53" s="216"/>
      <c r="E53" s="216"/>
      <c r="F53" s="216"/>
      <c r="G53" s="216"/>
      <c r="H53" s="217"/>
      <c r="I53" s="126">
        <v>0.121</v>
      </c>
      <c r="J53" s="200">
        <f>J46*I53</f>
        <v>0</v>
      </c>
      <c r="K53" s="200"/>
      <c r="M53" s="35" t="s">
        <v>142</v>
      </c>
      <c r="N53" s="35" t="s">
        <v>134</v>
      </c>
    </row>
    <row r="54" spans="1:14" x14ac:dyDescent="0.2">
      <c r="A54" s="208" t="s">
        <v>31</v>
      </c>
      <c r="B54" s="209"/>
      <c r="C54" s="209"/>
      <c r="D54" s="209"/>
      <c r="E54" s="209"/>
      <c r="F54" s="209"/>
      <c r="G54" s="209"/>
      <c r="H54" s="210"/>
      <c r="I54" s="125">
        <f>SUM(I52:I53)</f>
        <v>0.20430000000000001</v>
      </c>
      <c r="J54" s="202">
        <f>SUM(J52:K53)</f>
        <v>0</v>
      </c>
      <c r="K54" s="202"/>
    </row>
    <row r="56" spans="1:14" ht="30.75" customHeight="1" x14ac:dyDescent="0.2">
      <c r="A56" s="240" t="s">
        <v>44</v>
      </c>
      <c r="B56" s="240"/>
      <c r="C56" s="240"/>
      <c r="D56" s="240"/>
      <c r="E56" s="240"/>
      <c r="F56" s="240"/>
      <c r="G56" s="240"/>
      <c r="H56" s="240"/>
      <c r="I56" s="240"/>
      <c r="J56" s="240"/>
      <c r="K56" s="240"/>
    </row>
    <row r="57" spans="1:14" x14ac:dyDescent="0.2">
      <c r="A57" s="208" t="s">
        <v>45</v>
      </c>
      <c r="B57" s="210"/>
      <c r="C57" s="201" t="s">
        <v>46</v>
      </c>
      <c r="D57" s="201"/>
      <c r="E57" s="201"/>
      <c r="F57" s="201"/>
      <c r="G57" s="201"/>
      <c r="H57" s="201" t="s">
        <v>128</v>
      </c>
      <c r="I57" s="201"/>
      <c r="J57" s="201" t="s">
        <v>7</v>
      </c>
      <c r="K57" s="201"/>
      <c r="M57" s="34" t="s">
        <v>133</v>
      </c>
    </row>
    <row r="58" spans="1:14" x14ac:dyDescent="0.2">
      <c r="A58" s="197" t="s">
        <v>0</v>
      </c>
      <c r="B58" s="198"/>
      <c r="C58" s="237" t="s">
        <v>48</v>
      </c>
      <c r="D58" s="237"/>
      <c r="E58" s="237"/>
      <c r="F58" s="237"/>
      <c r="G58" s="237"/>
      <c r="H58" s="239">
        <v>0.2</v>
      </c>
      <c r="I58" s="239"/>
      <c r="J58" s="200">
        <f>(J46+J54)*H58</f>
        <v>0</v>
      </c>
      <c r="K58" s="200"/>
      <c r="L58" s="40"/>
      <c r="M58" s="41" t="s">
        <v>142</v>
      </c>
      <c r="N58" s="19" t="s">
        <v>144</v>
      </c>
    </row>
    <row r="59" spans="1:14" x14ac:dyDescent="0.2">
      <c r="A59" s="197" t="s">
        <v>1</v>
      </c>
      <c r="B59" s="198"/>
      <c r="C59" s="237" t="s">
        <v>49</v>
      </c>
      <c r="D59" s="237"/>
      <c r="E59" s="237"/>
      <c r="F59" s="237"/>
      <c r="G59" s="237"/>
      <c r="H59" s="238">
        <v>2.5000000000000001E-2</v>
      </c>
      <c r="I59" s="238"/>
      <c r="J59" s="200">
        <f>(J46+J54)*H59</f>
        <v>0</v>
      </c>
      <c r="K59" s="200"/>
      <c r="M59" s="41" t="s">
        <v>142</v>
      </c>
      <c r="N59" s="20" t="s">
        <v>143</v>
      </c>
    </row>
    <row r="60" spans="1:14" x14ac:dyDescent="0.2">
      <c r="A60" s="197" t="s">
        <v>2</v>
      </c>
      <c r="B60" s="198"/>
      <c r="C60" s="237" t="s">
        <v>50</v>
      </c>
      <c r="D60" s="237"/>
      <c r="E60" s="237"/>
      <c r="F60" s="237"/>
      <c r="G60" s="237"/>
      <c r="H60" s="239">
        <v>0.03</v>
      </c>
      <c r="I60" s="239"/>
      <c r="J60" s="200">
        <f>(J46+J54)*H60</f>
        <v>0</v>
      </c>
      <c r="K60" s="200"/>
      <c r="M60" s="41" t="s">
        <v>142</v>
      </c>
      <c r="N60" s="20" t="s">
        <v>135</v>
      </c>
    </row>
    <row r="61" spans="1:14" x14ac:dyDescent="0.2">
      <c r="A61" s="197" t="s">
        <v>3</v>
      </c>
      <c r="B61" s="198"/>
      <c r="C61" s="237" t="s">
        <v>51</v>
      </c>
      <c r="D61" s="237"/>
      <c r="E61" s="237"/>
      <c r="F61" s="237"/>
      <c r="G61" s="237"/>
      <c r="H61" s="238">
        <v>1.4999999999999999E-2</v>
      </c>
      <c r="I61" s="238"/>
      <c r="J61" s="200">
        <f>(J46+J54)*H61</f>
        <v>0</v>
      </c>
      <c r="K61" s="200"/>
      <c r="M61" s="41" t="s">
        <v>142</v>
      </c>
      <c r="N61" s="20" t="s">
        <v>136</v>
      </c>
    </row>
    <row r="62" spans="1:14" x14ac:dyDescent="0.2">
      <c r="A62" s="197" t="s">
        <v>4</v>
      </c>
      <c r="B62" s="198"/>
      <c r="C62" s="237" t="s">
        <v>52</v>
      </c>
      <c r="D62" s="237"/>
      <c r="E62" s="237"/>
      <c r="F62" s="237"/>
      <c r="G62" s="237"/>
      <c r="H62" s="238">
        <v>0.01</v>
      </c>
      <c r="I62" s="238"/>
      <c r="J62" s="200">
        <f>(J46+J54)*H62</f>
        <v>0</v>
      </c>
      <c r="K62" s="200"/>
      <c r="M62" s="41" t="s">
        <v>142</v>
      </c>
      <c r="N62" s="20" t="s">
        <v>137</v>
      </c>
    </row>
    <row r="63" spans="1:14" x14ac:dyDescent="0.2">
      <c r="A63" s="197" t="s">
        <v>5</v>
      </c>
      <c r="B63" s="198"/>
      <c r="C63" s="237" t="s">
        <v>53</v>
      </c>
      <c r="D63" s="237"/>
      <c r="E63" s="237"/>
      <c r="F63" s="237"/>
      <c r="G63" s="237"/>
      <c r="H63" s="238">
        <v>6.0000000000000001E-3</v>
      </c>
      <c r="I63" s="238"/>
      <c r="J63" s="200">
        <f>(J46+J54)*H63</f>
        <v>0</v>
      </c>
      <c r="K63" s="200"/>
      <c r="M63" s="41" t="s">
        <v>142</v>
      </c>
      <c r="N63" s="42" t="s">
        <v>138</v>
      </c>
    </row>
    <row r="64" spans="1:14" x14ac:dyDescent="0.2">
      <c r="A64" s="197" t="s">
        <v>6</v>
      </c>
      <c r="B64" s="198"/>
      <c r="C64" s="237" t="s">
        <v>54</v>
      </c>
      <c r="D64" s="237"/>
      <c r="E64" s="237"/>
      <c r="F64" s="237"/>
      <c r="G64" s="237"/>
      <c r="H64" s="238">
        <v>2E-3</v>
      </c>
      <c r="I64" s="238"/>
      <c r="J64" s="200">
        <f>(J46+J54)*H64</f>
        <v>0</v>
      </c>
      <c r="K64" s="200"/>
      <c r="M64" s="41" t="s">
        <v>142</v>
      </c>
      <c r="N64" s="42" t="s">
        <v>139</v>
      </c>
    </row>
    <row r="65" spans="1:17" x14ac:dyDescent="0.2">
      <c r="A65" s="197" t="s">
        <v>47</v>
      </c>
      <c r="B65" s="198"/>
      <c r="C65" s="237" t="s">
        <v>55</v>
      </c>
      <c r="D65" s="237"/>
      <c r="E65" s="237"/>
      <c r="F65" s="237"/>
      <c r="G65" s="237"/>
      <c r="H65" s="238">
        <v>0.08</v>
      </c>
      <c r="I65" s="238"/>
      <c r="J65" s="200">
        <f>(J46+J54)*H65</f>
        <v>0</v>
      </c>
      <c r="K65" s="200"/>
      <c r="M65" s="41" t="s">
        <v>142</v>
      </c>
      <c r="N65" s="42" t="s">
        <v>140</v>
      </c>
    </row>
    <row r="66" spans="1:17" x14ac:dyDescent="0.2">
      <c r="A66" s="201" t="s">
        <v>31</v>
      </c>
      <c r="B66" s="201"/>
      <c r="C66" s="201"/>
      <c r="D66" s="201"/>
      <c r="E66" s="201"/>
      <c r="F66" s="201"/>
      <c r="G66" s="201"/>
      <c r="H66" s="236">
        <f>SUM(H58:I65)</f>
        <v>0.36799999999999999</v>
      </c>
      <c r="I66" s="236"/>
      <c r="J66" s="202">
        <f>SUM(J58:K65)</f>
        <v>0</v>
      </c>
      <c r="K66" s="202"/>
    </row>
    <row r="68" spans="1:17" x14ac:dyDescent="0.2">
      <c r="A68" s="34" t="s">
        <v>56</v>
      </c>
      <c r="B68" s="34"/>
      <c r="M68" s="34" t="s">
        <v>133</v>
      </c>
    </row>
    <row r="69" spans="1:17" x14ac:dyDescent="0.2">
      <c r="A69" s="208" t="s">
        <v>57</v>
      </c>
      <c r="B69" s="210"/>
      <c r="C69" s="208" t="s">
        <v>58</v>
      </c>
      <c r="D69" s="209"/>
      <c r="E69" s="209"/>
      <c r="F69" s="209"/>
      <c r="G69" s="209"/>
      <c r="H69" s="210"/>
      <c r="I69" s="122" t="s">
        <v>152</v>
      </c>
      <c r="J69" s="201" t="s">
        <v>7</v>
      </c>
      <c r="K69" s="201"/>
      <c r="M69" s="43" t="s">
        <v>114</v>
      </c>
      <c r="N69" s="43" t="s">
        <v>146</v>
      </c>
      <c r="O69" s="43" t="s">
        <v>147</v>
      </c>
      <c r="P69" s="44" t="s">
        <v>145</v>
      </c>
      <c r="Q69" s="44" t="s">
        <v>148</v>
      </c>
    </row>
    <row r="70" spans="1:17" x14ac:dyDescent="0.2">
      <c r="A70" s="197" t="s">
        <v>0</v>
      </c>
      <c r="B70" s="198"/>
      <c r="C70" s="215" t="s">
        <v>129</v>
      </c>
      <c r="D70" s="216"/>
      <c r="E70" s="216"/>
      <c r="F70" s="216"/>
      <c r="G70" s="216"/>
      <c r="H70" s="217"/>
      <c r="I70" s="21"/>
      <c r="J70" s="200"/>
      <c r="K70" s="200"/>
      <c r="M70" s="18"/>
      <c r="N70" s="27"/>
      <c r="O70" s="45"/>
      <c r="P70" s="45"/>
      <c r="Q70" s="45"/>
    </row>
    <row r="71" spans="1:17" x14ac:dyDescent="0.2">
      <c r="A71" s="197" t="s">
        <v>1</v>
      </c>
      <c r="B71" s="198"/>
      <c r="C71" s="215" t="s">
        <v>370</v>
      </c>
      <c r="D71" s="216"/>
      <c r="E71" s="216"/>
      <c r="F71" s="216"/>
      <c r="G71" s="216"/>
      <c r="H71" s="217"/>
      <c r="I71" s="46"/>
      <c r="J71" s="200"/>
      <c r="K71" s="200"/>
      <c r="M71" s="27"/>
      <c r="N71" s="128"/>
      <c r="O71" s="47"/>
      <c r="P71" s="47"/>
      <c r="Q71" s="48"/>
    </row>
    <row r="72" spans="1:17" x14ac:dyDescent="0.2">
      <c r="A72" s="197" t="s">
        <v>2</v>
      </c>
      <c r="B72" s="198"/>
      <c r="C72" s="215" t="s">
        <v>90</v>
      </c>
      <c r="D72" s="216"/>
      <c r="E72" s="216"/>
      <c r="F72" s="216"/>
      <c r="G72" s="216"/>
      <c r="H72" s="217"/>
      <c r="I72" s="46"/>
      <c r="J72" s="200">
        <f>M72</f>
        <v>0</v>
      </c>
      <c r="K72" s="200"/>
      <c r="M72" s="27"/>
      <c r="N72" s="25"/>
      <c r="O72" s="25"/>
      <c r="P72" s="25"/>
      <c r="Q72" s="25"/>
    </row>
    <row r="73" spans="1:17" x14ac:dyDescent="0.2">
      <c r="A73" s="219" t="s">
        <v>3</v>
      </c>
      <c r="B73" s="220"/>
      <c r="C73" s="221" t="s">
        <v>115</v>
      </c>
      <c r="D73" s="222"/>
      <c r="E73" s="222"/>
      <c r="F73" s="222"/>
      <c r="G73" s="222"/>
      <c r="H73" s="223"/>
      <c r="I73" s="110"/>
      <c r="J73" s="233">
        <f>M73</f>
        <v>0</v>
      </c>
      <c r="K73" s="234"/>
      <c r="M73" s="27"/>
      <c r="N73" s="25"/>
      <c r="O73" s="25"/>
      <c r="P73" s="25"/>
      <c r="Q73" s="25"/>
    </row>
    <row r="74" spans="1:17" x14ac:dyDescent="0.2">
      <c r="A74" s="201" t="s">
        <v>31</v>
      </c>
      <c r="B74" s="201"/>
      <c r="C74" s="201"/>
      <c r="D74" s="201"/>
      <c r="E74" s="201"/>
      <c r="F74" s="201"/>
      <c r="G74" s="201"/>
      <c r="H74" s="201"/>
      <c r="I74" s="201"/>
      <c r="J74" s="202">
        <f>SUM(J70:K73)</f>
        <v>0</v>
      </c>
      <c r="K74" s="202"/>
    </row>
    <row r="76" spans="1:17" x14ac:dyDescent="0.2">
      <c r="A76" s="34" t="s">
        <v>59</v>
      </c>
      <c r="B76" s="34"/>
    </row>
    <row r="77" spans="1:17" x14ac:dyDescent="0.2">
      <c r="A77" s="208">
        <v>2</v>
      </c>
      <c r="B77" s="210"/>
      <c r="C77" s="201" t="s">
        <v>60</v>
      </c>
      <c r="D77" s="201"/>
      <c r="E77" s="201"/>
      <c r="F77" s="201"/>
      <c r="G77" s="201"/>
      <c r="H77" s="201"/>
      <c r="I77" s="201"/>
      <c r="J77" s="201" t="s">
        <v>7</v>
      </c>
      <c r="K77" s="201"/>
    </row>
    <row r="78" spans="1:17" x14ac:dyDescent="0.2">
      <c r="A78" s="197" t="s">
        <v>40</v>
      </c>
      <c r="B78" s="198"/>
      <c r="C78" s="199" t="str">
        <f>C51</f>
        <v>13º (décimo terceiro) Salário, Férias e Adicional de Férias</v>
      </c>
      <c r="D78" s="199"/>
      <c r="E78" s="199"/>
      <c r="F78" s="199"/>
      <c r="G78" s="199"/>
      <c r="H78" s="199"/>
      <c r="I78" s="199"/>
      <c r="J78" s="200">
        <f>J54</f>
        <v>0</v>
      </c>
      <c r="K78" s="200"/>
    </row>
    <row r="79" spans="1:17" x14ac:dyDescent="0.2">
      <c r="A79" s="197" t="s">
        <v>45</v>
      </c>
      <c r="B79" s="198"/>
      <c r="C79" s="199" t="str">
        <f>C57</f>
        <v>GPS, FGTS e outras contribuições</v>
      </c>
      <c r="D79" s="199"/>
      <c r="E79" s="199"/>
      <c r="F79" s="199"/>
      <c r="G79" s="199"/>
      <c r="H79" s="199"/>
      <c r="I79" s="199"/>
      <c r="J79" s="200">
        <f>J66</f>
        <v>0</v>
      </c>
      <c r="K79" s="200"/>
    </row>
    <row r="80" spans="1:17" x14ac:dyDescent="0.2">
      <c r="A80" s="197" t="s">
        <v>57</v>
      </c>
      <c r="B80" s="198"/>
      <c r="C80" s="199" t="str">
        <f>C69</f>
        <v>Benefícios Mensais e Diários</v>
      </c>
      <c r="D80" s="199"/>
      <c r="E80" s="199"/>
      <c r="F80" s="199"/>
      <c r="G80" s="199"/>
      <c r="H80" s="199"/>
      <c r="I80" s="199"/>
      <c r="J80" s="200">
        <f>J74</f>
        <v>0</v>
      </c>
      <c r="K80" s="200"/>
    </row>
    <row r="81" spans="1:15" x14ac:dyDescent="0.2">
      <c r="A81" s="201" t="s">
        <v>31</v>
      </c>
      <c r="B81" s="201"/>
      <c r="C81" s="201"/>
      <c r="D81" s="201"/>
      <c r="E81" s="201"/>
      <c r="F81" s="201"/>
      <c r="G81" s="201"/>
      <c r="H81" s="201"/>
      <c r="I81" s="201"/>
      <c r="J81" s="202">
        <f>SUM(J78:K80)</f>
        <v>0</v>
      </c>
      <c r="K81" s="202"/>
    </row>
    <row r="83" spans="1:15" x14ac:dyDescent="0.2">
      <c r="A83" s="229" t="s">
        <v>61</v>
      </c>
      <c r="B83" s="229"/>
      <c r="C83" s="229"/>
      <c r="D83" s="229"/>
      <c r="E83" s="229"/>
      <c r="F83" s="229"/>
      <c r="G83" s="229"/>
      <c r="H83" s="229"/>
      <c r="I83" s="229"/>
      <c r="J83" s="229"/>
      <c r="K83" s="229"/>
    </row>
    <row r="84" spans="1:15" x14ac:dyDescent="0.2">
      <c r="A84" s="49"/>
      <c r="B84" s="49"/>
      <c r="C84" s="49"/>
      <c r="D84" s="49"/>
      <c r="E84" s="49"/>
      <c r="F84" s="49"/>
      <c r="G84" s="49"/>
      <c r="H84" s="49"/>
      <c r="I84" s="49"/>
      <c r="J84" s="49"/>
      <c r="K84" s="49"/>
    </row>
    <row r="85" spans="1:15" x14ac:dyDescent="0.2">
      <c r="A85" s="208">
        <v>3</v>
      </c>
      <c r="B85" s="210"/>
      <c r="C85" s="208" t="s">
        <v>62</v>
      </c>
      <c r="D85" s="209"/>
      <c r="E85" s="209"/>
      <c r="F85" s="209"/>
      <c r="G85" s="209"/>
      <c r="H85" s="210"/>
      <c r="I85" s="122" t="s">
        <v>128</v>
      </c>
      <c r="J85" s="201" t="s">
        <v>7</v>
      </c>
      <c r="K85" s="201"/>
      <c r="M85" s="34" t="s">
        <v>133</v>
      </c>
    </row>
    <row r="86" spans="1:15" x14ac:dyDescent="0.2">
      <c r="A86" s="197" t="s">
        <v>0</v>
      </c>
      <c r="B86" s="198"/>
      <c r="C86" s="215" t="s">
        <v>63</v>
      </c>
      <c r="D86" s="216"/>
      <c r="E86" s="216"/>
      <c r="F86" s="216"/>
      <c r="G86" s="216"/>
      <c r="H86" s="217"/>
      <c r="I86" s="126">
        <v>1.8100000000000002E-2</v>
      </c>
      <c r="J86" s="200">
        <f>$J$46*I86</f>
        <v>0</v>
      </c>
      <c r="K86" s="200"/>
      <c r="M86" s="42" t="s">
        <v>116</v>
      </c>
      <c r="N86" s="20" t="s">
        <v>117</v>
      </c>
      <c r="O86" s="50"/>
    </row>
    <row r="87" spans="1:15" x14ac:dyDescent="0.2">
      <c r="A87" s="197" t="s">
        <v>1</v>
      </c>
      <c r="B87" s="198"/>
      <c r="C87" s="215" t="s">
        <v>64</v>
      </c>
      <c r="D87" s="216"/>
      <c r="E87" s="216"/>
      <c r="F87" s="216"/>
      <c r="G87" s="216"/>
      <c r="H87" s="217"/>
      <c r="I87" s="126">
        <v>1.4E-3</v>
      </c>
      <c r="J87" s="200">
        <f t="shared" ref="J87:J89" si="1">$J$46*I87</f>
        <v>0</v>
      </c>
      <c r="K87" s="200"/>
      <c r="M87" s="42" t="s">
        <v>116</v>
      </c>
      <c r="N87" s="20" t="s">
        <v>118</v>
      </c>
      <c r="O87" s="50"/>
    </row>
    <row r="88" spans="1:15" x14ac:dyDescent="0.2">
      <c r="A88" s="197" t="s">
        <v>3</v>
      </c>
      <c r="B88" s="198"/>
      <c r="C88" s="230" t="s">
        <v>65</v>
      </c>
      <c r="D88" s="231"/>
      <c r="E88" s="231"/>
      <c r="F88" s="231"/>
      <c r="G88" s="231"/>
      <c r="H88" s="232"/>
      <c r="I88" s="127">
        <v>1.9400000000000001E-2</v>
      </c>
      <c r="J88" s="200">
        <f t="shared" si="1"/>
        <v>0</v>
      </c>
      <c r="K88" s="200"/>
      <c r="M88" s="42" t="s">
        <v>151</v>
      </c>
      <c r="N88" s="51" t="s">
        <v>168</v>
      </c>
      <c r="O88" s="50"/>
    </row>
    <row r="89" spans="1:15" x14ac:dyDescent="0.2">
      <c r="A89" s="197" t="s">
        <v>4</v>
      </c>
      <c r="B89" s="198"/>
      <c r="C89" s="215" t="s">
        <v>174</v>
      </c>
      <c r="D89" s="216"/>
      <c r="E89" s="216"/>
      <c r="F89" s="216"/>
      <c r="G89" s="216"/>
      <c r="H89" s="217"/>
      <c r="I89" s="126">
        <v>1.1000000000000001E-3</v>
      </c>
      <c r="J89" s="200">
        <f t="shared" si="1"/>
        <v>0</v>
      </c>
      <c r="K89" s="200"/>
      <c r="M89" s="42" t="s">
        <v>116</v>
      </c>
      <c r="N89" s="42" t="s">
        <v>176</v>
      </c>
      <c r="O89" s="50"/>
    </row>
    <row r="90" spans="1:15" x14ac:dyDescent="0.2">
      <c r="A90" s="37" t="s">
        <v>31</v>
      </c>
      <c r="B90" s="37"/>
      <c r="C90" s="37"/>
      <c r="D90" s="37"/>
      <c r="E90" s="37"/>
      <c r="F90" s="37"/>
      <c r="G90" s="37"/>
      <c r="H90" s="37"/>
      <c r="I90" s="53">
        <f>SUM(I86:I89)</f>
        <v>0.04</v>
      </c>
      <c r="J90" s="202">
        <f>SUM(J86:K89)</f>
        <v>0</v>
      </c>
      <c r="K90" s="202"/>
    </row>
    <row r="92" spans="1:15" x14ac:dyDescent="0.2">
      <c r="A92" s="229" t="s">
        <v>66</v>
      </c>
      <c r="B92" s="229"/>
      <c r="C92" s="229"/>
      <c r="D92" s="229"/>
      <c r="E92" s="229"/>
      <c r="F92" s="229"/>
      <c r="G92" s="229"/>
      <c r="H92" s="229"/>
      <c r="I92" s="229"/>
      <c r="J92" s="229"/>
      <c r="K92" s="229"/>
    </row>
    <row r="95" spans="1:15" x14ac:dyDescent="0.2">
      <c r="A95" s="34" t="s">
        <v>67</v>
      </c>
      <c r="B95" s="34"/>
    </row>
    <row r="96" spans="1:15" x14ac:dyDescent="0.2">
      <c r="A96" s="208" t="s">
        <v>68</v>
      </c>
      <c r="B96" s="210"/>
      <c r="C96" s="208" t="s">
        <v>69</v>
      </c>
      <c r="D96" s="209"/>
      <c r="E96" s="209"/>
      <c r="F96" s="209"/>
      <c r="G96" s="209"/>
      <c r="H96" s="210"/>
      <c r="I96" s="122" t="s">
        <v>128</v>
      </c>
      <c r="J96" s="201" t="s">
        <v>7</v>
      </c>
      <c r="K96" s="201"/>
      <c r="M96" s="34" t="s">
        <v>133</v>
      </c>
    </row>
    <row r="97" spans="1:14" x14ac:dyDescent="0.2">
      <c r="A97" s="197" t="s">
        <v>0</v>
      </c>
      <c r="B97" s="198"/>
      <c r="C97" s="215" t="s">
        <v>158</v>
      </c>
      <c r="D97" s="216"/>
      <c r="E97" s="216"/>
      <c r="F97" s="216"/>
      <c r="G97" s="216"/>
      <c r="H97" s="217"/>
      <c r="I97" s="126">
        <v>9.4999999999999998E-3</v>
      </c>
      <c r="J97" s="226">
        <f>$J$46*I97</f>
        <v>0</v>
      </c>
      <c r="K97" s="226"/>
      <c r="M97" s="42" t="s">
        <v>116</v>
      </c>
      <c r="N97" s="20" t="s">
        <v>119</v>
      </c>
    </row>
    <row r="98" spans="1:14" x14ac:dyDescent="0.2">
      <c r="A98" s="197" t="s">
        <v>1</v>
      </c>
      <c r="B98" s="198"/>
      <c r="C98" s="215" t="s">
        <v>159</v>
      </c>
      <c r="D98" s="216"/>
      <c r="E98" s="216"/>
      <c r="F98" s="216"/>
      <c r="G98" s="216"/>
      <c r="H98" s="217"/>
      <c r="I98" s="126">
        <v>3.8800000000000001E-2</v>
      </c>
      <c r="J98" s="226">
        <f t="shared" ref="J98:J102" si="2">$J$46*I98</f>
        <v>0</v>
      </c>
      <c r="K98" s="226"/>
      <c r="M98" s="42" t="s">
        <v>116</v>
      </c>
      <c r="N98" s="20" t="s">
        <v>120</v>
      </c>
    </row>
    <row r="99" spans="1:14" x14ac:dyDescent="0.2">
      <c r="A99" s="197" t="s">
        <v>2</v>
      </c>
      <c r="B99" s="198"/>
      <c r="C99" s="215" t="s">
        <v>160</v>
      </c>
      <c r="D99" s="216"/>
      <c r="E99" s="216"/>
      <c r="F99" s="216"/>
      <c r="G99" s="216"/>
      <c r="H99" s="217"/>
      <c r="I99" s="126">
        <v>1E-3</v>
      </c>
      <c r="J99" s="226">
        <f t="shared" si="2"/>
        <v>0</v>
      </c>
      <c r="K99" s="226"/>
      <c r="M99" s="42" t="s">
        <v>116</v>
      </c>
      <c r="N99" s="20" t="s">
        <v>149</v>
      </c>
    </row>
    <row r="100" spans="1:14" x14ac:dyDescent="0.2">
      <c r="A100" s="197" t="s">
        <v>3</v>
      </c>
      <c r="B100" s="198"/>
      <c r="C100" s="215" t="s">
        <v>161</v>
      </c>
      <c r="D100" s="216"/>
      <c r="E100" s="216"/>
      <c r="F100" s="216"/>
      <c r="G100" s="216"/>
      <c r="H100" s="217"/>
      <c r="I100" s="127">
        <v>4.1999999999999997E-3</v>
      </c>
      <c r="J100" s="226">
        <f t="shared" si="2"/>
        <v>0</v>
      </c>
      <c r="K100" s="226"/>
      <c r="M100" s="42" t="s">
        <v>116</v>
      </c>
      <c r="N100" s="20" t="s">
        <v>169</v>
      </c>
    </row>
    <row r="101" spans="1:14" x14ac:dyDescent="0.2">
      <c r="A101" s="197" t="s">
        <v>4</v>
      </c>
      <c r="B101" s="198"/>
      <c r="C101" s="215" t="s">
        <v>162</v>
      </c>
      <c r="D101" s="216"/>
      <c r="E101" s="216"/>
      <c r="F101" s="216"/>
      <c r="G101" s="216"/>
      <c r="H101" s="217"/>
      <c r="I101" s="126">
        <v>2.0000000000000001E-4</v>
      </c>
      <c r="J101" s="226">
        <f t="shared" si="2"/>
        <v>0</v>
      </c>
      <c r="K101" s="226"/>
      <c r="M101" s="42" t="s">
        <v>116</v>
      </c>
      <c r="N101" s="20" t="s">
        <v>150</v>
      </c>
    </row>
    <row r="102" spans="1:14" x14ac:dyDescent="0.2">
      <c r="A102" s="197" t="s">
        <v>5</v>
      </c>
      <c r="B102" s="198"/>
      <c r="C102" s="215" t="s">
        <v>163</v>
      </c>
      <c r="D102" s="216"/>
      <c r="E102" s="216"/>
      <c r="F102" s="216"/>
      <c r="G102" s="216"/>
      <c r="H102" s="217"/>
      <c r="I102" s="126">
        <v>9.4899999999999998E-2</v>
      </c>
      <c r="J102" s="226">
        <f t="shared" si="2"/>
        <v>0</v>
      </c>
      <c r="K102" s="226"/>
      <c r="M102" s="42" t="s">
        <v>116</v>
      </c>
      <c r="N102" s="20" t="s">
        <v>121</v>
      </c>
    </row>
    <row r="103" spans="1:14" x14ac:dyDescent="0.2">
      <c r="A103" s="208" t="s">
        <v>31</v>
      </c>
      <c r="B103" s="209"/>
      <c r="C103" s="209"/>
      <c r="D103" s="209"/>
      <c r="E103" s="209"/>
      <c r="F103" s="209"/>
      <c r="G103" s="209"/>
      <c r="H103" s="210"/>
      <c r="I103" s="125">
        <f>SUM(I97:I102)</f>
        <v>0.14860000000000001</v>
      </c>
      <c r="J103" s="211">
        <f>SUM(J97:K102)</f>
        <v>0</v>
      </c>
      <c r="K103" s="211"/>
    </row>
    <row r="105" spans="1:14" x14ac:dyDescent="0.2">
      <c r="A105" s="34" t="s">
        <v>70</v>
      </c>
      <c r="B105" s="34"/>
    </row>
    <row r="106" spans="1:14" x14ac:dyDescent="0.2">
      <c r="A106" s="208" t="s">
        <v>71</v>
      </c>
      <c r="B106" s="210"/>
      <c r="C106" s="201" t="s">
        <v>175</v>
      </c>
      <c r="D106" s="201"/>
      <c r="E106" s="201"/>
      <c r="F106" s="201"/>
      <c r="G106" s="201"/>
      <c r="H106" s="201"/>
      <c r="I106" s="201"/>
      <c r="J106" s="201" t="s">
        <v>7</v>
      </c>
      <c r="K106" s="201"/>
    </row>
    <row r="107" spans="1:14" x14ac:dyDescent="0.2">
      <c r="A107" s="197" t="s">
        <v>0</v>
      </c>
      <c r="B107" s="198"/>
      <c r="C107" s="199" t="s">
        <v>164</v>
      </c>
      <c r="D107" s="199"/>
      <c r="E107" s="199"/>
      <c r="F107" s="199"/>
      <c r="G107" s="199"/>
      <c r="H107" s="199"/>
      <c r="I107" s="199"/>
      <c r="J107" s="226"/>
      <c r="K107" s="226"/>
    </row>
    <row r="108" spans="1:14" x14ac:dyDescent="0.2">
      <c r="A108" s="208" t="s">
        <v>31</v>
      </c>
      <c r="B108" s="209"/>
      <c r="C108" s="209"/>
      <c r="D108" s="209"/>
      <c r="E108" s="209"/>
      <c r="F108" s="209"/>
      <c r="G108" s="209"/>
      <c r="H108" s="209"/>
      <c r="I108" s="210"/>
      <c r="J108" s="211">
        <f>SUM(J107)</f>
        <v>0</v>
      </c>
      <c r="K108" s="211"/>
    </row>
    <row r="110" spans="1:14" x14ac:dyDescent="0.2">
      <c r="A110" s="34" t="s">
        <v>72</v>
      </c>
      <c r="B110" s="34"/>
    </row>
    <row r="111" spans="1:14" x14ac:dyDescent="0.2">
      <c r="A111" s="208">
        <v>4</v>
      </c>
      <c r="B111" s="210"/>
      <c r="C111" s="201" t="s">
        <v>73</v>
      </c>
      <c r="D111" s="201"/>
      <c r="E111" s="201"/>
      <c r="F111" s="201"/>
      <c r="G111" s="201"/>
      <c r="H111" s="201"/>
      <c r="I111" s="201"/>
      <c r="J111" s="201" t="s">
        <v>7</v>
      </c>
      <c r="K111" s="201"/>
    </row>
    <row r="112" spans="1:14" x14ac:dyDescent="0.2">
      <c r="A112" s="197" t="s">
        <v>68</v>
      </c>
      <c r="B112" s="198"/>
      <c r="C112" s="199" t="s">
        <v>165</v>
      </c>
      <c r="D112" s="199"/>
      <c r="E112" s="199"/>
      <c r="F112" s="199"/>
      <c r="G112" s="199"/>
      <c r="H112" s="199"/>
      <c r="I112" s="199"/>
      <c r="J112" s="200">
        <f>J103</f>
        <v>0</v>
      </c>
      <c r="K112" s="200"/>
    </row>
    <row r="113" spans="1:13" x14ac:dyDescent="0.2">
      <c r="A113" s="197" t="s">
        <v>71</v>
      </c>
      <c r="B113" s="198"/>
      <c r="C113" s="199" t="s">
        <v>175</v>
      </c>
      <c r="D113" s="199"/>
      <c r="E113" s="199"/>
      <c r="F113" s="199"/>
      <c r="G113" s="199"/>
      <c r="H113" s="199"/>
      <c r="I113" s="199"/>
      <c r="J113" s="200">
        <f>J108</f>
        <v>0</v>
      </c>
      <c r="K113" s="200"/>
    </row>
    <row r="114" spans="1:13" x14ac:dyDescent="0.2">
      <c r="A114" s="201" t="s">
        <v>31</v>
      </c>
      <c r="B114" s="201"/>
      <c r="C114" s="201"/>
      <c r="D114" s="201"/>
      <c r="E114" s="201"/>
      <c r="F114" s="201"/>
      <c r="G114" s="201"/>
      <c r="H114" s="201"/>
      <c r="I114" s="201"/>
      <c r="J114" s="202">
        <f>SUM(J112:K113)</f>
        <v>0</v>
      </c>
      <c r="K114" s="202"/>
    </row>
    <row r="116" spans="1:13" x14ac:dyDescent="0.2">
      <c r="A116" s="224" t="s">
        <v>74</v>
      </c>
      <c r="B116" s="224"/>
      <c r="C116" s="224"/>
      <c r="D116" s="224"/>
      <c r="E116" s="224"/>
      <c r="F116" s="224"/>
      <c r="G116" s="224"/>
      <c r="H116" s="224"/>
      <c r="I116" s="224"/>
      <c r="J116" s="224"/>
      <c r="K116" s="224"/>
    </row>
    <row r="117" spans="1:13" x14ac:dyDescent="0.2">
      <c r="A117" s="34"/>
      <c r="B117" s="34"/>
    </row>
    <row r="118" spans="1:13" x14ac:dyDescent="0.2">
      <c r="A118" s="208">
        <v>5</v>
      </c>
      <c r="B118" s="210"/>
      <c r="C118" s="201" t="s">
        <v>75</v>
      </c>
      <c r="D118" s="201"/>
      <c r="E118" s="201"/>
      <c r="F118" s="201"/>
      <c r="G118" s="201"/>
      <c r="H118" s="201"/>
      <c r="I118" s="201"/>
      <c r="J118" s="201" t="s">
        <v>7</v>
      </c>
      <c r="K118" s="201"/>
      <c r="M118" s="34" t="s">
        <v>133</v>
      </c>
    </row>
    <row r="119" spans="1:13" x14ac:dyDescent="0.2">
      <c r="A119" s="286" t="s">
        <v>0</v>
      </c>
      <c r="B119" s="287"/>
      <c r="C119" s="280" t="s">
        <v>76</v>
      </c>
      <c r="D119" s="280"/>
      <c r="E119" s="280"/>
      <c r="F119" s="280"/>
      <c r="G119" s="280"/>
      <c r="H119" s="280"/>
      <c r="I119" s="280"/>
      <c r="J119" s="225"/>
      <c r="K119" s="225"/>
    </row>
    <row r="120" spans="1:13" x14ac:dyDescent="0.2">
      <c r="A120" s="197" t="s">
        <v>1</v>
      </c>
      <c r="B120" s="198"/>
      <c r="C120" s="199" t="s">
        <v>77</v>
      </c>
      <c r="D120" s="199"/>
      <c r="E120" s="199"/>
      <c r="F120" s="199"/>
      <c r="G120" s="199"/>
      <c r="H120" s="199"/>
      <c r="I120" s="199"/>
      <c r="J120" s="225"/>
      <c r="K120" s="225"/>
    </row>
    <row r="121" spans="1:13" x14ac:dyDescent="0.2">
      <c r="A121" s="197" t="s">
        <v>2</v>
      </c>
      <c r="B121" s="198"/>
      <c r="C121" s="199" t="s">
        <v>297</v>
      </c>
      <c r="D121" s="199"/>
      <c r="E121" s="199"/>
      <c r="F121" s="199"/>
      <c r="G121" s="199"/>
      <c r="H121" s="199"/>
      <c r="I121" s="199"/>
      <c r="J121" s="225"/>
      <c r="K121" s="225"/>
    </row>
    <row r="122" spans="1:13" x14ac:dyDescent="0.2">
      <c r="A122" s="197" t="s">
        <v>3</v>
      </c>
      <c r="B122" s="198"/>
      <c r="C122" s="199" t="s">
        <v>361</v>
      </c>
      <c r="D122" s="199"/>
      <c r="E122" s="199"/>
      <c r="F122" s="199"/>
      <c r="G122" s="199"/>
      <c r="H122" s="199"/>
      <c r="I122" s="199"/>
      <c r="J122" s="227"/>
      <c r="K122" s="228"/>
    </row>
    <row r="123" spans="1:13" x14ac:dyDescent="0.2">
      <c r="A123" s="197" t="s">
        <v>4</v>
      </c>
      <c r="B123" s="198"/>
      <c r="C123" s="199" t="s">
        <v>37</v>
      </c>
      <c r="D123" s="199"/>
      <c r="E123" s="199"/>
      <c r="F123" s="199"/>
      <c r="G123" s="199"/>
      <c r="H123" s="199"/>
      <c r="I123" s="199"/>
      <c r="J123" s="226"/>
      <c r="K123" s="226"/>
    </row>
    <row r="124" spans="1:13" x14ac:dyDescent="0.2">
      <c r="A124" s="201" t="s">
        <v>31</v>
      </c>
      <c r="B124" s="201"/>
      <c r="C124" s="201"/>
      <c r="D124" s="201"/>
      <c r="E124" s="201"/>
      <c r="F124" s="201"/>
      <c r="G124" s="201"/>
      <c r="H124" s="201"/>
      <c r="I124" s="201"/>
      <c r="J124" s="211">
        <f>SUM(J119:K123)</f>
        <v>0</v>
      </c>
      <c r="K124" s="211"/>
    </row>
    <row r="126" spans="1:13" x14ac:dyDescent="0.2">
      <c r="A126" s="224" t="s">
        <v>78</v>
      </c>
      <c r="B126" s="224"/>
      <c r="C126" s="224"/>
      <c r="D126" s="224"/>
      <c r="E126" s="224"/>
      <c r="F126" s="224"/>
      <c r="G126" s="224"/>
      <c r="H126" s="224"/>
      <c r="I126" s="224"/>
      <c r="J126" s="224"/>
      <c r="K126" s="224"/>
    </row>
    <row r="127" spans="1:13" x14ac:dyDescent="0.2">
      <c r="A127" s="34"/>
      <c r="B127" s="34"/>
    </row>
    <row r="128" spans="1:13" x14ac:dyDescent="0.2">
      <c r="A128" s="208">
        <v>6</v>
      </c>
      <c r="B128" s="210"/>
      <c r="C128" s="208" t="s">
        <v>79</v>
      </c>
      <c r="D128" s="209"/>
      <c r="E128" s="209"/>
      <c r="F128" s="209"/>
      <c r="G128" s="209"/>
      <c r="H128" s="210"/>
      <c r="I128" s="122" t="s">
        <v>128</v>
      </c>
      <c r="J128" s="201" t="s">
        <v>7</v>
      </c>
      <c r="K128" s="201"/>
      <c r="M128" s="34" t="s">
        <v>133</v>
      </c>
    </row>
    <row r="129" spans="1:14" x14ac:dyDescent="0.2">
      <c r="A129" s="197" t="s">
        <v>0</v>
      </c>
      <c r="B129" s="198"/>
      <c r="C129" s="215" t="s">
        <v>80</v>
      </c>
      <c r="D129" s="216"/>
      <c r="E129" s="216"/>
      <c r="F129" s="216"/>
      <c r="G129" s="216"/>
      <c r="H129" s="217"/>
      <c r="I129" s="26"/>
      <c r="J129" s="218">
        <f>J148*I129</f>
        <v>0</v>
      </c>
      <c r="K129" s="218"/>
    </row>
    <row r="130" spans="1:14" x14ac:dyDescent="0.2">
      <c r="A130" s="219" t="s">
        <v>1</v>
      </c>
      <c r="B130" s="220"/>
      <c r="C130" s="221" t="s">
        <v>379</v>
      </c>
      <c r="D130" s="222"/>
      <c r="E130" s="222"/>
      <c r="F130" s="222"/>
      <c r="G130" s="222"/>
      <c r="H130" s="223"/>
      <c r="I130" s="130"/>
      <c r="J130" s="218">
        <f>(J148+J129)*I130</f>
        <v>0</v>
      </c>
      <c r="K130" s="218"/>
      <c r="M130" s="35" t="s">
        <v>153</v>
      </c>
      <c r="N130" s="36" t="s">
        <v>154</v>
      </c>
    </row>
    <row r="131" spans="1:14" x14ac:dyDescent="0.2">
      <c r="A131" s="197" t="s">
        <v>2</v>
      </c>
      <c r="B131" s="198"/>
      <c r="C131" s="215" t="s">
        <v>81</v>
      </c>
      <c r="D131" s="216"/>
      <c r="E131" s="216"/>
      <c r="F131" s="216"/>
      <c r="G131" s="216"/>
      <c r="H131" s="217"/>
      <c r="I131" s="128"/>
      <c r="J131" s="218"/>
      <c r="K131" s="218"/>
    </row>
    <row r="132" spans="1:14" x14ac:dyDescent="0.2">
      <c r="A132" s="197"/>
      <c r="B132" s="198"/>
      <c r="C132" s="215" t="s">
        <v>82</v>
      </c>
      <c r="D132" s="216"/>
      <c r="E132" s="216"/>
      <c r="F132" s="216"/>
      <c r="G132" s="216"/>
      <c r="H132" s="217"/>
      <c r="I132" s="128"/>
      <c r="J132" s="218"/>
      <c r="K132" s="218"/>
    </row>
    <row r="133" spans="1:14" x14ac:dyDescent="0.2">
      <c r="A133" s="123"/>
      <c r="B133" s="124"/>
      <c r="C133" s="215" t="s">
        <v>126</v>
      </c>
      <c r="D133" s="216"/>
      <c r="E133" s="216"/>
      <c r="F133" s="216"/>
      <c r="G133" s="216"/>
      <c r="H133" s="216"/>
      <c r="I133" s="126">
        <v>0.05</v>
      </c>
      <c r="J133" s="218">
        <f>J148*I133</f>
        <v>0</v>
      </c>
      <c r="K133" s="218"/>
    </row>
    <row r="134" spans="1:14" x14ac:dyDescent="0.2">
      <c r="A134" s="123"/>
      <c r="B134" s="124"/>
      <c r="C134" s="215" t="s">
        <v>127</v>
      </c>
      <c r="D134" s="216"/>
      <c r="E134" s="216"/>
      <c r="F134" s="216"/>
      <c r="G134" s="216"/>
      <c r="H134" s="216"/>
      <c r="I134" s="126">
        <v>1.6500000000000001E-2</v>
      </c>
      <c r="J134" s="218">
        <f>J148*I134</f>
        <v>0</v>
      </c>
      <c r="K134" s="218"/>
    </row>
    <row r="135" spans="1:14" x14ac:dyDescent="0.2">
      <c r="A135" s="123"/>
      <c r="B135" s="124"/>
      <c r="C135" s="215" t="s">
        <v>173</v>
      </c>
      <c r="D135" s="216"/>
      <c r="E135" s="216"/>
      <c r="F135" s="216"/>
      <c r="G135" s="216"/>
      <c r="H135" s="216"/>
      <c r="I135" s="126">
        <v>7.5999999999999998E-2</v>
      </c>
      <c r="J135" s="218">
        <f>J148*I135</f>
        <v>0</v>
      </c>
      <c r="K135" s="218"/>
    </row>
    <row r="136" spans="1:14" x14ac:dyDescent="0.2">
      <c r="A136" s="197"/>
      <c r="B136" s="198"/>
      <c r="C136" s="215" t="s">
        <v>83</v>
      </c>
      <c r="D136" s="216"/>
      <c r="E136" s="216"/>
      <c r="F136" s="216"/>
      <c r="G136" s="216"/>
      <c r="H136" s="217"/>
      <c r="I136" s="128"/>
      <c r="J136" s="218"/>
      <c r="K136" s="218"/>
    </row>
    <row r="137" spans="1:14" x14ac:dyDescent="0.2">
      <c r="A137" s="197"/>
      <c r="B137" s="198"/>
      <c r="C137" s="215" t="s">
        <v>84</v>
      </c>
      <c r="D137" s="216"/>
      <c r="E137" s="216"/>
      <c r="F137" s="216"/>
      <c r="G137" s="216"/>
      <c r="H137" s="217"/>
      <c r="I137" s="128"/>
      <c r="J137" s="218"/>
      <c r="K137" s="218"/>
    </row>
    <row r="138" spans="1:14" x14ac:dyDescent="0.2">
      <c r="A138" s="208" t="s">
        <v>31</v>
      </c>
      <c r="B138" s="209"/>
      <c r="C138" s="209"/>
      <c r="D138" s="209"/>
      <c r="E138" s="209"/>
      <c r="F138" s="209"/>
      <c r="G138" s="209"/>
      <c r="H138" s="210"/>
      <c r="I138" s="125">
        <f>SUM(I129:I135)</f>
        <v>0.14249999999999999</v>
      </c>
      <c r="J138" s="211">
        <f>SUM(J129:K137)</f>
        <v>0</v>
      </c>
      <c r="K138" s="211"/>
    </row>
    <row r="140" spans="1:14" x14ac:dyDescent="0.2">
      <c r="A140" s="212" t="s">
        <v>85</v>
      </c>
      <c r="B140" s="212"/>
      <c r="C140" s="212"/>
      <c r="D140" s="212"/>
      <c r="E140" s="212"/>
      <c r="F140" s="212"/>
      <c r="G140" s="212"/>
      <c r="H140" s="212"/>
      <c r="I140" s="212"/>
      <c r="J140" s="212"/>
      <c r="K140" s="212"/>
    </row>
    <row r="142" spans="1:14" x14ac:dyDescent="0.2">
      <c r="A142" s="213"/>
      <c r="B142" s="214"/>
      <c r="C142" s="201" t="s">
        <v>86</v>
      </c>
      <c r="D142" s="201"/>
      <c r="E142" s="201"/>
      <c r="F142" s="201"/>
      <c r="G142" s="201"/>
      <c r="H142" s="201"/>
      <c r="I142" s="201"/>
      <c r="J142" s="201" t="s">
        <v>7</v>
      </c>
      <c r="K142" s="201"/>
    </row>
    <row r="143" spans="1:14" ht="17.25" customHeight="1" x14ac:dyDescent="0.2">
      <c r="A143" s="197" t="s">
        <v>0</v>
      </c>
      <c r="B143" s="198"/>
      <c r="C143" s="199" t="str">
        <f>A37</f>
        <v>Módulo 1 - Composição da Remuneração</v>
      </c>
      <c r="D143" s="199"/>
      <c r="E143" s="199"/>
      <c r="F143" s="199"/>
      <c r="G143" s="199"/>
      <c r="H143" s="199"/>
      <c r="I143" s="199"/>
      <c r="J143" s="200">
        <f>J46</f>
        <v>0</v>
      </c>
      <c r="K143" s="200"/>
    </row>
    <row r="144" spans="1:14" ht="17.25" customHeight="1" x14ac:dyDescent="0.2">
      <c r="A144" s="197" t="s">
        <v>1</v>
      </c>
      <c r="B144" s="198"/>
      <c r="C144" s="199" t="str">
        <f>A48</f>
        <v>Módulo 2 - Encargos e Benefícios Anuais, Mensais e Diários</v>
      </c>
      <c r="D144" s="199"/>
      <c r="E144" s="199"/>
      <c r="F144" s="199"/>
      <c r="G144" s="199"/>
      <c r="H144" s="199"/>
      <c r="I144" s="199"/>
      <c r="J144" s="200">
        <f>J81</f>
        <v>0</v>
      </c>
      <c r="K144" s="200"/>
    </row>
    <row r="145" spans="1:15" ht="17.25" customHeight="1" x14ac:dyDescent="0.2">
      <c r="A145" s="197" t="s">
        <v>2</v>
      </c>
      <c r="B145" s="198"/>
      <c r="C145" s="199" t="str">
        <f>A83</f>
        <v>Módulo 3 - Provisão para Rescisão</v>
      </c>
      <c r="D145" s="199"/>
      <c r="E145" s="199"/>
      <c r="F145" s="199"/>
      <c r="G145" s="199"/>
      <c r="H145" s="199"/>
      <c r="I145" s="199"/>
      <c r="J145" s="200">
        <f>J90</f>
        <v>0</v>
      </c>
      <c r="K145" s="200"/>
    </row>
    <row r="146" spans="1:15" ht="17.25" customHeight="1" x14ac:dyDescent="0.2">
      <c r="A146" s="197" t="s">
        <v>3</v>
      </c>
      <c r="B146" s="198"/>
      <c r="C146" s="199" t="str">
        <f>A92</f>
        <v>Módulo 4 - Custo de Reposição do Profissional Ausente</v>
      </c>
      <c r="D146" s="199"/>
      <c r="E146" s="199"/>
      <c r="F146" s="199"/>
      <c r="G146" s="199"/>
      <c r="H146" s="199"/>
      <c r="I146" s="199"/>
      <c r="J146" s="200">
        <f>J114</f>
        <v>0</v>
      </c>
      <c r="K146" s="200"/>
    </row>
    <row r="147" spans="1:15" ht="17.25" customHeight="1" x14ac:dyDescent="0.2">
      <c r="A147" s="197" t="s">
        <v>4</v>
      </c>
      <c r="B147" s="198"/>
      <c r="C147" s="199" t="str">
        <f>A116</f>
        <v>Módulo 5 - Insumos Diversos</v>
      </c>
      <c r="D147" s="199"/>
      <c r="E147" s="199"/>
      <c r="F147" s="199"/>
      <c r="G147" s="199"/>
      <c r="H147" s="199"/>
      <c r="I147" s="199"/>
      <c r="J147" s="200">
        <f>J124</f>
        <v>0</v>
      </c>
      <c r="K147" s="200"/>
    </row>
    <row r="148" spans="1:15" ht="17.25" customHeight="1" x14ac:dyDescent="0.2">
      <c r="A148" s="205" t="s">
        <v>87</v>
      </c>
      <c r="B148" s="205"/>
      <c r="C148" s="205"/>
      <c r="D148" s="205"/>
      <c r="E148" s="205"/>
      <c r="F148" s="205"/>
      <c r="G148" s="205"/>
      <c r="H148" s="205"/>
      <c r="I148" s="205"/>
      <c r="J148" s="200">
        <f>SUM(J143:K147)</f>
        <v>0</v>
      </c>
      <c r="K148" s="200"/>
    </row>
    <row r="149" spans="1:15" ht="17.25" customHeight="1" x14ac:dyDescent="0.2">
      <c r="A149" s="197" t="s">
        <v>5</v>
      </c>
      <c r="B149" s="198"/>
      <c r="C149" s="199" t="str">
        <f>A126</f>
        <v>Módulo 6 - Custos Indiretos, Tributos e Lucro</v>
      </c>
      <c r="D149" s="199"/>
      <c r="E149" s="199"/>
      <c r="F149" s="199"/>
      <c r="G149" s="199"/>
      <c r="H149" s="199"/>
      <c r="I149" s="199"/>
      <c r="J149" s="200">
        <f>J138</f>
        <v>0</v>
      </c>
      <c r="K149" s="200"/>
    </row>
    <row r="150" spans="1:15" ht="17.25" customHeight="1" x14ac:dyDescent="0.2">
      <c r="A150" s="201" t="s">
        <v>88</v>
      </c>
      <c r="B150" s="201"/>
      <c r="C150" s="201"/>
      <c r="D150" s="201"/>
      <c r="E150" s="201"/>
      <c r="F150" s="201"/>
      <c r="G150" s="201"/>
      <c r="H150" s="201"/>
      <c r="I150" s="201"/>
      <c r="J150" s="202">
        <f>J148+J149</f>
        <v>0</v>
      </c>
      <c r="K150" s="202"/>
      <c r="L150" s="97"/>
    </row>
    <row r="151" spans="1:15" ht="60" customHeight="1" x14ac:dyDescent="0.2">
      <c r="A151" s="279"/>
      <c r="B151" s="279"/>
      <c r="C151" s="279"/>
      <c r="D151" s="279"/>
      <c r="E151" s="279"/>
      <c r="F151" s="279"/>
      <c r="G151" s="279"/>
      <c r="H151" s="279"/>
      <c r="I151" s="279"/>
      <c r="J151" s="279"/>
      <c r="K151" s="279"/>
    </row>
    <row r="154" spans="1:15" x14ac:dyDescent="0.2">
      <c r="I154" s="54"/>
      <c r="K154" s="55"/>
      <c r="L154" s="56"/>
      <c r="M154" s="55"/>
      <c r="N154" s="56"/>
      <c r="O154" s="56"/>
    </row>
    <row r="155" spans="1:15" ht="13.5" thickBot="1" x14ac:dyDescent="0.25">
      <c r="K155" s="56"/>
      <c r="L155" s="56"/>
      <c r="M155" s="56"/>
      <c r="N155" s="56"/>
      <c r="O155" s="56"/>
    </row>
    <row r="156" spans="1:15" x14ac:dyDescent="0.2">
      <c r="A156" s="57" t="str">
        <f>A50</f>
        <v>Submódulo 2.1 - 13º (décimo terceiro) Salário, Férias e Adicional de Férias</v>
      </c>
      <c r="B156" s="58"/>
      <c r="C156" s="58"/>
      <c r="D156" s="58"/>
      <c r="E156" s="58"/>
      <c r="F156" s="58"/>
      <c r="G156" s="58"/>
      <c r="H156" s="58"/>
      <c r="I156" s="59">
        <f>I54</f>
        <v>0.20430000000000001</v>
      </c>
      <c r="J156" s="58"/>
      <c r="K156" s="60">
        <v>8.3299999999999999E-2</v>
      </c>
      <c r="L156" s="61">
        <f>SUM(K156:K157)</f>
        <v>0.20430000000000001</v>
      </c>
      <c r="M156" s="55"/>
      <c r="N156" s="55"/>
      <c r="O156" s="55"/>
    </row>
    <row r="157" spans="1:15" ht="13.5" thickBot="1" x14ac:dyDescent="0.25">
      <c r="A157" s="62"/>
      <c r="B157" s="63"/>
      <c r="C157" s="63"/>
      <c r="D157" s="63"/>
      <c r="E157" s="63"/>
      <c r="F157" s="63"/>
      <c r="G157" s="63"/>
      <c r="H157" s="63"/>
      <c r="I157" s="63"/>
      <c r="J157" s="63"/>
      <c r="K157" s="64">
        <v>0.121</v>
      </c>
      <c r="L157" s="65"/>
      <c r="M157" s="55"/>
      <c r="N157" s="55"/>
      <c r="O157" s="55"/>
    </row>
    <row r="158" spans="1:15" x14ac:dyDescent="0.2">
      <c r="A158" s="203" t="str">
        <f>A56</f>
        <v>Submódulo 2.2 - Encargos Previdenciários (GPS), Fundo de Garantia por Tempo
de Serviço (FGTS) e outras contribuições</v>
      </c>
      <c r="B158" s="204"/>
      <c r="C158" s="204"/>
      <c r="D158" s="204"/>
      <c r="E158" s="204"/>
      <c r="F158" s="204"/>
      <c r="G158" s="204"/>
      <c r="H158" s="204"/>
      <c r="I158" s="66">
        <f>H66</f>
        <v>0.36799999999999999</v>
      </c>
      <c r="J158" s="58"/>
      <c r="K158" s="67">
        <v>0.2</v>
      </c>
      <c r="L158" s="61">
        <f>SUM(K158:K165)</f>
        <v>0.36799999999999999</v>
      </c>
      <c r="M158" s="55"/>
      <c r="N158" s="55"/>
      <c r="O158" s="55"/>
    </row>
    <row r="159" spans="1:15" x14ac:dyDescent="0.2">
      <c r="A159" s="68"/>
      <c r="B159" s="50"/>
      <c r="C159" s="50"/>
      <c r="D159" s="50"/>
      <c r="E159" s="50"/>
      <c r="F159" s="50"/>
      <c r="G159" s="50"/>
      <c r="H159" s="50"/>
      <c r="I159" s="50"/>
      <c r="J159" s="50"/>
      <c r="K159" s="69">
        <v>2.5000000000000001E-2</v>
      </c>
      <c r="L159" s="70"/>
      <c r="M159" s="55"/>
      <c r="N159" s="55"/>
      <c r="O159" s="55"/>
    </row>
    <row r="160" spans="1:15" x14ac:dyDescent="0.2">
      <c r="A160" s="68"/>
      <c r="B160" s="50"/>
      <c r="C160" s="50"/>
      <c r="D160" s="50"/>
      <c r="E160" s="50"/>
      <c r="F160" s="50"/>
      <c r="G160" s="50"/>
      <c r="H160" s="50"/>
      <c r="I160" s="50"/>
      <c r="J160" s="50"/>
      <c r="K160" s="69">
        <v>0.03</v>
      </c>
      <c r="L160" s="70"/>
      <c r="M160" s="55"/>
      <c r="N160" s="55"/>
      <c r="O160" s="71"/>
    </row>
    <row r="161" spans="1:15" x14ac:dyDescent="0.2">
      <c r="A161" s="68"/>
      <c r="B161" s="50"/>
      <c r="C161" s="50"/>
      <c r="D161" s="50"/>
      <c r="E161" s="50"/>
      <c r="F161" s="50"/>
      <c r="G161" s="50"/>
      <c r="H161" s="50"/>
      <c r="I161" s="50"/>
      <c r="J161" s="50"/>
      <c r="K161" s="69">
        <v>1.4999999999999999E-2</v>
      </c>
      <c r="L161" s="70"/>
      <c r="M161" s="55"/>
      <c r="N161" s="55"/>
      <c r="O161" s="71"/>
    </row>
    <row r="162" spans="1:15" x14ac:dyDescent="0.2">
      <c r="A162" s="68"/>
      <c r="B162" s="50"/>
      <c r="C162" s="50"/>
      <c r="D162" s="50"/>
      <c r="E162" s="50"/>
      <c r="F162" s="50"/>
      <c r="G162" s="50"/>
      <c r="H162" s="50"/>
      <c r="I162" s="50"/>
      <c r="J162" s="50"/>
      <c r="K162" s="69">
        <v>0.01</v>
      </c>
      <c r="L162" s="70"/>
      <c r="M162" s="71"/>
      <c r="N162" s="55"/>
      <c r="O162" s="71"/>
    </row>
    <row r="163" spans="1:15" x14ac:dyDescent="0.2">
      <c r="A163" s="68"/>
      <c r="B163" s="50"/>
      <c r="C163" s="50"/>
      <c r="D163" s="50"/>
      <c r="E163" s="50"/>
      <c r="F163" s="50"/>
      <c r="G163" s="50"/>
      <c r="H163" s="50"/>
      <c r="I163" s="50"/>
      <c r="J163" s="50"/>
      <c r="K163" s="69">
        <v>6.0000000000000001E-3</v>
      </c>
      <c r="L163" s="70"/>
      <c r="M163" s="71"/>
      <c r="N163" s="56"/>
      <c r="O163" s="71"/>
    </row>
    <row r="164" spans="1:15" x14ac:dyDescent="0.2">
      <c r="A164" s="68"/>
      <c r="B164" s="50"/>
      <c r="C164" s="50"/>
      <c r="D164" s="50"/>
      <c r="E164" s="50"/>
      <c r="F164" s="50"/>
      <c r="G164" s="50"/>
      <c r="H164" s="50"/>
      <c r="I164" s="50"/>
      <c r="J164" s="50"/>
      <c r="K164" s="69">
        <v>2E-3</v>
      </c>
      <c r="L164" s="70"/>
      <c r="M164" s="71"/>
      <c r="N164" s="56"/>
      <c r="O164" s="71"/>
    </row>
    <row r="165" spans="1:15" ht="13.5" thickBot="1" x14ac:dyDescent="0.25">
      <c r="A165" s="62"/>
      <c r="B165" s="63"/>
      <c r="C165" s="63"/>
      <c r="D165" s="63"/>
      <c r="E165" s="63"/>
      <c r="F165" s="63"/>
      <c r="G165" s="63"/>
      <c r="H165" s="63"/>
      <c r="I165" s="63"/>
      <c r="J165" s="63"/>
      <c r="K165" s="72">
        <v>0.08</v>
      </c>
      <c r="L165" s="65"/>
      <c r="M165" s="73"/>
      <c r="N165" s="56"/>
      <c r="O165" s="71"/>
    </row>
    <row r="166" spans="1:15" ht="13.5" thickBot="1" x14ac:dyDescent="0.25">
      <c r="A166" s="74" t="str">
        <f>A68</f>
        <v>Submódulo 2.3 - Benefícios Mensais e Diários</v>
      </c>
      <c r="B166" s="75"/>
      <c r="C166" s="75"/>
      <c r="D166" s="75"/>
      <c r="E166" s="75"/>
      <c r="F166" s="75"/>
      <c r="G166" s="75"/>
      <c r="H166" s="75"/>
      <c r="I166" s="76">
        <f>I70</f>
        <v>0</v>
      </c>
      <c r="J166" s="75"/>
      <c r="K166" s="77"/>
      <c r="L166" s="78"/>
      <c r="M166" s="73"/>
      <c r="N166" s="56"/>
      <c r="O166" s="71"/>
    </row>
    <row r="167" spans="1:15" x14ac:dyDescent="0.2">
      <c r="A167" s="57" t="str">
        <f>A83</f>
        <v>Módulo 3 - Provisão para Rescisão</v>
      </c>
      <c r="B167" s="58"/>
      <c r="C167" s="58"/>
      <c r="D167" s="58"/>
      <c r="E167" s="58"/>
      <c r="F167" s="58"/>
      <c r="G167" s="58"/>
      <c r="H167" s="58"/>
      <c r="I167" s="79">
        <f>I90</f>
        <v>0.04</v>
      </c>
      <c r="J167" s="58"/>
      <c r="K167" s="80">
        <v>1.8100000000000002E-2</v>
      </c>
      <c r="L167" s="61">
        <f>SUM(K167:K172)</f>
        <v>7.3499999999999996E-2</v>
      </c>
      <c r="M167" s="73"/>
      <c r="N167" s="56"/>
      <c r="O167" s="55"/>
    </row>
    <row r="168" spans="1:15" x14ac:dyDescent="0.2">
      <c r="A168" s="68"/>
      <c r="B168" s="50"/>
      <c r="C168" s="50"/>
      <c r="D168" s="50"/>
      <c r="E168" s="50"/>
      <c r="F168" s="50"/>
      <c r="G168" s="50"/>
      <c r="H168" s="50"/>
      <c r="I168" s="50"/>
      <c r="J168" s="50"/>
      <c r="K168" s="81">
        <v>1.4E-3</v>
      </c>
      <c r="L168" s="70"/>
      <c r="M168" s="56"/>
      <c r="N168" s="56"/>
      <c r="O168" s="55"/>
    </row>
    <row r="169" spans="1:15" x14ac:dyDescent="0.2">
      <c r="A169" s="68"/>
      <c r="B169" s="50"/>
      <c r="C169" s="50"/>
      <c r="D169" s="50"/>
      <c r="E169" s="50"/>
      <c r="F169" s="50"/>
      <c r="G169" s="50"/>
      <c r="H169" s="50"/>
      <c r="I169" s="50"/>
      <c r="J169" s="50"/>
      <c r="K169" s="81">
        <v>4.2500000000000003E-2</v>
      </c>
      <c r="L169" s="70"/>
      <c r="M169" s="55"/>
      <c r="N169" s="56"/>
      <c r="O169" s="55"/>
    </row>
    <row r="170" spans="1:15" x14ac:dyDescent="0.2">
      <c r="A170" s="68"/>
      <c r="B170" s="50"/>
      <c r="C170" s="50"/>
      <c r="D170" s="50"/>
      <c r="E170" s="50"/>
      <c r="F170" s="50"/>
      <c r="G170" s="50"/>
      <c r="H170" s="50"/>
      <c r="I170" s="50"/>
      <c r="J170" s="50"/>
      <c r="K170" s="81">
        <v>2.8999999999999998E-3</v>
      </c>
      <c r="L170" s="70"/>
    </row>
    <row r="171" spans="1:15" x14ac:dyDescent="0.2">
      <c r="A171" s="68"/>
      <c r="B171" s="50"/>
      <c r="C171" s="50"/>
      <c r="D171" s="50"/>
      <c r="E171" s="50"/>
      <c r="F171" s="50"/>
      <c r="G171" s="50"/>
      <c r="H171" s="50"/>
      <c r="I171" s="50"/>
      <c r="J171" s="50"/>
      <c r="K171" s="81">
        <v>1.1000000000000001E-3</v>
      </c>
      <c r="L171" s="70"/>
    </row>
    <row r="172" spans="1:15" ht="13.5" thickBot="1" x14ac:dyDescent="0.25">
      <c r="A172" s="62"/>
      <c r="B172" s="63"/>
      <c r="C172" s="63"/>
      <c r="D172" s="63"/>
      <c r="E172" s="63"/>
      <c r="F172" s="63"/>
      <c r="G172" s="63"/>
      <c r="H172" s="63"/>
      <c r="I172" s="63"/>
      <c r="J172" s="63"/>
      <c r="K172" s="82">
        <v>7.4999999999999997E-3</v>
      </c>
      <c r="L172" s="65"/>
    </row>
    <row r="173" spans="1:15" x14ac:dyDescent="0.2">
      <c r="A173" s="57" t="str">
        <f>A95</f>
        <v>Submódulo 4.1 - Ausências Legais</v>
      </c>
      <c r="B173" s="58"/>
      <c r="C173" s="58"/>
      <c r="D173" s="58"/>
      <c r="E173" s="58"/>
      <c r="F173" s="58"/>
      <c r="G173" s="58"/>
      <c r="H173" s="58"/>
      <c r="I173" s="83">
        <f>I103</f>
        <v>0.14860000000000001</v>
      </c>
      <c r="J173" s="58"/>
      <c r="K173" s="84">
        <v>9.4999999999999998E-3</v>
      </c>
      <c r="L173" s="61">
        <f>SUM(K173:K178)</f>
        <v>0.14860000000000001</v>
      </c>
    </row>
    <row r="174" spans="1:15" x14ac:dyDescent="0.2">
      <c r="A174" s="68"/>
      <c r="B174" s="50"/>
      <c r="C174" s="50"/>
      <c r="D174" s="50"/>
      <c r="E174" s="50"/>
      <c r="F174" s="50"/>
      <c r="G174" s="50"/>
      <c r="H174" s="50"/>
      <c r="I174" s="50"/>
      <c r="J174" s="50"/>
      <c r="K174" s="85">
        <v>3.8800000000000001E-2</v>
      </c>
      <c r="L174" s="70"/>
    </row>
    <row r="175" spans="1:15" x14ac:dyDescent="0.2">
      <c r="A175" s="68"/>
      <c r="B175" s="50"/>
      <c r="C175" s="50"/>
      <c r="D175" s="50"/>
      <c r="E175" s="50"/>
      <c r="F175" s="50"/>
      <c r="G175" s="50"/>
      <c r="H175" s="50"/>
      <c r="I175" s="50"/>
      <c r="J175" s="50"/>
      <c r="K175" s="85">
        <v>1E-3</v>
      </c>
      <c r="L175" s="70"/>
    </row>
    <row r="176" spans="1:15" x14ac:dyDescent="0.2">
      <c r="A176" s="68"/>
      <c r="B176" s="50"/>
      <c r="C176" s="50"/>
      <c r="D176" s="50"/>
      <c r="E176" s="50"/>
      <c r="F176" s="50"/>
      <c r="G176" s="50"/>
      <c r="H176" s="50"/>
      <c r="I176" s="50"/>
      <c r="J176" s="50"/>
      <c r="K176" s="85">
        <v>4.1999999999999997E-3</v>
      </c>
      <c r="L176" s="70"/>
    </row>
    <row r="177" spans="1:17" x14ac:dyDescent="0.2">
      <c r="A177" s="68"/>
      <c r="B177" s="50"/>
      <c r="C177" s="50"/>
      <c r="D177" s="50"/>
      <c r="E177" s="50"/>
      <c r="F177" s="50"/>
      <c r="G177" s="50"/>
      <c r="H177" s="50"/>
      <c r="I177" s="50"/>
      <c r="J177" s="50"/>
      <c r="K177" s="85">
        <v>2.0000000000000001E-4</v>
      </c>
      <c r="L177" s="70"/>
    </row>
    <row r="178" spans="1:17" ht="13.5" thickBot="1" x14ac:dyDescent="0.25">
      <c r="A178" s="62"/>
      <c r="B178" s="63"/>
      <c r="C178" s="63"/>
      <c r="D178" s="63"/>
      <c r="E178" s="63"/>
      <c r="F178" s="63"/>
      <c r="G178" s="63"/>
      <c r="H178" s="63"/>
      <c r="I178" s="63"/>
      <c r="J178" s="63"/>
      <c r="K178" s="86">
        <v>9.4899999999999998E-2</v>
      </c>
      <c r="L178" s="65"/>
    </row>
    <row r="179" spans="1:17" x14ac:dyDescent="0.2">
      <c r="A179" s="30" t="str">
        <f>A126</f>
        <v>Módulo 6 - Custos Indiretos, Tributos e Lucro</v>
      </c>
      <c r="I179" s="87">
        <f>I138</f>
        <v>0.14249999999999999</v>
      </c>
      <c r="K179" s="88">
        <f>SUM(K156:K178)</f>
        <v>0.7944</v>
      </c>
      <c r="L179" s="87">
        <f>SUM(L156:L178)</f>
        <v>0.7944</v>
      </c>
    </row>
    <row r="180" spans="1:17" x14ac:dyDescent="0.2">
      <c r="I180" s="89">
        <f>SUM(I156:I179)</f>
        <v>0.90339999999999998</v>
      </c>
      <c r="K180" s="30" t="s">
        <v>167</v>
      </c>
    </row>
    <row r="181" spans="1:17" x14ac:dyDescent="0.2">
      <c r="K181" s="30" t="s">
        <v>166</v>
      </c>
    </row>
    <row r="182" spans="1:17" x14ac:dyDescent="0.2">
      <c r="Q182" s="88"/>
    </row>
    <row r="183" spans="1:17" x14ac:dyDescent="0.2">
      <c r="Q183" s="88"/>
    </row>
    <row r="184" spans="1:17" x14ac:dyDescent="0.2">
      <c r="Q184" s="88"/>
    </row>
    <row r="185" spans="1:17" x14ac:dyDescent="0.2">
      <c r="Q185" s="88"/>
    </row>
    <row r="186" spans="1:17" x14ac:dyDescent="0.2">
      <c r="Q186" s="88"/>
    </row>
  </sheetData>
  <mergeCells count="298">
    <mergeCell ref="A1:K1"/>
    <mergeCell ref="B8:D8"/>
    <mergeCell ref="F8:G8"/>
    <mergeCell ref="A10:K10"/>
    <mergeCell ref="A13:B13"/>
    <mergeCell ref="C13:G13"/>
    <mergeCell ref="H13:K13"/>
    <mergeCell ref="A2:K2"/>
    <mergeCell ref="A3:K3"/>
    <mergeCell ref="A5:C5"/>
    <mergeCell ref="D5:F5"/>
    <mergeCell ref="A6:C6"/>
    <mergeCell ref="D6:F6"/>
    <mergeCell ref="A16:B16"/>
    <mergeCell ref="C16:G16"/>
    <mergeCell ref="H16:K16"/>
    <mergeCell ref="A19:K19"/>
    <mergeCell ref="A21:D21"/>
    <mergeCell ref="E21:G21"/>
    <mergeCell ref="H21:K21"/>
    <mergeCell ref="A14:B14"/>
    <mergeCell ref="C14:G14"/>
    <mergeCell ref="H14:K14"/>
    <mergeCell ref="A15:B15"/>
    <mergeCell ref="C15:G15"/>
    <mergeCell ref="H15:K15"/>
    <mergeCell ref="A25:K25"/>
    <mergeCell ref="A29:K29"/>
    <mergeCell ref="A30:B30"/>
    <mergeCell ref="C30:H30"/>
    <mergeCell ref="I30:K30"/>
    <mergeCell ref="A31:B31"/>
    <mergeCell ref="C31:H31"/>
    <mergeCell ref="I31:K31"/>
    <mergeCell ref="A22:D22"/>
    <mergeCell ref="E22:G22"/>
    <mergeCell ref="H22:K22"/>
    <mergeCell ref="A23:D23"/>
    <mergeCell ref="E23:G23"/>
    <mergeCell ref="H23:K23"/>
    <mergeCell ref="A34:B34"/>
    <mergeCell ref="C34:H34"/>
    <mergeCell ref="I34:K34"/>
    <mergeCell ref="A37:K37"/>
    <mergeCell ref="A39:B39"/>
    <mergeCell ref="C39:I39"/>
    <mergeCell ref="J39:K39"/>
    <mergeCell ref="A32:B32"/>
    <mergeCell ref="C32:H32"/>
    <mergeCell ref="I32:K32"/>
    <mergeCell ref="A33:B33"/>
    <mergeCell ref="C33:H33"/>
    <mergeCell ref="I33:K33"/>
    <mergeCell ref="A35:B35"/>
    <mergeCell ref="C35:H35"/>
    <mergeCell ref="I35:K35"/>
    <mergeCell ref="A42:B42"/>
    <mergeCell ref="C42:H42"/>
    <mergeCell ref="J42:K42"/>
    <mergeCell ref="A43:B43"/>
    <mergeCell ref="C43:H43"/>
    <mergeCell ref="J43:K43"/>
    <mergeCell ref="A40:B40"/>
    <mergeCell ref="C40:I40"/>
    <mergeCell ref="J40:K40"/>
    <mergeCell ref="A41:B41"/>
    <mergeCell ref="C41:H41"/>
    <mergeCell ref="J41:K41"/>
    <mergeCell ref="A46:I46"/>
    <mergeCell ref="J46:K46"/>
    <mergeCell ref="A48:K48"/>
    <mergeCell ref="A50:K50"/>
    <mergeCell ref="A51:B51"/>
    <mergeCell ref="J51:K51"/>
    <mergeCell ref="A44:B44"/>
    <mergeCell ref="C44:H44"/>
    <mergeCell ref="J44:K44"/>
    <mergeCell ref="A45:B45"/>
    <mergeCell ref="C45:H45"/>
    <mergeCell ref="J45:K45"/>
    <mergeCell ref="A54:H54"/>
    <mergeCell ref="J54:K54"/>
    <mergeCell ref="A56:K56"/>
    <mergeCell ref="A57:B57"/>
    <mergeCell ref="C57:G57"/>
    <mergeCell ref="H57:I57"/>
    <mergeCell ref="J57:K57"/>
    <mergeCell ref="A52:B52"/>
    <mergeCell ref="C52:H52"/>
    <mergeCell ref="J52:K52"/>
    <mergeCell ref="A53:B53"/>
    <mergeCell ref="C53:H53"/>
    <mergeCell ref="J53:K53"/>
    <mergeCell ref="A60:B60"/>
    <mergeCell ref="C60:G60"/>
    <mergeCell ref="H60:I60"/>
    <mergeCell ref="J60:K60"/>
    <mergeCell ref="A61:B61"/>
    <mergeCell ref="C61:G61"/>
    <mergeCell ref="H61:I61"/>
    <mergeCell ref="J61:K61"/>
    <mergeCell ref="A58:B58"/>
    <mergeCell ref="C58:G58"/>
    <mergeCell ref="H58:I58"/>
    <mergeCell ref="J58:K58"/>
    <mergeCell ref="A59:B59"/>
    <mergeCell ref="C59:G59"/>
    <mergeCell ref="H59:I59"/>
    <mergeCell ref="J59:K59"/>
    <mergeCell ref="A64:B64"/>
    <mergeCell ref="C64:G64"/>
    <mergeCell ref="H64:I64"/>
    <mergeCell ref="J64:K64"/>
    <mergeCell ref="A65:B65"/>
    <mergeCell ref="C65:G65"/>
    <mergeCell ref="H65:I65"/>
    <mergeCell ref="J65:K65"/>
    <mergeCell ref="A62:B62"/>
    <mergeCell ref="C62:G62"/>
    <mergeCell ref="H62:I62"/>
    <mergeCell ref="J62:K62"/>
    <mergeCell ref="A63:B63"/>
    <mergeCell ref="C63:G63"/>
    <mergeCell ref="H63:I63"/>
    <mergeCell ref="J63:K63"/>
    <mergeCell ref="A70:B70"/>
    <mergeCell ref="C70:H70"/>
    <mergeCell ref="J70:K70"/>
    <mergeCell ref="A71:B71"/>
    <mergeCell ref="C71:H71"/>
    <mergeCell ref="J71:K71"/>
    <mergeCell ref="A66:G66"/>
    <mergeCell ref="H66:I66"/>
    <mergeCell ref="J66:K66"/>
    <mergeCell ref="A69:B69"/>
    <mergeCell ref="C69:H69"/>
    <mergeCell ref="J69:K69"/>
    <mergeCell ref="A74:I74"/>
    <mergeCell ref="J74:K74"/>
    <mergeCell ref="A77:B77"/>
    <mergeCell ref="C77:I77"/>
    <mergeCell ref="J77:K77"/>
    <mergeCell ref="A78:B78"/>
    <mergeCell ref="C78:I78"/>
    <mergeCell ref="J78:K78"/>
    <mergeCell ref="A72:B72"/>
    <mergeCell ref="C72:H72"/>
    <mergeCell ref="J72:K72"/>
    <mergeCell ref="A73:B73"/>
    <mergeCell ref="C73:H73"/>
    <mergeCell ref="J73:K73"/>
    <mergeCell ref="A81:I81"/>
    <mergeCell ref="J81:K81"/>
    <mergeCell ref="A83:K83"/>
    <mergeCell ref="A85:B85"/>
    <mergeCell ref="C85:H85"/>
    <mergeCell ref="J85:K85"/>
    <mergeCell ref="A79:B79"/>
    <mergeCell ref="C79:I79"/>
    <mergeCell ref="J79:K79"/>
    <mergeCell ref="A80:B80"/>
    <mergeCell ref="C80:I80"/>
    <mergeCell ref="J80:K80"/>
    <mergeCell ref="A88:B88"/>
    <mergeCell ref="C88:H88"/>
    <mergeCell ref="J88:K88"/>
    <mergeCell ref="A86:B86"/>
    <mergeCell ref="C86:H86"/>
    <mergeCell ref="J86:K86"/>
    <mergeCell ref="A87:B87"/>
    <mergeCell ref="C87:H87"/>
    <mergeCell ref="J87:K87"/>
    <mergeCell ref="J90:K90"/>
    <mergeCell ref="A92:K92"/>
    <mergeCell ref="A96:B96"/>
    <mergeCell ref="C96:H96"/>
    <mergeCell ref="J96:K96"/>
    <mergeCell ref="A97:B97"/>
    <mergeCell ref="C97:H97"/>
    <mergeCell ref="J97:K97"/>
    <mergeCell ref="A89:B89"/>
    <mergeCell ref="C89:H89"/>
    <mergeCell ref="J89:K89"/>
    <mergeCell ref="A100:B100"/>
    <mergeCell ref="C100:H100"/>
    <mergeCell ref="J100:K100"/>
    <mergeCell ref="A101:B101"/>
    <mergeCell ref="C101:H101"/>
    <mergeCell ref="J101:K101"/>
    <mergeCell ref="A98:B98"/>
    <mergeCell ref="C98:H98"/>
    <mergeCell ref="J98:K98"/>
    <mergeCell ref="A99:B99"/>
    <mergeCell ref="C99:H99"/>
    <mergeCell ref="J99:K99"/>
    <mergeCell ref="A107:B107"/>
    <mergeCell ref="C107:I107"/>
    <mergeCell ref="J107:K107"/>
    <mergeCell ref="A108:I108"/>
    <mergeCell ref="J108:K108"/>
    <mergeCell ref="A111:B111"/>
    <mergeCell ref="C111:I111"/>
    <mergeCell ref="J111:K111"/>
    <mergeCell ref="A102:B102"/>
    <mergeCell ref="C102:H102"/>
    <mergeCell ref="J102:K102"/>
    <mergeCell ref="A103:H103"/>
    <mergeCell ref="J103:K103"/>
    <mergeCell ref="A106:B106"/>
    <mergeCell ref="C106:I106"/>
    <mergeCell ref="J106:K106"/>
    <mergeCell ref="A114:I114"/>
    <mergeCell ref="J114:K114"/>
    <mergeCell ref="A116:K116"/>
    <mergeCell ref="A118:B118"/>
    <mergeCell ref="C118:I118"/>
    <mergeCell ref="J118:K118"/>
    <mergeCell ref="A112:B112"/>
    <mergeCell ref="C112:I112"/>
    <mergeCell ref="J112:K112"/>
    <mergeCell ref="A113:B113"/>
    <mergeCell ref="C113:I113"/>
    <mergeCell ref="J113:K113"/>
    <mergeCell ref="A121:B121"/>
    <mergeCell ref="C121:I121"/>
    <mergeCell ref="J121:K121"/>
    <mergeCell ref="A123:B123"/>
    <mergeCell ref="C123:I123"/>
    <mergeCell ref="J123:K123"/>
    <mergeCell ref="A119:B119"/>
    <mergeCell ref="C119:I119"/>
    <mergeCell ref="J119:K119"/>
    <mergeCell ref="A120:B120"/>
    <mergeCell ref="C120:I120"/>
    <mergeCell ref="J120:K120"/>
    <mergeCell ref="A122:B122"/>
    <mergeCell ref="C122:I122"/>
    <mergeCell ref="J122:K122"/>
    <mergeCell ref="A129:B129"/>
    <mergeCell ref="C129:H129"/>
    <mergeCell ref="J129:K129"/>
    <mergeCell ref="A130:B130"/>
    <mergeCell ref="C130:H130"/>
    <mergeCell ref="J130:K130"/>
    <mergeCell ref="A124:I124"/>
    <mergeCell ref="J124:K124"/>
    <mergeCell ref="A126:K126"/>
    <mergeCell ref="A128:B128"/>
    <mergeCell ref="C128:H128"/>
    <mergeCell ref="J128:K128"/>
    <mergeCell ref="C133:H133"/>
    <mergeCell ref="J133:K133"/>
    <mergeCell ref="C134:H134"/>
    <mergeCell ref="J134:K134"/>
    <mergeCell ref="C135:H135"/>
    <mergeCell ref="J135:K135"/>
    <mergeCell ref="A131:B131"/>
    <mergeCell ref="C131:H131"/>
    <mergeCell ref="J131:K131"/>
    <mergeCell ref="A132:B132"/>
    <mergeCell ref="C132:H132"/>
    <mergeCell ref="J132:K132"/>
    <mergeCell ref="A138:H138"/>
    <mergeCell ref="J138:K138"/>
    <mergeCell ref="A140:K140"/>
    <mergeCell ref="A142:B142"/>
    <mergeCell ref="C142:I142"/>
    <mergeCell ref="J142:K142"/>
    <mergeCell ref="A136:B136"/>
    <mergeCell ref="C136:H136"/>
    <mergeCell ref="J136:K136"/>
    <mergeCell ref="A137:B137"/>
    <mergeCell ref="C137:H137"/>
    <mergeCell ref="J137:K137"/>
    <mergeCell ref="A145:B145"/>
    <mergeCell ref="C145:I145"/>
    <mergeCell ref="J145:K145"/>
    <mergeCell ref="A146:B146"/>
    <mergeCell ref="C146:I146"/>
    <mergeCell ref="J146:K146"/>
    <mergeCell ref="A143:B143"/>
    <mergeCell ref="C143:I143"/>
    <mergeCell ref="J143:K143"/>
    <mergeCell ref="A144:B144"/>
    <mergeCell ref="C144:I144"/>
    <mergeCell ref="J144:K144"/>
    <mergeCell ref="A150:I150"/>
    <mergeCell ref="J150:K150"/>
    <mergeCell ref="A151:K151"/>
    <mergeCell ref="A158:H158"/>
    <mergeCell ref="A147:B147"/>
    <mergeCell ref="C147:I147"/>
    <mergeCell ref="J147:K147"/>
    <mergeCell ref="A148:I148"/>
    <mergeCell ref="J148:K148"/>
    <mergeCell ref="A149:B149"/>
    <mergeCell ref="C149:I149"/>
    <mergeCell ref="J149:K149"/>
  </mergeCells>
  <pageMargins left="0.51181102362204722" right="0.51181102362204722" top="0.78740157480314965" bottom="0.78740157480314965" header="0.31496062992125984" footer="0.31496062992125984"/>
  <pageSetup paperSize="9" orientation="portrait" r:id="rId1"/>
  <rowBreaks count="3" manualBreakCount="3">
    <brk id="47" max="10" man="1"/>
    <brk id="81" max="16383" man="1"/>
    <brk id="1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14</vt:i4>
      </vt:variant>
    </vt:vector>
  </HeadingPairs>
  <TitlesOfParts>
    <vt:vector size="33" baseType="lpstr">
      <vt:lpstr>Engenheiro </vt:lpstr>
      <vt:lpstr>Encarregado</vt:lpstr>
      <vt:lpstr>Auxiliar de Escritório</vt:lpstr>
      <vt:lpstr>Almoxarife</vt:lpstr>
      <vt:lpstr>Técnico Eletrotécnico</vt:lpstr>
      <vt:lpstr>Eletricista</vt:lpstr>
      <vt:lpstr>Técninco em telecomunicação</vt:lpstr>
      <vt:lpstr>Mecânico de ar condicionado</vt:lpstr>
      <vt:lpstr>Operador de ar condicionado cen</vt:lpstr>
      <vt:lpstr>Bombeiro Hidráulico</vt:lpstr>
      <vt:lpstr>Técnico em automação</vt:lpstr>
      <vt:lpstr>Ajudante de manutenção</vt:lpstr>
      <vt:lpstr> Elet Plantonista diurno 12X36</vt:lpstr>
      <vt:lpstr> Elet Plantonista noturno 12X36</vt:lpstr>
      <vt:lpstr>Resumo</vt:lpstr>
      <vt:lpstr>Proposta Modelo</vt:lpstr>
      <vt:lpstr>Uniformes</vt:lpstr>
      <vt:lpstr>Ferramental</vt:lpstr>
      <vt:lpstr>EPI´s</vt:lpstr>
      <vt:lpstr>' Elet Plantonista diurno 12X36'!Area_de_impressao</vt:lpstr>
      <vt:lpstr>' Elet Plantonista noturno 12X36'!Area_de_impressao</vt:lpstr>
      <vt:lpstr>'Ajudante de manutenção'!Area_de_impressao</vt:lpstr>
      <vt:lpstr>Almoxarife!Area_de_impressao</vt:lpstr>
      <vt:lpstr>'Auxiliar de Escritório'!Area_de_impressao</vt:lpstr>
      <vt:lpstr>'Bombeiro Hidráulico'!Area_de_impressao</vt:lpstr>
      <vt:lpstr>Eletricista!Area_de_impressao</vt:lpstr>
      <vt:lpstr>Encarregado!Area_de_impressao</vt:lpstr>
      <vt:lpstr>'Engenheiro '!Area_de_impressao</vt:lpstr>
      <vt:lpstr>'Mecânico de ar condicionado'!Area_de_impressao</vt:lpstr>
      <vt:lpstr>'Operador de ar condicionado cen'!Area_de_impressao</vt:lpstr>
      <vt:lpstr>'Técnico Eletrotécnico'!Area_de_impressao</vt:lpstr>
      <vt:lpstr>'Técnico em automação'!Area_de_impressao</vt:lpstr>
      <vt:lpstr>'Técninco em telecomunicação'!Area_de_impressao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Moreira</dc:creator>
  <cp:lastModifiedBy>Lucas</cp:lastModifiedBy>
  <cp:lastPrinted>2020-06-02T18:10:45Z</cp:lastPrinted>
  <dcterms:created xsi:type="dcterms:W3CDTF">2008-06-24T17:08:16Z</dcterms:created>
  <dcterms:modified xsi:type="dcterms:W3CDTF">2020-06-29T18:45:54Z</dcterms:modified>
</cp:coreProperties>
</file>