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EstaPasta_de_trabalho" defaultThemeVersion="124226"/>
  <mc:AlternateContent xmlns:mc="http://schemas.openxmlformats.org/markup-compatibility/2006">
    <mc:Choice Requires="x15">
      <x15ac:absPath xmlns:x15ac="http://schemas.microsoft.com/office/spreadsheetml/2010/11/ac" url="\\anvssdf17\ggpbs\GSTCO\GERENCIAMENTO DE RISCO\SANGUE_MARP\xMODELOS_POPs\"/>
    </mc:Choice>
  </mc:AlternateContent>
  <xr:revisionPtr revIDLastSave="0" documentId="13_ncr:1_{837BCF71-F5A4-4F86-B1DB-F6F9A2328314}" xr6:coauthVersionLast="47" xr6:coauthVersionMax="47" xr10:uidLastSave="{00000000-0000-0000-0000-000000000000}"/>
  <bookViews>
    <workbookView xWindow="-120" yWindow="-120" windowWidth="20730" windowHeight="11160" tabRatio="931" xr2:uid="{00000000-000D-0000-FFFF-FFFF00000000}"/>
  </bookViews>
  <sheets>
    <sheet name="IDENTIFICAÇÃO" sheetId="9" r:id="rId1"/>
    <sheet name="MÓDULO 1" sheetId="1" r:id="rId2"/>
    <sheet name="MÓDULO 2" sheetId="2" r:id="rId3"/>
    <sheet name="MÓDULO 3" sheetId="3" r:id="rId4"/>
    <sheet name="MÓDULO 4" sheetId="4" r:id="rId5"/>
    <sheet name="MÓDULO 5" sheetId="5" r:id="rId6"/>
    <sheet name="RESULTADOS" sheetId="7" r:id="rId7"/>
    <sheet name="DADOS"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7" i="2" l="1"/>
  <c r="E5" i="1"/>
  <c r="F40" i="1"/>
  <c r="I40" i="1" s="1"/>
  <c r="AX1" i="11"/>
  <c r="I81" i="1"/>
  <c r="E40" i="1"/>
  <c r="L40" i="1" s="1"/>
  <c r="AX2" i="11" l="1"/>
  <c r="K40" i="1"/>
  <c r="J40" i="1"/>
  <c r="M31" i="5" l="1"/>
  <c r="M52" i="5"/>
  <c r="M34" i="5"/>
  <c r="M32" i="5"/>
  <c r="M28" i="5"/>
  <c r="M27" i="5"/>
  <c r="M26" i="5"/>
  <c r="M90" i="4"/>
  <c r="M86" i="4"/>
  <c r="M83" i="4"/>
  <c r="M16" i="4"/>
  <c r="M106" i="3"/>
  <c r="M70" i="3"/>
  <c r="M67" i="3"/>
  <c r="M66" i="3"/>
  <c r="M40" i="3"/>
  <c r="M87" i="2"/>
  <c r="M10" i="1"/>
  <c r="M112" i="3"/>
  <c r="M108" i="3"/>
  <c r="M22" i="3"/>
  <c r="SD1" i="11"/>
  <c r="SC1" i="11"/>
  <c r="SB1" i="11"/>
  <c r="SA1" i="11"/>
  <c r="RZ1" i="11"/>
  <c r="RY1" i="11"/>
  <c r="RX1" i="11"/>
  <c r="RW1" i="11"/>
  <c r="RV1" i="11"/>
  <c r="RU1" i="11"/>
  <c r="RT1" i="11"/>
  <c r="RS1" i="11"/>
  <c r="RR1" i="11"/>
  <c r="RQ1" i="11"/>
  <c r="RP1" i="11"/>
  <c r="RO1" i="11"/>
  <c r="RN1" i="11"/>
  <c r="RM1" i="11"/>
  <c r="RL1" i="11"/>
  <c r="RK1" i="11"/>
  <c r="RJ1" i="11"/>
  <c r="RI1" i="11"/>
  <c r="RH1" i="11"/>
  <c r="RG1" i="11"/>
  <c r="RF1" i="11"/>
  <c r="RE1" i="11"/>
  <c r="RD1" i="11"/>
  <c r="RC1" i="11"/>
  <c r="RB1" i="11"/>
  <c r="RA1" i="11"/>
  <c r="QZ1" i="11"/>
  <c r="QY1" i="11"/>
  <c r="QX1" i="11"/>
  <c r="QW1" i="11"/>
  <c r="QV1" i="11"/>
  <c r="QU1" i="11"/>
  <c r="QT1" i="11"/>
  <c r="QS1" i="11"/>
  <c r="QR1" i="11"/>
  <c r="QQ1" i="11"/>
  <c r="QP1" i="11"/>
  <c r="QO1" i="11"/>
  <c r="QN1" i="11"/>
  <c r="QM1" i="11"/>
  <c r="QL1" i="11"/>
  <c r="QK1" i="11"/>
  <c r="QJ1" i="11"/>
  <c r="QI1" i="11"/>
  <c r="QH1" i="11"/>
  <c r="QG1" i="11"/>
  <c r="QF1" i="11"/>
  <c r="QE1" i="11"/>
  <c r="QD1" i="11"/>
  <c r="QC1" i="11"/>
  <c r="QB1" i="11"/>
  <c r="QA1" i="11"/>
  <c r="PZ1" i="11"/>
  <c r="PY1" i="11"/>
  <c r="PX1" i="11"/>
  <c r="PW1" i="11"/>
  <c r="PV1" i="11"/>
  <c r="PU1" i="11"/>
  <c r="PT1" i="11"/>
  <c r="PS1" i="11"/>
  <c r="PR1" i="11"/>
  <c r="PQ1" i="11"/>
  <c r="PP1" i="11"/>
  <c r="PO1" i="11"/>
  <c r="PN1" i="11"/>
  <c r="PM1" i="11"/>
  <c r="PL1" i="11"/>
  <c r="PK1" i="11"/>
  <c r="PJ1" i="11"/>
  <c r="PI1" i="11"/>
  <c r="PH1" i="11"/>
  <c r="PG1" i="11"/>
  <c r="PF1" i="11"/>
  <c r="PE1" i="11"/>
  <c r="PD1" i="11"/>
  <c r="PC1" i="11"/>
  <c r="PB1" i="11"/>
  <c r="PA1" i="11"/>
  <c r="OZ1" i="11"/>
  <c r="OX1" i="11"/>
  <c r="OW1" i="11"/>
  <c r="OV1" i="11"/>
  <c r="OU1" i="11"/>
  <c r="OT1" i="11"/>
  <c r="OS1" i="11"/>
  <c r="OR1" i="11"/>
  <c r="OQ1" i="11"/>
  <c r="OP1" i="11"/>
  <c r="OO1" i="11"/>
  <c r="ON1" i="11"/>
  <c r="OM1" i="11"/>
  <c r="OL1" i="11"/>
  <c r="OK1" i="11"/>
  <c r="OJ1" i="11"/>
  <c r="OI1" i="11"/>
  <c r="OH1" i="11"/>
  <c r="OG1" i="11"/>
  <c r="OF1" i="11"/>
  <c r="OE1" i="11"/>
  <c r="OD1" i="11"/>
  <c r="OC1" i="11"/>
  <c r="OB1" i="11"/>
  <c r="OA1" i="11"/>
  <c r="NZ1" i="11"/>
  <c r="NY1" i="11"/>
  <c r="NX1" i="11"/>
  <c r="NW1" i="11"/>
  <c r="NV1" i="11"/>
  <c r="NU1" i="11"/>
  <c r="NT1" i="11"/>
  <c r="NS1" i="11"/>
  <c r="NR1" i="11"/>
  <c r="NQ1" i="11"/>
  <c r="NP1" i="11"/>
  <c r="NO1" i="11"/>
  <c r="NN1" i="11"/>
  <c r="NM1" i="11"/>
  <c r="NL1" i="11"/>
  <c r="NK1" i="11"/>
  <c r="NJ1" i="11"/>
  <c r="NI1" i="11"/>
  <c r="NH1" i="11"/>
  <c r="NG1" i="11"/>
  <c r="NF1" i="11"/>
  <c r="NE1" i="11"/>
  <c r="ND1" i="11"/>
  <c r="NC1" i="11"/>
  <c r="NB1" i="11"/>
  <c r="NA1" i="11"/>
  <c r="MZ1" i="11"/>
  <c r="MY1" i="11"/>
  <c r="MX1" i="11"/>
  <c r="MW1" i="11"/>
  <c r="MV1" i="11"/>
  <c r="MU1" i="11"/>
  <c r="MT1" i="11"/>
  <c r="MS1" i="11"/>
  <c r="MR1" i="11"/>
  <c r="MQ1" i="11"/>
  <c r="MP1" i="11"/>
  <c r="MO1" i="11"/>
  <c r="MN1" i="11"/>
  <c r="MM1" i="11"/>
  <c r="ML1" i="11"/>
  <c r="MK1" i="11"/>
  <c r="MJ1" i="11"/>
  <c r="MI1" i="11"/>
  <c r="MH1" i="11"/>
  <c r="MG1" i="11"/>
  <c r="MF1" i="11"/>
  <c r="ME1" i="11"/>
  <c r="MD1" i="11"/>
  <c r="MC1" i="11"/>
  <c r="MB1" i="11"/>
  <c r="MA1" i="11"/>
  <c r="LZ1" i="11"/>
  <c r="LY1" i="11"/>
  <c r="LX1" i="11"/>
  <c r="LW1" i="11"/>
  <c r="LV1" i="11"/>
  <c r="LU1" i="11"/>
  <c r="LT1" i="11"/>
  <c r="LS1" i="11"/>
  <c r="LR1" i="11"/>
  <c r="LQ1" i="11"/>
  <c r="LP1" i="11"/>
  <c r="LO1" i="11"/>
  <c r="LN1" i="11"/>
  <c r="LM1" i="11"/>
  <c r="LL1" i="11"/>
  <c r="LK1" i="11"/>
  <c r="LJ1" i="11"/>
  <c r="LI1" i="11"/>
  <c r="LH1" i="11"/>
  <c r="LG1" i="11"/>
  <c r="LF1" i="11"/>
  <c r="LE1" i="11"/>
  <c r="LD1" i="11"/>
  <c r="LC1" i="11"/>
  <c r="LB1" i="11"/>
  <c r="LA1" i="11"/>
  <c r="KZ1" i="11"/>
  <c r="KY1" i="11"/>
  <c r="KX1" i="11"/>
  <c r="KW1" i="11"/>
  <c r="KV1" i="11"/>
  <c r="CF1" i="11"/>
  <c r="CE1" i="11"/>
  <c r="CD1" i="11"/>
  <c r="CC1" i="11"/>
  <c r="CB1" i="11"/>
  <c r="CA1" i="11"/>
  <c r="BZ1" i="11"/>
  <c r="BY1" i="11"/>
  <c r="BX1" i="11"/>
  <c r="BW1" i="11"/>
  <c r="BV1" i="11"/>
  <c r="BU1" i="11"/>
  <c r="BT1" i="11"/>
  <c r="BS1" i="11"/>
  <c r="BR1" i="11"/>
  <c r="BQ1" i="11"/>
  <c r="BP1" i="11"/>
  <c r="BO1" i="11"/>
  <c r="BN1" i="11"/>
  <c r="BM1" i="11"/>
  <c r="BL1" i="11"/>
  <c r="BK1" i="11"/>
  <c r="BJ1" i="11"/>
  <c r="BI1" i="11"/>
  <c r="BH1" i="11"/>
  <c r="BG1" i="11"/>
  <c r="BF1" i="11"/>
  <c r="BE1" i="11"/>
  <c r="BD1" i="11"/>
  <c r="BC1" i="11"/>
  <c r="BB1" i="11"/>
  <c r="BA1" i="11"/>
  <c r="AZ1" i="11"/>
  <c r="AY1" i="11"/>
  <c r="AW1" i="11"/>
  <c r="AV1" i="11"/>
  <c r="AU1" i="11"/>
  <c r="AT1" i="11"/>
  <c r="AS1" i="11"/>
  <c r="AR1" i="11"/>
  <c r="AQ1" i="11"/>
  <c r="AP1" i="11"/>
  <c r="AO1" i="11"/>
  <c r="AN1" i="11"/>
  <c r="AM1" i="11"/>
  <c r="AL1" i="11"/>
  <c r="AK1" i="11"/>
  <c r="AJ1" i="11"/>
  <c r="AI1" i="11"/>
  <c r="AH1" i="11"/>
  <c r="AG1" i="11"/>
  <c r="AF1" i="11"/>
  <c r="AE1" i="11"/>
  <c r="AD1" i="11"/>
  <c r="AC1" i="11"/>
  <c r="AB1" i="11"/>
  <c r="AA1" i="11"/>
  <c r="Z1" i="11"/>
  <c r="Y1" i="11"/>
  <c r="X1" i="11"/>
  <c r="W1" i="11"/>
  <c r="V1" i="11"/>
  <c r="U1" i="11"/>
  <c r="T1" i="11"/>
  <c r="S1" i="11"/>
  <c r="R1" i="11"/>
  <c r="Q61" i="11"/>
  <c r="Q62" i="11"/>
  <c r="Q63" i="11"/>
  <c r="Q64" i="11"/>
  <c r="Q65" i="11"/>
  <c r="Q66" i="11"/>
  <c r="Q67" i="11"/>
  <c r="Q68" i="11"/>
  <c r="Q69" i="11"/>
  <c r="Q70" i="11"/>
  <c r="Q71" i="11"/>
  <c r="Q72" i="11"/>
  <c r="Q73" i="11"/>
  <c r="Q74" i="11"/>
  <c r="Q75" i="11"/>
  <c r="Q76" i="11"/>
  <c r="Q77" i="11"/>
  <c r="GB1" i="11"/>
  <c r="GA1" i="11"/>
  <c r="FZ1" i="11"/>
  <c r="FY1" i="11"/>
  <c r="FX1" i="11"/>
  <c r="FW1" i="11"/>
  <c r="FV1" i="11"/>
  <c r="FU1" i="11"/>
  <c r="FT1" i="11"/>
  <c r="FS1" i="11"/>
  <c r="FR1" i="11"/>
  <c r="FQ1" i="11"/>
  <c r="FP1" i="11"/>
  <c r="FO1" i="11"/>
  <c r="FN1" i="11"/>
  <c r="FM1" i="11"/>
  <c r="FL1" i="11"/>
  <c r="FK1" i="11"/>
  <c r="FJ1" i="11"/>
  <c r="FI1" i="11"/>
  <c r="FH1" i="11"/>
  <c r="FG1" i="11"/>
  <c r="FF1" i="11"/>
  <c r="FE1" i="11"/>
  <c r="FD1" i="11"/>
  <c r="FC1" i="11"/>
  <c r="FB1" i="11"/>
  <c r="FA1" i="11"/>
  <c r="EZ1" i="11"/>
  <c r="EY1" i="11"/>
  <c r="EX1" i="11"/>
  <c r="EW1" i="11"/>
  <c r="EV1" i="11"/>
  <c r="EU1" i="11"/>
  <c r="ET1" i="11"/>
  <c r="ES1" i="11"/>
  <c r="ER1" i="11"/>
  <c r="EQ1" i="11"/>
  <c r="EP1" i="11"/>
  <c r="EO1" i="11"/>
  <c r="EN1" i="11"/>
  <c r="EM1" i="11"/>
  <c r="EL1" i="11"/>
  <c r="EK1" i="11"/>
  <c r="EJ1" i="11"/>
  <c r="EI1" i="11"/>
  <c r="EH1" i="11"/>
  <c r="EG1" i="11"/>
  <c r="EF1" i="11"/>
  <c r="EE1" i="11"/>
  <c r="ED1" i="11"/>
  <c r="EC1" i="11"/>
  <c r="EB1" i="11"/>
  <c r="EA1" i="11"/>
  <c r="DZ1" i="11"/>
  <c r="DY1" i="11"/>
  <c r="DX1" i="11"/>
  <c r="DW1" i="11"/>
  <c r="DV1" i="11"/>
  <c r="DU1" i="11"/>
  <c r="DT1" i="11"/>
  <c r="DS1" i="11"/>
  <c r="DR1" i="11"/>
  <c r="DQ1" i="11"/>
  <c r="DP1" i="11"/>
  <c r="DO1" i="11"/>
  <c r="DN1" i="11"/>
  <c r="DM1" i="11"/>
  <c r="DL1" i="11"/>
  <c r="DK1" i="11"/>
  <c r="DJ1" i="11"/>
  <c r="DI1" i="11"/>
  <c r="DH1" i="11"/>
  <c r="DG1" i="11"/>
  <c r="DF1" i="11"/>
  <c r="DE1" i="11"/>
  <c r="DD1" i="11"/>
  <c r="DC1" i="11"/>
  <c r="DB1" i="11"/>
  <c r="DA1" i="11"/>
  <c r="CZ1" i="11"/>
  <c r="CY1" i="11"/>
  <c r="CX1" i="11"/>
  <c r="CW1" i="11"/>
  <c r="CV1" i="11"/>
  <c r="CU1" i="11"/>
  <c r="CT1" i="11"/>
  <c r="CS1" i="11"/>
  <c r="CR1" i="11"/>
  <c r="CQ1" i="11"/>
  <c r="CP1" i="11"/>
  <c r="CO1" i="11"/>
  <c r="CN1" i="11"/>
  <c r="CM1" i="11"/>
  <c r="CL1" i="11"/>
  <c r="CK1" i="11"/>
  <c r="CJ1" i="11"/>
  <c r="CI1" i="11"/>
  <c r="CH1" i="11"/>
  <c r="KT1" i="11"/>
  <c r="KS1" i="11"/>
  <c r="KR1" i="11"/>
  <c r="KQ1" i="11"/>
  <c r="KP1" i="11"/>
  <c r="KO1" i="11"/>
  <c r="KN1" i="11"/>
  <c r="KM1" i="11"/>
  <c r="KL1" i="11"/>
  <c r="KK1" i="11"/>
  <c r="KJ1" i="11"/>
  <c r="KI1" i="11"/>
  <c r="KH1" i="11"/>
  <c r="KG1" i="11"/>
  <c r="KF1" i="11"/>
  <c r="KE1" i="11"/>
  <c r="KD1" i="11"/>
  <c r="KC1" i="11"/>
  <c r="KB1" i="11"/>
  <c r="KA1" i="11"/>
  <c r="JZ1" i="11"/>
  <c r="JY1" i="11"/>
  <c r="JX1" i="11"/>
  <c r="JW1" i="11"/>
  <c r="JV1" i="11"/>
  <c r="JU1" i="11"/>
  <c r="JT1" i="11"/>
  <c r="JS1" i="11"/>
  <c r="JR1" i="11"/>
  <c r="JQ1" i="11"/>
  <c r="JP1" i="11"/>
  <c r="JO1" i="11"/>
  <c r="JN1" i="11"/>
  <c r="JM1" i="11"/>
  <c r="JL1" i="11"/>
  <c r="JK1" i="11"/>
  <c r="JJ1" i="11"/>
  <c r="JI1" i="11"/>
  <c r="JH1" i="11"/>
  <c r="JG1" i="11"/>
  <c r="JF1" i="11"/>
  <c r="JE1" i="11"/>
  <c r="JD1" i="11"/>
  <c r="JC1" i="11"/>
  <c r="JB1" i="11"/>
  <c r="JA1" i="11"/>
  <c r="IZ1" i="11"/>
  <c r="IY1" i="11"/>
  <c r="IX1" i="11"/>
  <c r="IW1" i="11"/>
  <c r="IV1" i="11"/>
  <c r="IU1" i="11"/>
  <c r="IT1" i="11"/>
  <c r="IS1" i="11"/>
  <c r="IR1" i="11"/>
  <c r="IQ1" i="11"/>
  <c r="IP1" i="11"/>
  <c r="IO1" i="11"/>
  <c r="IN1" i="11"/>
  <c r="IM1" i="11"/>
  <c r="IL1" i="11"/>
  <c r="IK1" i="11"/>
  <c r="IJ1" i="11"/>
  <c r="II1" i="11"/>
  <c r="IH1" i="11"/>
  <c r="IG1" i="11"/>
  <c r="IF1" i="11"/>
  <c r="IE1" i="11"/>
  <c r="ID1" i="11"/>
  <c r="IC1" i="11"/>
  <c r="IB1" i="11"/>
  <c r="IA1" i="11"/>
  <c r="HZ1" i="11"/>
  <c r="HY1" i="11"/>
  <c r="HX1" i="11"/>
  <c r="HW1" i="11"/>
  <c r="HV1" i="11"/>
  <c r="HU1" i="11"/>
  <c r="HT1" i="11"/>
  <c r="HS1" i="11"/>
  <c r="HR1" i="11"/>
  <c r="HQ1" i="11"/>
  <c r="HP1" i="11"/>
  <c r="HO1" i="11"/>
  <c r="HN1" i="11"/>
  <c r="HM1" i="11"/>
  <c r="HL1" i="11"/>
  <c r="HK1" i="11"/>
  <c r="HJ1" i="11"/>
  <c r="HI1" i="11"/>
  <c r="HH1" i="11"/>
  <c r="HG1" i="11"/>
  <c r="HF1" i="11"/>
  <c r="HE1" i="11"/>
  <c r="HD1" i="11"/>
  <c r="HC1" i="11"/>
  <c r="HB1" i="11"/>
  <c r="HA1" i="11"/>
  <c r="GZ1" i="11"/>
  <c r="GY1" i="11"/>
  <c r="GX1" i="11"/>
  <c r="GW1" i="11"/>
  <c r="GV1" i="11"/>
  <c r="GU1" i="11"/>
  <c r="GT1" i="11"/>
  <c r="GS1" i="11"/>
  <c r="GR1" i="11"/>
  <c r="GQ1" i="11"/>
  <c r="GP1" i="11"/>
  <c r="GO1" i="11"/>
  <c r="GN1" i="11"/>
  <c r="GM1" i="11"/>
  <c r="GL1" i="11"/>
  <c r="GK1" i="11"/>
  <c r="GJ1" i="11"/>
  <c r="GI1" i="11"/>
  <c r="GH1" i="11"/>
  <c r="GG1" i="11"/>
  <c r="GF1" i="11"/>
  <c r="GE1" i="11"/>
  <c r="GD1" i="11"/>
  <c r="I98" i="5"/>
  <c r="F96" i="5"/>
  <c r="I96" i="5" s="1"/>
  <c r="F94" i="5"/>
  <c r="K94" i="5" s="1"/>
  <c r="F90" i="5"/>
  <c r="I90" i="5" s="1"/>
  <c r="F89" i="5"/>
  <c r="J89" i="5" s="1"/>
  <c r="F87" i="5"/>
  <c r="I87" i="5" s="1"/>
  <c r="F84" i="5"/>
  <c r="I84" i="5" s="1"/>
  <c r="F81" i="5"/>
  <c r="I81" i="5" s="1"/>
  <c r="F79" i="5"/>
  <c r="I79" i="5" s="1"/>
  <c r="F74" i="5"/>
  <c r="I74" i="5" s="1"/>
  <c r="F75" i="5"/>
  <c r="K75" i="5" s="1"/>
  <c r="F73" i="5"/>
  <c r="I73" i="5" s="1"/>
  <c r="F72" i="5"/>
  <c r="J72" i="5" s="1"/>
  <c r="F71" i="5"/>
  <c r="K71" i="5" s="1"/>
  <c r="F70" i="5"/>
  <c r="I70" i="5" s="1"/>
  <c r="F69" i="5"/>
  <c r="I69" i="5" s="1"/>
  <c r="F68" i="5"/>
  <c r="J68" i="5" s="1"/>
  <c r="F67" i="5"/>
  <c r="K67" i="5" s="1"/>
  <c r="F66" i="5"/>
  <c r="J66" i="5" s="1"/>
  <c r="F60" i="5"/>
  <c r="K60" i="5" s="1"/>
  <c r="F61" i="5"/>
  <c r="J61" i="5" s="1"/>
  <c r="F59" i="5"/>
  <c r="I59" i="5" s="1"/>
  <c r="F56" i="5"/>
  <c r="I56" i="5" s="1"/>
  <c r="F55" i="5"/>
  <c r="J55" i="5" s="1"/>
  <c r="F51" i="5"/>
  <c r="I51" i="5" s="1"/>
  <c r="F50" i="5"/>
  <c r="J50" i="5" s="1"/>
  <c r="F47" i="5"/>
  <c r="I47" i="5" s="1"/>
  <c r="F46" i="5"/>
  <c r="J46" i="5" s="1"/>
  <c r="F43" i="5"/>
  <c r="I43" i="5" s="1"/>
  <c r="F42" i="5"/>
  <c r="K42" i="5" s="1"/>
  <c r="F40" i="5"/>
  <c r="K40" i="5" s="1"/>
  <c r="F35" i="5"/>
  <c r="K35" i="5" s="1"/>
  <c r="F36" i="5"/>
  <c r="J36" i="5" s="1"/>
  <c r="F37" i="5"/>
  <c r="I37" i="5" s="1"/>
  <c r="F38" i="5"/>
  <c r="J38" i="5" s="1"/>
  <c r="F39" i="5"/>
  <c r="K39" i="5" s="1"/>
  <c r="F26" i="5"/>
  <c r="K26" i="5" s="1"/>
  <c r="F27" i="5"/>
  <c r="J27" i="5" s="1"/>
  <c r="F28" i="5"/>
  <c r="I28" i="5" s="1"/>
  <c r="F29" i="5"/>
  <c r="J29" i="5" s="1"/>
  <c r="F30" i="5"/>
  <c r="K30" i="5" s="1"/>
  <c r="F31" i="5"/>
  <c r="J31" i="5" s="1"/>
  <c r="F32" i="5"/>
  <c r="I32" i="5" s="1"/>
  <c r="K32" i="5"/>
  <c r="F33" i="5"/>
  <c r="K33" i="5" s="1"/>
  <c r="F24" i="5"/>
  <c r="K24" i="5" s="1"/>
  <c r="F23" i="5"/>
  <c r="I23" i="5" s="1"/>
  <c r="F22" i="5"/>
  <c r="J22" i="5" s="1"/>
  <c r="F19" i="5"/>
  <c r="K19" i="5" s="1"/>
  <c r="F17" i="5"/>
  <c r="K17" i="5" s="1"/>
  <c r="F18" i="5"/>
  <c r="I18" i="5" s="1"/>
  <c r="F14" i="5"/>
  <c r="I14" i="5" s="1"/>
  <c r="F11" i="5"/>
  <c r="K11" i="5" s="1"/>
  <c r="F9" i="5"/>
  <c r="I9" i="5" s="1"/>
  <c r="F39" i="4"/>
  <c r="I39" i="4" s="1"/>
  <c r="F116" i="4"/>
  <c r="I116" i="4" s="1"/>
  <c r="F121" i="4"/>
  <c r="I121" i="4" s="1"/>
  <c r="E122" i="4"/>
  <c r="L122" i="4" s="1"/>
  <c r="E121" i="4"/>
  <c r="L121" i="4" s="1"/>
  <c r="E120" i="4"/>
  <c r="OV2" i="11" s="1"/>
  <c r="E119" i="4"/>
  <c r="L119" i="4" s="1"/>
  <c r="E118" i="4"/>
  <c r="L118" i="4" s="1"/>
  <c r="E117" i="4"/>
  <c r="L117" i="4" s="1"/>
  <c r="E116" i="4"/>
  <c r="OR2" i="11" s="1"/>
  <c r="E115" i="4"/>
  <c r="L115" i="4" s="1"/>
  <c r="E114" i="4"/>
  <c r="L114" i="4" s="1"/>
  <c r="E113" i="4"/>
  <c r="L113" i="4" s="1"/>
  <c r="E112" i="4"/>
  <c r="ON2" i="11" s="1"/>
  <c r="E111" i="4"/>
  <c r="L111" i="4" s="1"/>
  <c r="E110" i="4"/>
  <c r="L110" i="4" s="1"/>
  <c r="F119" i="4"/>
  <c r="I119" i="4" s="1"/>
  <c r="F118" i="4"/>
  <c r="J118" i="4" s="1"/>
  <c r="F114" i="4"/>
  <c r="K114" i="4" s="1"/>
  <c r="F113" i="4"/>
  <c r="I113" i="4" s="1"/>
  <c r="F117" i="4"/>
  <c r="I117" i="4" s="1"/>
  <c r="F122" i="4"/>
  <c r="I122" i="4" s="1"/>
  <c r="F120" i="4"/>
  <c r="J120" i="4" s="1"/>
  <c r="F115" i="4"/>
  <c r="K115" i="4" s="1"/>
  <c r="F112" i="4"/>
  <c r="J112" i="4" s="1"/>
  <c r="F111" i="4"/>
  <c r="I111" i="4" s="1"/>
  <c r="F110" i="4"/>
  <c r="J110" i="4" s="1"/>
  <c r="I125" i="4"/>
  <c r="F105" i="4"/>
  <c r="I105" i="4" s="1"/>
  <c r="F104" i="4"/>
  <c r="K104" i="4" s="1"/>
  <c r="F108" i="4"/>
  <c r="I108" i="4" s="1"/>
  <c r="F107" i="4"/>
  <c r="I107" i="4" s="1"/>
  <c r="F106" i="4"/>
  <c r="J106" i="4" s="1"/>
  <c r="F103" i="4"/>
  <c r="I103" i="4" s="1"/>
  <c r="F101" i="4"/>
  <c r="I101" i="4" s="1"/>
  <c r="F99" i="4"/>
  <c r="I99" i="4" s="1"/>
  <c r="F97" i="4"/>
  <c r="I97" i="4" s="1"/>
  <c r="F94" i="4"/>
  <c r="I94" i="4" s="1"/>
  <c r="F93" i="4"/>
  <c r="J93" i="4" s="1"/>
  <c r="E93" i="4"/>
  <c r="L93" i="4" s="1"/>
  <c r="E85" i="4"/>
  <c r="L85" i="4" s="1"/>
  <c r="F85" i="4"/>
  <c r="J85" i="4" s="1"/>
  <c r="E86" i="4"/>
  <c r="L86" i="4" s="1"/>
  <c r="F86" i="4"/>
  <c r="I86" i="4" s="1"/>
  <c r="E87" i="4"/>
  <c r="L87" i="4" s="1"/>
  <c r="F87" i="4"/>
  <c r="J87" i="4" s="1"/>
  <c r="E88" i="4"/>
  <c r="L88" i="4" s="1"/>
  <c r="F88" i="4"/>
  <c r="K88" i="4" s="1"/>
  <c r="E89" i="4"/>
  <c r="L89" i="4" s="1"/>
  <c r="F89" i="4"/>
  <c r="J89" i="4" s="1"/>
  <c r="E90" i="4"/>
  <c r="L90" i="4" s="1"/>
  <c r="F90" i="4"/>
  <c r="K90" i="4" s="1"/>
  <c r="E91" i="4"/>
  <c r="L91" i="4" s="1"/>
  <c r="F91" i="4"/>
  <c r="J91" i="4" s="1"/>
  <c r="E92" i="4"/>
  <c r="L92" i="4" s="1"/>
  <c r="F92" i="4"/>
  <c r="K92" i="4" s="1"/>
  <c r="F82" i="4"/>
  <c r="I82" i="4" s="1"/>
  <c r="F78" i="4"/>
  <c r="K78" i="4" s="1"/>
  <c r="F70" i="4"/>
  <c r="K70" i="4" s="1"/>
  <c r="F72" i="4"/>
  <c r="I72" i="4" s="1"/>
  <c r="F71" i="4"/>
  <c r="J71" i="4" s="1"/>
  <c r="F68" i="4"/>
  <c r="I68" i="4" s="1"/>
  <c r="F62" i="4"/>
  <c r="K62" i="4" s="1"/>
  <c r="F63" i="4"/>
  <c r="I63" i="4" s="1"/>
  <c r="F60" i="4"/>
  <c r="I60" i="4" s="1"/>
  <c r="F59" i="4"/>
  <c r="I59" i="4" s="1"/>
  <c r="F57" i="4"/>
  <c r="K57" i="4" s="1"/>
  <c r="F55" i="4"/>
  <c r="K55" i="4" s="1"/>
  <c r="F51" i="4"/>
  <c r="I51" i="4" s="1"/>
  <c r="F50" i="4"/>
  <c r="I50" i="4" s="1"/>
  <c r="F48" i="4"/>
  <c r="I48" i="4" s="1"/>
  <c r="F46" i="4"/>
  <c r="I46" i="4" s="1"/>
  <c r="F45" i="4"/>
  <c r="J45" i="4" s="1"/>
  <c r="F34" i="4"/>
  <c r="I34" i="4" s="1"/>
  <c r="F36" i="4"/>
  <c r="K36" i="4" s="1"/>
  <c r="F31" i="4"/>
  <c r="I31" i="4" s="1"/>
  <c r="F30" i="4"/>
  <c r="J30" i="4" s="1"/>
  <c r="F27" i="4"/>
  <c r="I27" i="4" s="1"/>
  <c r="F24" i="4"/>
  <c r="I24" i="4" s="1"/>
  <c r="F23" i="4"/>
  <c r="J23" i="4" s="1"/>
  <c r="F22" i="4"/>
  <c r="K22" i="4" s="1"/>
  <c r="F21" i="4"/>
  <c r="J21" i="4" s="1"/>
  <c r="F19" i="4"/>
  <c r="I19" i="4" s="1"/>
  <c r="F11" i="4"/>
  <c r="I11" i="4" s="1"/>
  <c r="F8" i="4"/>
  <c r="I8" i="4" s="1"/>
  <c r="F7" i="4"/>
  <c r="J7" i="4" s="1"/>
  <c r="I128" i="3"/>
  <c r="F122" i="3"/>
  <c r="K122" i="3" s="1"/>
  <c r="F119" i="3"/>
  <c r="K119" i="3" s="1"/>
  <c r="F120" i="3"/>
  <c r="K120" i="3" s="1"/>
  <c r="F116" i="3"/>
  <c r="I116" i="3" s="1"/>
  <c r="F115" i="3"/>
  <c r="J115" i="3" s="1"/>
  <c r="F113" i="3"/>
  <c r="J113" i="3" s="1"/>
  <c r="F112" i="3"/>
  <c r="K112" i="3" s="1"/>
  <c r="F101" i="3"/>
  <c r="I101" i="3" s="1"/>
  <c r="F99" i="3"/>
  <c r="K99" i="3" s="1"/>
  <c r="F95" i="3"/>
  <c r="I95" i="3" s="1"/>
  <c r="F94" i="3"/>
  <c r="J94" i="3" s="1"/>
  <c r="F93" i="3"/>
  <c r="K93" i="3" s="1"/>
  <c r="F92" i="3"/>
  <c r="I92" i="3" s="1"/>
  <c r="F91" i="3"/>
  <c r="J91" i="3" s="1"/>
  <c r="F89" i="3"/>
  <c r="I89" i="3" s="1"/>
  <c r="F88" i="3"/>
  <c r="J88" i="3" s="1"/>
  <c r="F87" i="3"/>
  <c r="K87" i="3" s="1"/>
  <c r="F83" i="3"/>
  <c r="K83" i="3" s="1"/>
  <c r="F84" i="3"/>
  <c r="J84" i="3" s="1"/>
  <c r="F74" i="3"/>
  <c r="I74" i="3" s="1"/>
  <c r="F70" i="3"/>
  <c r="K70" i="3" s="1"/>
  <c r="F65" i="3"/>
  <c r="J65" i="3" s="1"/>
  <c r="F64" i="3"/>
  <c r="I64" i="3" s="1"/>
  <c r="F63" i="3"/>
  <c r="J63" i="3" s="1"/>
  <c r="F62" i="3"/>
  <c r="K62" i="3" s="1"/>
  <c r="F60" i="3"/>
  <c r="K60" i="3" s="1"/>
  <c r="F61" i="3"/>
  <c r="J61" i="3" s="1"/>
  <c r="F58" i="3"/>
  <c r="I58" i="3" s="1"/>
  <c r="F57" i="3"/>
  <c r="J57" i="3" s="1"/>
  <c r="F59" i="3"/>
  <c r="K59" i="3" s="1"/>
  <c r="F56" i="3"/>
  <c r="I56" i="3" s="1"/>
  <c r="F54" i="3"/>
  <c r="J54" i="3" s="1"/>
  <c r="F53" i="3"/>
  <c r="K53" i="3" s="1"/>
  <c r="F51" i="3"/>
  <c r="I51" i="3" s="1"/>
  <c r="F49" i="3"/>
  <c r="K49" i="3" s="1"/>
  <c r="F46" i="3"/>
  <c r="K46" i="3" s="1"/>
  <c r="F44" i="3"/>
  <c r="K44" i="3" s="1"/>
  <c r="F43" i="3"/>
  <c r="I43" i="3" s="1"/>
  <c r="F39" i="3"/>
  <c r="K39" i="3" s="1"/>
  <c r="F37" i="3"/>
  <c r="K37" i="3" s="1"/>
  <c r="F38" i="3"/>
  <c r="I38" i="3" s="1"/>
  <c r="F36" i="3"/>
  <c r="K36" i="3" s="1"/>
  <c r="F35" i="3"/>
  <c r="K35" i="3" s="1"/>
  <c r="F33" i="3"/>
  <c r="K33" i="3" s="1"/>
  <c r="F32" i="3"/>
  <c r="K32" i="3" s="1"/>
  <c r="F27" i="3"/>
  <c r="K27" i="3" s="1"/>
  <c r="F28" i="3"/>
  <c r="J28" i="3" s="1"/>
  <c r="F29" i="3"/>
  <c r="I29" i="3" s="1"/>
  <c r="F30" i="3"/>
  <c r="I30" i="3" s="1"/>
  <c r="F15" i="3"/>
  <c r="K15" i="3" s="1"/>
  <c r="F14" i="3"/>
  <c r="I14" i="3" s="1"/>
  <c r="F11" i="3"/>
  <c r="K11" i="3" s="1"/>
  <c r="I110" i="2"/>
  <c r="F108" i="2"/>
  <c r="I108" i="2" s="1"/>
  <c r="F107" i="2"/>
  <c r="J107" i="2" s="1"/>
  <c r="F106" i="2"/>
  <c r="I106" i="2" s="1"/>
  <c r="F105" i="2"/>
  <c r="K105" i="2" s="1"/>
  <c r="F104" i="2"/>
  <c r="I104" i="2" s="1"/>
  <c r="F103" i="2"/>
  <c r="J103" i="2" s="1"/>
  <c r="F102" i="2"/>
  <c r="K102" i="2" s="1"/>
  <c r="F101" i="2"/>
  <c r="I101" i="2" s="1"/>
  <c r="F100" i="2"/>
  <c r="J100" i="2" s="1"/>
  <c r="F99" i="2"/>
  <c r="I99" i="2" s="1"/>
  <c r="F97" i="2"/>
  <c r="I97" i="2" s="1"/>
  <c r="F95" i="2"/>
  <c r="I95" i="2" s="1"/>
  <c r="F94" i="2"/>
  <c r="I94" i="2" s="1"/>
  <c r="F93" i="2"/>
  <c r="K93" i="2" s="1"/>
  <c r="F92" i="2"/>
  <c r="I92" i="2" s="1"/>
  <c r="F91" i="2"/>
  <c r="I91" i="2" s="1"/>
  <c r="F89" i="2"/>
  <c r="K89" i="2" s="1"/>
  <c r="F88" i="2"/>
  <c r="K88" i="2" s="1"/>
  <c r="F86" i="2"/>
  <c r="K86" i="2" s="1"/>
  <c r="F87" i="2"/>
  <c r="J87" i="2" s="1"/>
  <c r="F84" i="2"/>
  <c r="K84" i="2" s="1"/>
  <c r="F83" i="2"/>
  <c r="I83" i="2" s="1"/>
  <c r="F82" i="2"/>
  <c r="J82" i="2" s="1"/>
  <c r="F81" i="2"/>
  <c r="K81" i="2" s="1"/>
  <c r="F80" i="2"/>
  <c r="K80" i="2" s="1"/>
  <c r="F79" i="2"/>
  <c r="I79" i="2" s="1"/>
  <c r="F77" i="2"/>
  <c r="K77" i="2" s="1"/>
  <c r="F75" i="2"/>
  <c r="I75" i="2" s="1"/>
  <c r="F76" i="2"/>
  <c r="K76" i="2" s="1"/>
  <c r="F68" i="2"/>
  <c r="K68" i="2" s="1"/>
  <c r="F69" i="2"/>
  <c r="K69" i="2" s="1"/>
  <c r="F70" i="2"/>
  <c r="K70" i="2" s="1"/>
  <c r="F67" i="2"/>
  <c r="K67" i="2" s="1"/>
  <c r="F66" i="2"/>
  <c r="I66" i="2" s="1"/>
  <c r="F63" i="2"/>
  <c r="K63" i="2" s="1"/>
  <c r="F64" i="2"/>
  <c r="I64" i="2" s="1"/>
  <c r="F62" i="2"/>
  <c r="I62" i="2" s="1"/>
  <c r="F61" i="2"/>
  <c r="I61" i="2" s="1"/>
  <c r="F71" i="2"/>
  <c r="I71" i="2" s="1"/>
  <c r="F73" i="2"/>
  <c r="I73" i="2" s="1"/>
  <c r="F60" i="2"/>
  <c r="K60" i="2" s="1"/>
  <c r="F58" i="2"/>
  <c r="I58" i="2" s="1"/>
  <c r="F46" i="2"/>
  <c r="K46" i="2" s="1"/>
  <c r="F65" i="2"/>
  <c r="I65" i="2" s="1"/>
  <c r="F55" i="2"/>
  <c r="I55" i="2" s="1"/>
  <c r="F54" i="2"/>
  <c r="I54" i="2" s="1"/>
  <c r="F53" i="2"/>
  <c r="K53" i="2" s="1"/>
  <c r="F52" i="2"/>
  <c r="K52" i="2" s="1"/>
  <c r="F39" i="2"/>
  <c r="I39" i="2" s="1"/>
  <c r="F36" i="2"/>
  <c r="I36" i="2" s="1"/>
  <c r="F38" i="2"/>
  <c r="K38" i="2" s="1"/>
  <c r="F37" i="2"/>
  <c r="K37" i="2" s="1"/>
  <c r="F34" i="2"/>
  <c r="K34" i="2" s="1"/>
  <c r="F31" i="2"/>
  <c r="K31" i="2" s="1"/>
  <c r="F23" i="2"/>
  <c r="I23" i="2" s="1"/>
  <c r="F18" i="2"/>
  <c r="J18" i="2" s="1"/>
  <c r="F13" i="2"/>
  <c r="I13" i="2" s="1"/>
  <c r="F11" i="2"/>
  <c r="I11" i="2" s="1"/>
  <c r="F7" i="2"/>
  <c r="I7" i="2" s="1"/>
  <c r="V16" i="7"/>
  <c r="U16" i="7"/>
  <c r="T16" i="7"/>
  <c r="F78" i="1"/>
  <c r="K78" i="1" s="1"/>
  <c r="F76" i="1"/>
  <c r="K76" i="1" s="1"/>
  <c r="F74" i="1"/>
  <c r="I74" i="1" s="1"/>
  <c r="F71" i="1"/>
  <c r="K71" i="1" s="1"/>
  <c r="F67" i="1"/>
  <c r="I67" i="1" s="1"/>
  <c r="F65" i="1"/>
  <c r="I65" i="1" s="1"/>
  <c r="F64" i="1"/>
  <c r="I64" i="1" s="1"/>
  <c r="F62" i="1"/>
  <c r="K62" i="1" s="1"/>
  <c r="F63" i="1"/>
  <c r="K63" i="1" s="1"/>
  <c r="F59" i="1"/>
  <c r="K59" i="1" s="1"/>
  <c r="F60" i="1"/>
  <c r="J60" i="1" s="1"/>
  <c r="F57" i="1"/>
  <c r="J57" i="1" s="1"/>
  <c r="F55" i="1"/>
  <c r="I55" i="1" s="1"/>
  <c r="F54" i="1"/>
  <c r="I54" i="1" s="1"/>
  <c r="F50" i="1"/>
  <c r="I50" i="1" s="1"/>
  <c r="F47" i="1"/>
  <c r="I47" i="1" s="1"/>
  <c r="F45" i="1"/>
  <c r="I45" i="1" s="1"/>
  <c r="E45" i="1"/>
  <c r="L45" i="1" s="1"/>
  <c r="F38" i="1"/>
  <c r="I38" i="1" s="1"/>
  <c r="F39" i="1"/>
  <c r="I39" i="1" s="1"/>
  <c r="F32" i="1"/>
  <c r="I32" i="1" s="1"/>
  <c r="F31" i="1"/>
  <c r="K31" i="1" s="1"/>
  <c r="F28" i="1"/>
  <c r="K28" i="1" s="1"/>
  <c r="F15" i="1"/>
  <c r="J15" i="1" s="1"/>
  <c r="F10" i="1"/>
  <c r="I10" i="1" s="1"/>
  <c r="F4" i="1"/>
  <c r="E56" i="5"/>
  <c r="L56" i="5" s="1"/>
  <c r="E55" i="5"/>
  <c r="L55" i="5" s="1"/>
  <c r="F54" i="5"/>
  <c r="J54" i="5" s="1"/>
  <c r="E54" i="5"/>
  <c r="L54" i="5" s="1"/>
  <c r="F53" i="5"/>
  <c r="J53" i="5" s="1"/>
  <c r="E53" i="5"/>
  <c r="L53" i="5" s="1"/>
  <c r="F52" i="5"/>
  <c r="J52" i="5" s="1"/>
  <c r="E52" i="5"/>
  <c r="L52" i="5" s="1"/>
  <c r="E51" i="5"/>
  <c r="QQ2" i="11" s="1"/>
  <c r="E50" i="5"/>
  <c r="L50" i="5" s="1"/>
  <c r="F49" i="5"/>
  <c r="J49" i="5" s="1"/>
  <c r="E49" i="5"/>
  <c r="L49" i="5" s="1"/>
  <c r="F48" i="5"/>
  <c r="J48" i="5" s="1"/>
  <c r="E48" i="5"/>
  <c r="L48" i="5" s="1"/>
  <c r="E47" i="5"/>
  <c r="L47" i="5" s="1"/>
  <c r="E31" i="5"/>
  <c r="L31" i="5" s="1"/>
  <c r="E30" i="5"/>
  <c r="L30" i="5" s="1"/>
  <c r="E29" i="5"/>
  <c r="L29" i="5" s="1"/>
  <c r="E28" i="5"/>
  <c r="L28" i="5" s="1"/>
  <c r="E27" i="5"/>
  <c r="L27" i="5" s="1"/>
  <c r="E26" i="5"/>
  <c r="L26" i="5" s="1"/>
  <c r="F25" i="5"/>
  <c r="I25" i="5" s="1"/>
  <c r="E25" i="5"/>
  <c r="L25" i="5" s="1"/>
  <c r="E24" i="5"/>
  <c r="L24" i="5" s="1"/>
  <c r="E23" i="5"/>
  <c r="L23" i="5" s="1"/>
  <c r="E22" i="5"/>
  <c r="L22" i="5" s="1"/>
  <c r="E38" i="5"/>
  <c r="L38" i="5" s="1"/>
  <c r="E37" i="5"/>
  <c r="L37" i="5" s="1"/>
  <c r="E36" i="5"/>
  <c r="L36" i="5" s="1"/>
  <c r="E35" i="5"/>
  <c r="L35" i="5" s="1"/>
  <c r="F34" i="5"/>
  <c r="I34" i="5" s="1"/>
  <c r="E34" i="5"/>
  <c r="L34" i="5" s="1"/>
  <c r="E33" i="5"/>
  <c r="L33" i="5" s="1"/>
  <c r="E32" i="5"/>
  <c r="L32" i="5" s="1"/>
  <c r="E42" i="5"/>
  <c r="L42" i="5" s="1"/>
  <c r="F41" i="5"/>
  <c r="K41" i="5" s="1"/>
  <c r="E41" i="5"/>
  <c r="L41" i="5" s="1"/>
  <c r="E40" i="5"/>
  <c r="L40" i="5" s="1"/>
  <c r="E39" i="5"/>
  <c r="L39" i="5" s="1"/>
  <c r="F44" i="5"/>
  <c r="I44" i="5" s="1"/>
  <c r="E44" i="5"/>
  <c r="L44" i="5" s="1"/>
  <c r="E43" i="5"/>
  <c r="L43" i="5" s="1"/>
  <c r="E18" i="5"/>
  <c r="L18" i="5" s="1"/>
  <c r="E17" i="5"/>
  <c r="L17" i="5" s="1"/>
  <c r="F16" i="5"/>
  <c r="I16" i="5" s="1"/>
  <c r="E16" i="5"/>
  <c r="L16" i="5" s="1"/>
  <c r="F15" i="5"/>
  <c r="I15" i="5" s="1"/>
  <c r="E15" i="5"/>
  <c r="L15" i="5" s="1"/>
  <c r="F4" i="5"/>
  <c r="J4" i="5" s="1"/>
  <c r="E4" i="5"/>
  <c r="L4" i="5" s="1"/>
  <c r="E39" i="1"/>
  <c r="L39" i="1" s="1"/>
  <c r="E108" i="4"/>
  <c r="L108" i="4" s="1"/>
  <c r="E107" i="4"/>
  <c r="L107" i="4" s="1"/>
  <c r="E106" i="4"/>
  <c r="L106" i="4" s="1"/>
  <c r="E105" i="4"/>
  <c r="L105" i="4" s="1"/>
  <c r="E104" i="4"/>
  <c r="L104" i="4" s="1"/>
  <c r="E103" i="4"/>
  <c r="L103" i="4" s="1"/>
  <c r="F102" i="4"/>
  <c r="I102" i="4" s="1"/>
  <c r="E102" i="4"/>
  <c r="L102" i="4" s="1"/>
  <c r="E101" i="4"/>
  <c r="L101" i="4" s="1"/>
  <c r="F100" i="4"/>
  <c r="I100" i="4" s="1"/>
  <c r="E100" i="4"/>
  <c r="L100" i="4" s="1"/>
  <c r="E78" i="4"/>
  <c r="L78" i="4" s="1"/>
  <c r="F77" i="4"/>
  <c r="I77" i="4" s="1"/>
  <c r="E77" i="4"/>
  <c r="L77" i="4" s="1"/>
  <c r="F76" i="4"/>
  <c r="K76" i="4" s="1"/>
  <c r="E76" i="4"/>
  <c r="L76" i="4" s="1"/>
  <c r="F75" i="4"/>
  <c r="I75" i="4" s="1"/>
  <c r="E75" i="4"/>
  <c r="L75" i="4" s="1"/>
  <c r="E60" i="4"/>
  <c r="L60" i="4" s="1"/>
  <c r="E59" i="4"/>
  <c r="L59" i="4" s="1"/>
  <c r="F58" i="4"/>
  <c r="I58" i="4" s="1"/>
  <c r="E58" i="4"/>
  <c r="L58" i="4" s="1"/>
  <c r="E57" i="4"/>
  <c r="L57" i="4" s="1"/>
  <c r="E45" i="4"/>
  <c r="L45" i="4" s="1"/>
  <c r="F44" i="4"/>
  <c r="I44" i="4" s="1"/>
  <c r="E44" i="4"/>
  <c r="L44" i="4" s="1"/>
  <c r="F43" i="4"/>
  <c r="J43" i="4" s="1"/>
  <c r="E43" i="4"/>
  <c r="L43" i="4" s="1"/>
  <c r="F42" i="4"/>
  <c r="I42" i="4" s="1"/>
  <c r="E42" i="4"/>
  <c r="L42" i="4" s="1"/>
  <c r="F41" i="4"/>
  <c r="J41" i="4" s="1"/>
  <c r="E41" i="4"/>
  <c r="L41" i="4" s="1"/>
  <c r="F40" i="4"/>
  <c r="J40" i="4" s="1"/>
  <c r="E40" i="4"/>
  <c r="L40" i="4" s="1"/>
  <c r="E19" i="4"/>
  <c r="L19" i="4" s="1"/>
  <c r="F18" i="4"/>
  <c r="K18" i="4" s="1"/>
  <c r="E18" i="4"/>
  <c r="L18" i="4" s="1"/>
  <c r="F17" i="4"/>
  <c r="I17" i="4" s="1"/>
  <c r="E17" i="4"/>
  <c r="L17" i="4" s="1"/>
  <c r="F16" i="4"/>
  <c r="K16" i="4" s="1"/>
  <c r="E16" i="4"/>
  <c r="L16" i="4" s="1"/>
  <c r="F15" i="4"/>
  <c r="I15" i="4" s="1"/>
  <c r="E15" i="4"/>
  <c r="L15" i="4" s="1"/>
  <c r="F124" i="3"/>
  <c r="I124" i="3" s="1"/>
  <c r="E124" i="3"/>
  <c r="L124" i="3" s="1"/>
  <c r="F123" i="3"/>
  <c r="K123" i="3" s="1"/>
  <c r="E123" i="3"/>
  <c r="L123" i="3" s="1"/>
  <c r="E122" i="3"/>
  <c r="L122" i="3" s="1"/>
  <c r="F121" i="3"/>
  <c r="J121" i="3" s="1"/>
  <c r="E121" i="3"/>
  <c r="L121" i="3" s="1"/>
  <c r="E120" i="3"/>
  <c r="L120" i="3" s="1"/>
  <c r="E119" i="3"/>
  <c r="L119" i="3" s="1"/>
  <c r="F118" i="3"/>
  <c r="I118" i="3" s="1"/>
  <c r="E118" i="3"/>
  <c r="L118" i="3" s="1"/>
  <c r="F117" i="3"/>
  <c r="J117" i="3" s="1"/>
  <c r="E117" i="3"/>
  <c r="L117" i="3" s="1"/>
  <c r="F126" i="3"/>
  <c r="I126" i="3" s="1"/>
  <c r="E126" i="3"/>
  <c r="L126" i="3" s="1"/>
  <c r="F125" i="3"/>
  <c r="K125" i="3" s="1"/>
  <c r="E125" i="3"/>
  <c r="L125" i="3" s="1"/>
  <c r="F79" i="3"/>
  <c r="I79" i="3" s="1"/>
  <c r="E79" i="3"/>
  <c r="L79" i="3" s="1"/>
  <c r="F78" i="3"/>
  <c r="K78" i="3" s="1"/>
  <c r="E78" i="3"/>
  <c r="L78" i="3" s="1"/>
  <c r="F77" i="3"/>
  <c r="I77" i="3" s="1"/>
  <c r="E77" i="3"/>
  <c r="L77" i="3" s="1"/>
  <c r="F76" i="3"/>
  <c r="J76" i="3" s="1"/>
  <c r="E76" i="3"/>
  <c r="L76" i="3" s="1"/>
  <c r="F75" i="3"/>
  <c r="I75" i="3" s="1"/>
  <c r="E75" i="3"/>
  <c r="L75" i="3" s="1"/>
  <c r="E74" i="3"/>
  <c r="L74" i="3" s="1"/>
  <c r="F73" i="3"/>
  <c r="I73" i="3" s="1"/>
  <c r="E73" i="3"/>
  <c r="L73" i="3" s="1"/>
  <c r="F72" i="3"/>
  <c r="J72" i="3" s="1"/>
  <c r="E72" i="3"/>
  <c r="L72" i="3" s="1"/>
  <c r="F71" i="3"/>
  <c r="I71" i="3" s="1"/>
  <c r="E71" i="3"/>
  <c r="L71" i="3" s="1"/>
  <c r="E70" i="3"/>
  <c r="L70" i="3" s="1"/>
  <c r="F69" i="3"/>
  <c r="I69" i="3" s="1"/>
  <c r="E69" i="3"/>
  <c r="L69" i="3" s="1"/>
  <c r="F68" i="3"/>
  <c r="J68" i="3" s="1"/>
  <c r="E68" i="3"/>
  <c r="L68" i="3" s="1"/>
  <c r="F66" i="3"/>
  <c r="I66" i="3" s="1"/>
  <c r="E66" i="3"/>
  <c r="L66" i="3" s="1"/>
  <c r="E65" i="3"/>
  <c r="L65" i="3" s="1"/>
  <c r="E64" i="3"/>
  <c r="L64" i="3" s="1"/>
  <c r="E63" i="3"/>
  <c r="L63" i="3" s="1"/>
  <c r="E62" i="3"/>
  <c r="L62" i="3" s="1"/>
  <c r="E61" i="3"/>
  <c r="L61" i="3" s="1"/>
  <c r="E60" i="3"/>
  <c r="L60" i="3" s="1"/>
  <c r="E59" i="3"/>
  <c r="L59" i="3" s="1"/>
  <c r="E58" i="3"/>
  <c r="L58" i="3" s="1"/>
  <c r="E57" i="3"/>
  <c r="L57" i="3" s="1"/>
  <c r="E56" i="3"/>
  <c r="L56" i="3" s="1"/>
  <c r="F55" i="3"/>
  <c r="I55" i="3" s="1"/>
  <c r="E55" i="3"/>
  <c r="L55" i="3" s="1"/>
  <c r="E54" i="3"/>
  <c r="IA2" i="11" s="1"/>
  <c r="E84" i="3"/>
  <c r="L84" i="3" s="1"/>
  <c r="E83" i="3"/>
  <c r="L83" i="3" s="1"/>
  <c r="F82" i="3"/>
  <c r="I82" i="3" s="1"/>
  <c r="E82" i="3"/>
  <c r="L82" i="3" s="1"/>
  <c r="F81" i="3"/>
  <c r="K81" i="3" s="1"/>
  <c r="E81" i="3"/>
  <c r="L81" i="3" s="1"/>
  <c r="F80" i="3"/>
  <c r="I80" i="3" s="1"/>
  <c r="E80" i="3"/>
  <c r="L80" i="3" s="1"/>
  <c r="F67" i="3"/>
  <c r="J67" i="3" s="1"/>
  <c r="E67" i="3"/>
  <c r="L67" i="3" s="1"/>
  <c r="F42" i="3"/>
  <c r="I42" i="3" s="1"/>
  <c r="E42" i="3"/>
  <c r="L42" i="3" s="1"/>
  <c r="F41" i="3"/>
  <c r="I41" i="3" s="1"/>
  <c r="E41" i="3"/>
  <c r="L41" i="3" s="1"/>
  <c r="F40" i="3"/>
  <c r="J40" i="3" s="1"/>
  <c r="E40" i="3"/>
  <c r="L40" i="3" s="1"/>
  <c r="E39" i="3"/>
  <c r="L39" i="3" s="1"/>
  <c r="E38" i="3"/>
  <c r="L38" i="3" s="1"/>
  <c r="E37" i="3"/>
  <c r="L37" i="3" s="1"/>
  <c r="E35" i="3"/>
  <c r="L35" i="3" s="1"/>
  <c r="F34" i="3"/>
  <c r="J34" i="3" s="1"/>
  <c r="E34" i="3"/>
  <c r="L34" i="3" s="1"/>
  <c r="E33" i="3"/>
  <c r="L33" i="3" s="1"/>
  <c r="E32" i="3"/>
  <c r="L32" i="3" s="1"/>
  <c r="F31" i="3"/>
  <c r="J31" i="3" s="1"/>
  <c r="E31" i="3"/>
  <c r="L31" i="3" s="1"/>
  <c r="E30" i="3"/>
  <c r="L30" i="3" s="1"/>
  <c r="E107" i="2"/>
  <c r="L107" i="2" s="1"/>
  <c r="E106" i="2"/>
  <c r="L106" i="2" s="1"/>
  <c r="E105" i="2"/>
  <c r="FY2" i="11" s="1"/>
  <c r="E104" i="2"/>
  <c r="L104" i="2" s="1"/>
  <c r="E103" i="2"/>
  <c r="L103" i="2" s="1"/>
  <c r="E102" i="2"/>
  <c r="L102" i="2" s="1"/>
  <c r="E108" i="2"/>
  <c r="L108" i="2" s="1"/>
  <c r="E101" i="2"/>
  <c r="L101" i="2" s="1"/>
  <c r="E94" i="2"/>
  <c r="L94" i="2" s="1"/>
  <c r="E93" i="2"/>
  <c r="L93" i="2" s="1"/>
  <c r="E92" i="2"/>
  <c r="L92" i="2" s="1"/>
  <c r="E91" i="2"/>
  <c r="L91" i="2" s="1"/>
  <c r="F90" i="2"/>
  <c r="J90" i="2" s="1"/>
  <c r="E90" i="2"/>
  <c r="L90" i="2" s="1"/>
  <c r="E89" i="2"/>
  <c r="L89" i="2" s="1"/>
  <c r="E88" i="2"/>
  <c r="L88" i="2" s="1"/>
  <c r="L97" i="2"/>
  <c r="F96" i="2"/>
  <c r="I96" i="2" s="1"/>
  <c r="E96" i="2"/>
  <c r="L96" i="2" s="1"/>
  <c r="E95" i="2"/>
  <c r="L95" i="2" s="1"/>
  <c r="E83" i="2"/>
  <c r="L83" i="2" s="1"/>
  <c r="E82" i="2"/>
  <c r="L82" i="2" s="1"/>
  <c r="E81" i="2"/>
  <c r="L81" i="2" s="1"/>
  <c r="E80" i="2"/>
  <c r="L80" i="2" s="1"/>
  <c r="E79" i="2"/>
  <c r="L79" i="2" s="1"/>
  <c r="F78" i="2"/>
  <c r="K78" i="2" s="1"/>
  <c r="E78" i="2"/>
  <c r="L78" i="2" s="1"/>
  <c r="E77" i="2"/>
  <c r="L77" i="2" s="1"/>
  <c r="E76" i="2"/>
  <c r="L76" i="2" s="1"/>
  <c r="E87" i="2"/>
  <c r="L87" i="2" s="1"/>
  <c r="E86" i="2"/>
  <c r="L86" i="2" s="1"/>
  <c r="F85" i="2"/>
  <c r="I85" i="2" s="1"/>
  <c r="E85" i="2"/>
  <c r="L85" i="2" s="1"/>
  <c r="E84" i="2"/>
  <c r="L84" i="2" s="1"/>
  <c r="E66" i="2"/>
  <c r="L66" i="2" s="1"/>
  <c r="E65" i="2"/>
  <c r="L65" i="2" s="1"/>
  <c r="E64" i="2"/>
  <c r="L64" i="2" s="1"/>
  <c r="E63" i="2"/>
  <c r="EK2" i="11" s="1"/>
  <c r="E62" i="2"/>
  <c r="L62" i="2" s="1"/>
  <c r="E61" i="2"/>
  <c r="L61" i="2" s="1"/>
  <c r="M60" i="2"/>
  <c r="E60" i="2"/>
  <c r="L60" i="2" s="1"/>
  <c r="F59" i="2"/>
  <c r="I59" i="2" s="1"/>
  <c r="E59" i="2"/>
  <c r="L59" i="2" s="1"/>
  <c r="E58" i="2"/>
  <c r="L58" i="2" s="1"/>
  <c r="F57" i="2"/>
  <c r="J57" i="2" s="1"/>
  <c r="E57" i="2"/>
  <c r="L57" i="2" s="1"/>
  <c r="F56" i="2"/>
  <c r="I56" i="2" s="1"/>
  <c r="E56" i="2"/>
  <c r="L56" i="2" s="1"/>
  <c r="E55" i="2"/>
  <c r="L55" i="2" s="1"/>
  <c r="E54" i="2"/>
  <c r="L54" i="2" s="1"/>
  <c r="E70" i="2"/>
  <c r="L70" i="2" s="1"/>
  <c r="E69" i="2"/>
  <c r="L69" i="2" s="1"/>
  <c r="E68" i="2"/>
  <c r="EP2" i="11" s="1"/>
  <c r="E67" i="2"/>
  <c r="L67" i="2" s="1"/>
  <c r="F72" i="2"/>
  <c r="I72" i="2" s="1"/>
  <c r="E72" i="2"/>
  <c r="L72" i="2" s="1"/>
  <c r="E71" i="2"/>
  <c r="L71" i="2" s="1"/>
  <c r="E36" i="2"/>
  <c r="L36" i="2" s="1"/>
  <c r="F35" i="2"/>
  <c r="I35" i="2" s="1"/>
  <c r="E35" i="2"/>
  <c r="L35" i="2" s="1"/>
  <c r="E37" i="2"/>
  <c r="L37" i="2" s="1"/>
  <c r="F24" i="2"/>
  <c r="I24" i="2" s="1"/>
  <c r="E24" i="2"/>
  <c r="L24" i="2" s="1"/>
  <c r="E13" i="2"/>
  <c r="L13" i="2" s="1"/>
  <c r="F12" i="2"/>
  <c r="I12" i="2" s="1"/>
  <c r="E12" i="2"/>
  <c r="L12" i="2" s="1"/>
  <c r="E11" i="2"/>
  <c r="L11" i="2" s="1"/>
  <c r="F66" i="1"/>
  <c r="I66" i="1" s="1"/>
  <c r="E66" i="1"/>
  <c r="L66" i="1" s="1"/>
  <c r="F68" i="1"/>
  <c r="I68" i="1" s="1"/>
  <c r="E68" i="1"/>
  <c r="L68" i="1" s="1"/>
  <c r="E60" i="1"/>
  <c r="L60" i="1" s="1"/>
  <c r="E59" i="1"/>
  <c r="L59" i="1" s="1"/>
  <c r="E50" i="1"/>
  <c r="L50" i="1" s="1"/>
  <c r="F49" i="1"/>
  <c r="K49" i="1" s="1"/>
  <c r="E49" i="1"/>
  <c r="L49" i="1" s="1"/>
  <c r="F48" i="1"/>
  <c r="I48" i="1" s="1"/>
  <c r="E48" i="1"/>
  <c r="L48" i="1" s="1"/>
  <c r="E47" i="1"/>
  <c r="L47" i="1" s="1"/>
  <c r="F53" i="1"/>
  <c r="I53" i="1" s="1"/>
  <c r="E53" i="1"/>
  <c r="L53" i="1" s="1"/>
  <c r="F44" i="1"/>
  <c r="I44" i="1" s="1"/>
  <c r="E44" i="1"/>
  <c r="L44" i="1" s="1"/>
  <c r="F43" i="1"/>
  <c r="K43" i="1" s="1"/>
  <c r="E43" i="1"/>
  <c r="L43" i="1" s="1"/>
  <c r="F42" i="1"/>
  <c r="I42" i="1" s="1"/>
  <c r="E42" i="1"/>
  <c r="L42" i="1" s="1"/>
  <c r="E15" i="1"/>
  <c r="L15" i="1" s="1"/>
  <c r="F14" i="1"/>
  <c r="I14" i="1" s="1"/>
  <c r="E14" i="1"/>
  <c r="L14" i="1" s="1"/>
  <c r="E16" i="1"/>
  <c r="L16" i="1" s="1"/>
  <c r="F16" i="1"/>
  <c r="J16" i="1" s="1"/>
  <c r="P2" i="11"/>
  <c r="O2" i="11"/>
  <c r="N2" i="11"/>
  <c r="M2" i="11"/>
  <c r="L2" i="11"/>
  <c r="K2" i="11"/>
  <c r="H2" i="11"/>
  <c r="G2" i="11"/>
  <c r="K29" i="5" l="1"/>
  <c r="I91" i="3"/>
  <c r="K54" i="3"/>
  <c r="I55" i="5"/>
  <c r="I22" i="5"/>
  <c r="K120" i="4"/>
  <c r="K28" i="5"/>
  <c r="PP2" i="11"/>
  <c r="IV2" i="11"/>
  <c r="QC2" i="11"/>
  <c r="I18" i="2"/>
  <c r="J64" i="3"/>
  <c r="I66" i="5"/>
  <c r="KL2" i="11"/>
  <c r="L51" i="5"/>
  <c r="QO2" i="11"/>
  <c r="QB2" i="11"/>
  <c r="PY2" i="11"/>
  <c r="QK2" i="11"/>
  <c r="PQ2" i="11"/>
  <c r="QF2" i="11"/>
  <c r="L120" i="4"/>
  <c r="OU2" i="11"/>
  <c r="OI2" i="11"/>
  <c r="OE2" i="11"/>
  <c r="NO2" i="11"/>
  <c r="NR2" i="11"/>
  <c r="MA2" i="11"/>
  <c r="KQ2" i="11"/>
  <c r="IJ2" i="11"/>
  <c r="IF2" i="11"/>
  <c r="IE2" i="11"/>
  <c r="IR2" i="11"/>
  <c r="JD2" i="11"/>
  <c r="IU2" i="11"/>
  <c r="IP2" i="11"/>
  <c r="IY2" i="11"/>
  <c r="HL2" i="11"/>
  <c r="HG2" i="11"/>
  <c r="HF2" i="11"/>
  <c r="HP2" i="11"/>
  <c r="PU2" i="11"/>
  <c r="LZ2" i="11"/>
  <c r="OT2" i="11"/>
  <c r="LG2" i="11"/>
  <c r="MQ2" i="11"/>
  <c r="NW2" i="11"/>
  <c r="OQ2" i="11"/>
  <c r="ME2" i="11"/>
  <c r="NS2" i="11"/>
  <c r="OP2" i="11"/>
  <c r="HN2" i="11"/>
  <c r="HI2" i="11"/>
  <c r="HO2" i="11"/>
  <c r="HM2" i="11"/>
  <c r="QV2" i="11"/>
  <c r="QU2" i="11"/>
  <c r="QT2" i="11"/>
  <c r="QS2" i="11"/>
  <c r="QR2" i="11"/>
  <c r="QP2" i="11"/>
  <c r="QN2" i="11"/>
  <c r="QM2" i="11"/>
  <c r="QJ2" i="11"/>
  <c r="QI2" i="11"/>
  <c r="QH2" i="11"/>
  <c r="QG2" i="11"/>
  <c r="QE2" i="11"/>
  <c r="QD2" i="11"/>
  <c r="QA2" i="11"/>
  <c r="PZ2" i="11"/>
  <c r="PX2" i="11"/>
  <c r="PW2" i="11"/>
  <c r="PV2" i="11"/>
  <c r="PT2" i="11"/>
  <c r="PS2" i="11"/>
  <c r="PR2" i="11"/>
  <c r="PO2" i="11"/>
  <c r="PL2" i="11"/>
  <c r="PK2" i="11"/>
  <c r="PJ2" i="11"/>
  <c r="PI2" i="11"/>
  <c r="OZ2" i="11"/>
  <c r="OX2" i="11"/>
  <c r="OW2" i="11"/>
  <c r="OS2" i="11"/>
  <c r="L116" i="4"/>
  <c r="OO2" i="11"/>
  <c r="L112" i="4"/>
  <c r="OM2" i="11"/>
  <c r="OL2" i="11"/>
  <c r="OK2" i="11"/>
  <c r="OJ2" i="11"/>
  <c r="OH2" i="11"/>
  <c r="OG2" i="11"/>
  <c r="OF2" i="11"/>
  <c r="OD2" i="11"/>
  <c r="OC2" i="11"/>
  <c r="NV2" i="11"/>
  <c r="NU2" i="11"/>
  <c r="NT2" i="11"/>
  <c r="NQ2" i="11"/>
  <c r="NP2" i="11"/>
  <c r="NI2" i="11"/>
  <c r="NH2" i="11"/>
  <c r="NG2" i="11"/>
  <c r="NF2" i="11"/>
  <c r="MS2" i="11"/>
  <c r="MR2" i="11"/>
  <c r="MP2" i="11"/>
  <c r="MD2" i="11"/>
  <c r="MC2" i="11"/>
  <c r="MB2" i="11"/>
  <c r="LI2" i="11"/>
  <c r="LH2" i="11"/>
  <c r="LF2" i="11"/>
  <c r="LE2" i="11"/>
  <c r="KT2" i="11"/>
  <c r="KS2" i="11"/>
  <c r="KR2" i="11"/>
  <c r="KP2" i="11"/>
  <c r="KO2" i="11"/>
  <c r="KN2" i="11"/>
  <c r="KM2" i="11"/>
  <c r="KK2" i="11"/>
  <c r="JE2" i="11"/>
  <c r="JC2" i="11"/>
  <c r="JB2" i="11"/>
  <c r="JA2" i="11"/>
  <c r="IZ2" i="11"/>
  <c r="IX2" i="11"/>
  <c r="IW2" i="11"/>
  <c r="IT2" i="11"/>
  <c r="IS2" i="11"/>
  <c r="IQ2" i="11"/>
  <c r="IO2" i="11"/>
  <c r="IN2" i="11"/>
  <c r="IM2" i="11"/>
  <c r="IL2" i="11"/>
  <c r="IK2" i="11"/>
  <c r="II2" i="11"/>
  <c r="IH2" i="11"/>
  <c r="IG2" i="11"/>
  <c r="ID2" i="11"/>
  <c r="IC2" i="11"/>
  <c r="IB2" i="11"/>
  <c r="L54" i="3"/>
  <c r="HK2" i="11"/>
  <c r="HH2" i="11"/>
  <c r="HE2" i="11"/>
  <c r="HD2" i="11"/>
  <c r="BN2" i="11"/>
  <c r="BH2" i="11"/>
  <c r="AZ2" i="11"/>
  <c r="AY2" i="11"/>
  <c r="AB2" i="11"/>
  <c r="FO2" i="11"/>
  <c r="EL2" i="11"/>
  <c r="ED2" i="11"/>
  <c r="FW2" i="11"/>
  <c r="I103" i="2"/>
  <c r="FK2" i="11"/>
  <c r="FG2" i="11"/>
  <c r="FC2" i="11"/>
  <c r="EY2" i="11"/>
  <c r="FN2" i="11"/>
  <c r="L68" i="2"/>
  <c r="EI2" i="11"/>
  <c r="EQ2" i="11"/>
  <c r="EH2" i="11"/>
  <c r="DJ2" i="11"/>
  <c r="J7" i="2"/>
  <c r="FZ2" i="11"/>
  <c r="L105" i="2"/>
  <c r="FX2" i="11"/>
  <c r="FV2" i="11"/>
  <c r="FU2" i="11"/>
  <c r="FR2" i="11"/>
  <c r="FQ2" i="11"/>
  <c r="FP2" i="11"/>
  <c r="FM2" i="11"/>
  <c r="FL2" i="11"/>
  <c r="FJ2" i="11"/>
  <c r="FI2" i="11"/>
  <c r="FH2" i="11"/>
  <c r="FF2" i="11"/>
  <c r="FE2" i="11"/>
  <c r="FD2" i="11"/>
  <c r="FB2" i="11"/>
  <c r="FA2" i="11"/>
  <c r="EZ2" i="11"/>
  <c r="EX2" i="11"/>
  <c r="EW2" i="11"/>
  <c r="ET2" i="11"/>
  <c r="ES2" i="11"/>
  <c r="ER2" i="11"/>
  <c r="EO2" i="11"/>
  <c r="EN2" i="11"/>
  <c r="EM2" i="11"/>
  <c r="L63" i="2"/>
  <c r="EJ2" i="11"/>
  <c r="EG2" i="11"/>
  <c r="EF2" i="11"/>
  <c r="EE2" i="11"/>
  <c r="EC2" i="11"/>
  <c r="EB2" i="11"/>
  <c r="DL2" i="11"/>
  <c r="DK2" i="11"/>
  <c r="CZ2" i="11"/>
  <c r="CP2" i="11"/>
  <c r="CO2" i="11"/>
  <c r="CN2" i="11"/>
  <c r="BT2" i="11"/>
  <c r="BV2" i="11"/>
  <c r="BM2" i="11"/>
  <c r="BD2" i="11"/>
  <c r="BF2" i="11"/>
  <c r="BC2" i="11"/>
  <c r="BE2" i="11"/>
  <c r="BB2" i="11"/>
  <c r="BA2" i="11"/>
  <c r="AW2" i="11"/>
  <c r="AA2" i="11"/>
  <c r="AC2" i="11"/>
  <c r="GA2" i="11"/>
  <c r="GB2" i="11"/>
  <c r="K89" i="5"/>
  <c r="I89" i="5"/>
  <c r="I72" i="5"/>
  <c r="K61" i="5"/>
  <c r="I46" i="5"/>
  <c r="K38" i="5"/>
  <c r="J79" i="5"/>
  <c r="K72" i="5"/>
  <c r="K70" i="5"/>
  <c r="J70" i="5"/>
  <c r="K68" i="5"/>
  <c r="I68" i="5"/>
  <c r="K66" i="5"/>
  <c r="I54" i="5"/>
  <c r="J51" i="5"/>
  <c r="K50" i="5"/>
  <c r="I50" i="5"/>
  <c r="I49" i="5"/>
  <c r="I38" i="5"/>
  <c r="K37" i="5"/>
  <c r="J37" i="5"/>
  <c r="K36" i="5"/>
  <c r="I33" i="5"/>
  <c r="J33" i="5"/>
  <c r="J32" i="5"/>
  <c r="K31" i="5"/>
  <c r="I29" i="5"/>
  <c r="J28" i="5"/>
  <c r="K27" i="5"/>
  <c r="K96" i="5"/>
  <c r="J96" i="5"/>
  <c r="I94" i="5"/>
  <c r="J94" i="5"/>
  <c r="K90" i="5"/>
  <c r="J90" i="5"/>
  <c r="K87" i="5"/>
  <c r="J87" i="5"/>
  <c r="K84" i="5"/>
  <c r="J84" i="5"/>
  <c r="K81" i="5"/>
  <c r="J81" i="5"/>
  <c r="K79" i="5"/>
  <c r="K74" i="5"/>
  <c r="J74" i="5"/>
  <c r="I75" i="5"/>
  <c r="J75" i="5"/>
  <c r="J67" i="5"/>
  <c r="J71" i="5"/>
  <c r="I67" i="5"/>
  <c r="K69" i="5"/>
  <c r="I71" i="5"/>
  <c r="K73" i="5"/>
  <c r="J69" i="5"/>
  <c r="J73" i="5"/>
  <c r="I60" i="5"/>
  <c r="I61" i="5"/>
  <c r="J60" i="5"/>
  <c r="K59" i="5"/>
  <c r="J59" i="5"/>
  <c r="K56" i="5"/>
  <c r="K55" i="5"/>
  <c r="J56" i="5"/>
  <c r="K51" i="5"/>
  <c r="K47" i="5"/>
  <c r="K46" i="5"/>
  <c r="J47" i="5"/>
  <c r="K43" i="5"/>
  <c r="J43" i="5"/>
  <c r="I42" i="5"/>
  <c r="J42" i="5"/>
  <c r="I40" i="5"/>
  <c r="J40" i="5"/>
  <c r="I39" i="5"/>
  <c r="I35" i="5"/>
  <c r="J39" i="5"/>
  <c r="I36" i="5"/>
  <c r="J35" i="5"/>
  <c r="I30" i="5"/>
  <c r="I26" i="5"/>
  <c r="I31" i="5"/>
  <c r="J30" i="5"/>
  <c r="I27" i="5"/>
  <c r="J26" i="5"/>
  <c r="J24" i="5"/>
  <c r="I24" i="5"/>
  <c r="K23" i="5"/>
  <c r="K22" i="5"/>
  <c r="J23" i="5"/>
  <c r="I19" i="5"/>
  <c r="J19" i="5"/>
  <c r="I17" i="5"/>
  <c r="J17" i="5"/>
  <c r="K18" i="5"/>
  <c r="J18" i="5"/>
  <c r="K14" i="5"/>
  <c r="J14" i="5"/>
  <c r="I11" i="5"/>
  <c r="J11" i="5"/>
  <c r="K9" i="5"/>
  <c r="J9" i="5"/>
  <c r="I112" i="4"/>
  <c r="I120" i="4"/>
  <c r="I118" i="4"/>
  <c r="I23" i="4"/>
  <c r="J46" i="4"/>
  <c r="K110" i="4"/>
  <c r="I110" i="4"/>
  <c r="K112" i="4"/>
  <c r="J113" i="4"/>
  <c r="J114" i="4"/>
  <c r="K113" i="4"/>
  <c r="I114" i="4"/>
  <c r="J86" i="4"/>
  <c r="K86" i="4"/>
  <c r="K85" i="4"/>
  <c r="I71" i="4"/>
  <c r="I45" i="4"/>
  <c r="I30" i="4"/>
  <c r="I21" i="4"/>
  <c r="K23" i="4"/>
  <c r="I7" i="4"/>
  <c r="K39" i="4"/>
  <c r="J39" i="4"/>
  <c r="K116" i="4"/>
  <c r="J116" i="4"/>
  <c r="K121" i="4"/>
  <c r="J121" i="4"/>
  <c r="K119" i="4"/>
  <c r="K118" i="4"/>
  <c r="J119" i="4"/>
  <c r="K117" i="4"/>
  <c r="J117" i="4"/>
  <c r="J115" i="4"/>
  <c r="K111" i="4"/>
  <c r="I115" i="4"/>
  <c r="K122" i="4"/>
  <c r="J111" i="4"/>
  <c r="J122" i="4"/>
  <c r="I106" i="4"/>
  <c r="K93" i="4"/>
  <c r="J92" i="4"/>
  <c r="I92" i="4"/>
  <c r="K91" i="4"/>
  <c r="I90" i="4"/>
  <c r="J90" i="4"/>
  <c r="K89" i="4"/>
  <c r="J88" i="4"/>
  <c r="I88" i="4"/>
  <c r="K87" i="4"/>
  <c r="J78" i="4"/>
  <c r="K45" i="4"/>
  <c r="K21" i="4"/>
  <c r="K105" i="4"/>
  <c r="J105" i="4"/>
  <c r="I104" i="4"/>
  <c r="J104" i="4"/>
  <c r="K108" i="4"/>
  <c r="J108" i="4"/>
  <c r="K107" i="4"/>
  <c r="K106" i="4"/>
  <c r="J107" i="4"/>
  <c r="K103" i="4"/>
  <c r="J103" i="4"/>
  <c r="K101" i="4"/>
  <c r="J101" i="4"/>
  <c r="K99" i="4"/>
  <c r="J99" i="4"/>
  <c r="K97" i="4"/>
  <c r="J97" i="4"/>
  <c r="K94" i="4"/>
  <c r="J94" i="4"/>
  <c r="I93" i="4"/>
  <c r="I91" i="4"/>
  <c r="I89" i="4"/>
  <c r="I87" i="4"/>
  <c r="I85" i="4"/>
  <c r="K82" i="4"/>
  <c r="J82" i="4"/>
  <c r="I78" i="4"/>
  <c r="I70" i="4"/>
  <c r="J70" i="4"/>
  <c r="K72" i="4"/>
  <c r="K71" i="4"/>
  <c r="J72" i="4"/>
  <c r="K68" i="4"/>
  <c r="J68" i="4"/>
  <c r="I62" i="4"/>
  <c r="J62" i="4"/>
  <c r="K63" i="4"/>
  <c r="J63" i="4"/>
  <c r="K60" i="4"/>
  <c r="J60" i="4"/>
  <c r="K59" i="4"/>
  <c r="J59" i="4"/>
  <c r="I57" i="4"/>
  <c r="J57" i="4"/>
  <c r="I55" i="4"/>
  <c r="J55" i="4"/>
  <c r="K51" i="4"/>
  <c r="J51" i="4"/>
  <c r="K50" i="4"/>
  <c r="J50" i="4"/>
  <c r="K48" i="4"/>
  <c r="J48" i="4"/>
  <c r="K46" i="4"/>
  <c r="K34" i="4"/>
  <c r="J34" i="4"/>
  <c r="I36" i="4"/>
  <c r="J36" i="4"/>
  <c r="K31" i="4"/>
  <c r="K30" i="4"/>
  <c r="J31" i="4"/>
  <c r="K27" i="4"/>
  <c r="J27" i="4"/>
  <c r="J22" i="4"/>
  <c r="I22" i="4"/>
  <c r="K24" i="4"/>
  <c r="J24" i="4"/>
  <c r="K19" i="4"/>
  <c r="J19" i="4"/>
  <c r="K11" i="4"/>
  <c r="J11" i="4"/>
  <c r="K8" i="4"/>
  <c r="K7" i="4"/>
  <c r="J8" i="4"/>
  <c r="K113" i="3"/>
  <c r="I63" i="3"/>
  <c r="I65" i="3"/>
  <c r="J11" i="3"/>
  <c r="K28" i="3"/>
  <c r="I11" i="3"/>
  <c r="I115" i="3"/>
  <c r="I113" i="3"/>
  <c r="J95" i="3"/>
  <c r="K94" i="3"/>
  <c r="I94" i="3"/>
  <c r="I88" i="3"/>
  <c r="K84" i="3"/>
  <c r="K63" i="3"/>
  <c r="I61" i="3"/>
  <c r="K61" i="3"/>
  <c r="J60" i="3"/>
  <c r="I57" i="3"/>
  <c r="I54" i="3"/>
  <c r="I122" i="3"/>
  <c r="J122" i="3"/>
  <c r="I119" i="3"/>
  <c r="J119" i="3"/>
  <c r="I120" i="3"/>
  <c r="J120" i="3"/>
  <c r="K116" i="3"/>
  <c r="K115" i="3"/>
  <c r="J116" i="3"/>
  <c r="I112" i="3"/>
  <c r="J112" i="3"/>
  <c r="K101" i="3"/>
  <c r="J101" i="3"/>
  <c r="I99" i="3"/>
  <c r="J99" i="3"/>
  <c r="K95" i="3"/>
  <c r="I93" i="3"/>
  <c r="J93" i="3"/>
  <c r="K92" i="3"/>
  <c r="K91" i="3"/>
  <c r="J92" i="3"/>
  <c r="K89" i="3"/>
  <c r="K88" i="3"/>
  <c r="J89" i="3"/>
  <c r="I87" i="3"/>
  <c r="J87" i="3"/>
  <c r="I83" i="3"/>
  <c r="I84" i="3"/>
  <c r="J83" i="3"/>
  <c r="K74" i="3"/>
  <c r="J74" i="3"/>
  <c r="I70" i="3"/>
  <c r="J70" i="3"/>
  <c r="K65" i="3"/>
  <c r="K64" i="3"/>
  <c r="I62" i="3"/>
  <c r="J62" i="3"/>
  <c r="I60" i="3"/>
  <c r="K58" i="3"/>
  <c r="K57" i="3"/>
  <c r="J58" i="3"/>
  <c r="I59" i="3"/>
  <c r="J59" i="3"/>
  <c r="K56" i="3"/>
  <c r="J56" i="3"/>
  <c r="J53" i="3"/>
  <c r="I53" i="3"/>
  <c r="K51" i="3"/>
  <c r="J51" i="3"/>
  <c r="I49" i="3"/>
  <c r="J49" i="3"/>
  <c r="I46" i="3"/>
  <c r="J46" i="3"/>
  <c r="I44" i="3"/>
  <c r="J44" i="3"/>
  <c r="K43" i="3"/>
  <c r="J43" i="3"/>
  <c r="I39" i="3"/>
  <c r="J39" i="3"/>
  <c r="I37" i="3"/>
  <c r="J37" i="3"/>
  <c r="K38" i="3"/>
  <c r="J38" i="3"/>
  <c r="I36" i="3"/>
  <c r="J36" i="3"/>
  <c r="I35" i="3"/>
  <c r="J35" i="3"/>
  <c r="I33" i="3"/>
  <c r="J33" i="3"/>
  <c r="I32" i="3"/>
  <c r="J32" i="3"/>
  <c r="I27" i="3"/>
  <c r="I28" i="3"/>
  <c r="J27" i="3"/>
  <c r="K29" i="3"/>
  <c r="J29" i="3"/>
  <c r="K30" i="3"/>
  <c r="J30" i="3"/>
  <c r="I15" i="3"/>
  <c r="J15" i="3"/>
  <c r="K14" i="3"/>
  <c r="J14" i="3"/>
  <c r="J101" i="2"/>
  <c r="K82" i="2"/>
  <c r="I82" i="2"/>
  <c r="K7" i="2"/>
  <c r="I107" i="2"/>
  <c r="K100" i="2"/>
  <c r="I100" i="2"/>
  <c r="K87" i="2"/>
  <c r="J83" i="2"/>
  <c r="K108" i="2"/>
  <c r="K107" i="2"/>
  <c r="J108" i="2"/>
  <c r="K106" i="2"/>
  <c r="J106" i="2"/>
  <c r="I105" i="2"/>
  <c r="J105" i="2"/>
  <c r="K104" i="2"/>
  <c r="K103" i="2"/>
  <c r="J104" i="2"/>
  <c r="I102" i="2"/>
  <c r="J102" i="2"/>
  <c r="K101" i="2"/>
  <c r="K99" i="2"/>
  <c r="J99" i="2"/>
  <c r="K97" i="2"/>
  <c r="J97" i="2"/>
  <c r="K95" i="2"/>
  <c r="J95" i="2"/>
  <c r="K94" i="2"/>
  <c r="J94" i="2"/>
  <c r="I93" i="2"/>
  <c r="J93" i="2"/>
  <c r="K92" i="2"/>
  <c r="J92" i="2"/>
  <c r="K91" i="2"/>
  <c r="J91" i="2"/>
  <c r="I89" i="2"/>
  <c r="J89" i="2"/>
  <c r="I88" i="2"/>
  <c r="J88" i="2"/>
  <c r="I86" i="2"/>
  <c r="I87" i="2"/>
  <c r="J86" i="2"/>
  <c r="I84" i="2"/>
  <c r="J84" i="2"/>
  <c r="K83" i="2"/>
  <c r="I81" i="2"/>
  <c r="J81" i="2"/>
  <c r="I80" i="2"/>
  <c r="J80" i="2"/>
  <c r="K79" i="2"/>
  <c r="J79" i="2"/>
  <c r="I77" i="2"/>
  <c r="J77" i="2"/>
  <c r="K75" i="2"/>
  <c r="J75" i="2"/>
  <c r="I76" i="2"/>
  <c r="J76" i="2"/>
  <c r="I68" i="2"/>
  <c r="J68" i="2"/>
  <c r="I69" i="2"/>
  <c r="J69" i="2"/>
  <c r="I70" i="2"/>
  <c r="J70" i="2"/>
  <c r="I67" i="2"/>
  <c r="J67" i="2"/>
  <c r="K66" i="2"/>
  <c r="J66" i="2"/>
  <c r="I63" i="2"/>
  <c r="J63" i="2"/>
  <c r="K64" i="2"/>
  <c r="J64" i="2"/>
  <c r="K62" i="2"/>
  <c r="J62" i="2"/>
  <c r="K61" i="2"/>
  <c r="J61" i="2"/>
  <c r="K71" i="2"/>
  <c r="J71" i="2"/>
  <c r="K73" i="2"/>
  <c r="J73" i="2"/>
  <c r="I60" i="2"/>
  <c r="J60" i="2"/>
  <c r="K58" i="2"/>
  <c r="J58" i="2"/>
  <c r="I46" i="2"/>
  <c r="J46" i="2"/>
  <c r="K65" i="2"/>
  <c r="J65" i="2"/>
  <c r="K55" i="2"/>
  <c r="J55" i="2"/>
  <c r="K54" i="2"/>
  <c r="J54" i="2"/>
  <c r="I53" i="2"/>
  <c r="J53" i="2"/>
  <c r="I52" i="2"/>
  <c r="J52" i="2"/>
  <c r="K39" i="2"/>
  <c r="J39" i="2"/>
  <c r="K36" i="2"/>
  <c r="J36" i="2"/>
  <c r="I38" i="2"/>
  <c r="J38" i="2"/>
  <c r="I37" i="2"/>
  <c r="J37" i="2"/>
  <c r="I34" i="2"/>
  <c r="J34" i="2"/>
  <c r="I31" i="2"/>
  <c r="J31" i="2"/>
  <c r="K23" i="2"/>
  <c r="J23" i="2"/>
  <c r="K18" i="2"/>
  <c r="K13" i="2"/>
  <c r="J13" i="2"/>
  <c r="K11" i="2"/>
  <c r="J11" i="2"/>
  <c r="I71" i="1"/>
  <c r="J71" i="1"/>
  <c r="K60" i="1"/>
  <c r="K57" i="1"/>
  <c r="I57" i="1"/>
  <c r="K55" i="1"/>
  <c r="K54" i="1"/>
  <c r="K38" i="1"/>
  <c r="I15" i="1"/>
  <c r="I78" i="1"/>
  <c r="J78" i="1"/>
  <c r="I76" i="1"/>
  <c r="J76" i="1"/>
  <c r="K74" i="1"/>
  <c r="J74" i="1"/>
  <c r="K67" i="1"/>
  <c r="J67" i="1"/>
  <c r="K65" i="1"/>
  <c r="J65" i="1"/>
  <c r="K64" i="1"/>
  <c r="J64" i="1"/>
  <c r="I62" i="1"/>
  <c r="J62" i="1"/>
  <c r="I63" i="1"/>
  <c r="J63" i="1"/>
  <c r="I59" i="1"/>
  <c r="I60" i="1"/>
  <c r="J59" i="1"/>
  <c r="J55" i="1"/>
  <c r="J54" i="1"/>
  <c r="K50" i="1"/>
  <c r="J50" i="1"/>
  <c r="K47" i="1"/>
  <c r="J47" i="1"/>
  <c r="K45" i="1"/>
  <c r="J45" i="1"/>
  <c r="J38" i="1"/>
  <c r="K39" i="1"/>
  <c r="J39" i="1"/>
  <c r="K32" i="1"/>
  <c r="J32" i="1"/>
  <c r="I31" i="1"/>
  <c r="J31" i="1"/>
  <c r="I28" i="1"/>
  <c r="J28" i="1"/>
  <c r="K15" i="1"/>
  <c r="K10" i="1"/>
  <c r="J10" i="1"/>
  <c r="I48" i="5"/>
  <c r="I52" i="5"/>
  <c r="I53" i="5"/>
  <c r="J34" i="5"/>
  <c r="K48" i="5"/>
  <c r="K49" i="5"/>
  <c r="K52" i="5"/>
  <c r="K53" i="5"/>
  <c r="K54" i="5"/>
  <c r="K15" i="5"/>
  <c r="J16" i="5"/>
  <c r="J15" i="5"/>
  <c r="J41" i="5"/>
  <c r="I4" i="5"/>
  <c r="I41" i="5"/>
  <c r="J25" i="5"/>
  <c r="K25" i="5"/>
  <c r="K34" i="5"/>
  <c r="K44" i="5"/>
  <c r="J44" i="5"/>
  <c r="K16" i="5"/>
  <c r="K4" i="5"/>
  <c r="J102" i="4"/>
  <c r="J100" i="4"/>
  <c r="K100" i="4"/>
  <c r="K102" i="4"/>
  <c r="J76" i="4"/>
  <c r="I40" i="4"/>
  <c r="I76" i="4"/>
  <c r="K77" i="4"/>
  <c r="J77" i="4"/>
  <c r="K75" i="4"/>
  <c r="J75" i="4"/>
  <c r="K58" i="4"/>
  <c r="J58" i="4"/>
  <c r="K44" i="4"/>
  <c r="J44" i="4"/>
  <c r="K40" i="4"/>
  <c r="J42" i="4"/>
  <c r="I43" i="4"/>
  <c r="K42" i="4"/>
  <c r="I41" i="4"/>
  <c r="K41" i="4"/>
  <c r="K43" i="4"/>
  <c r="J16" i="4"/>
  <c r="J18" i="4"/>
  <c r="I16" i="4"/>
  <c r="I18" i="4"/>
  <c r="K17" i="4"/>
  <c r="J15" i="4"/>
  <c r="J17" i="4"/>
  <c r="K15" i="4"/>
  <c r="K117" i="3"/>
  <c r="J126" i="3"/>
  <c r="I121" i="3"/>
  <c r="J81" i="3"/>
  <c r="I34" i="3"/>
  <c r="I72" i="3"/>
  <c r="I123" i="3"/>
  <c r="I76" i="3"/>
  <c r="I81" i="3"/>
  <c r="I117" i="3"/>
  <c r="K121" i="3"/>
  <c r="K34" i="3"/>
  <c r="I68" i="3"/>
  <c r="I78" i="3"/>
  <c r="I67" i="3"/>
  <c r="J123" i="3"/>
  <c r="K124" i="3"/>
  <c r="J118" i="3"/>
  <c r="J124" i="3"/>
  <c r="K118" i="3"/>
  <c r="J125" i="3"/>
  <c r="I125" i="3"/>
  <c r="K126" i="3"/>
  <c r="K55" i="3"/>
  <c r="K31" i="3"/>
  <c r="J41" i="3"/>
  <c r="J55" i="3"/>
  <c r="K68" i="3"/>
  <c r="K72" i="3"/>
  <c r="K76" i="3"/>
  <c r="K41" i="3"/>
  <c r="I31" i="3"/>
  <c r="I40" i="3"/>
  <c r="J78" i="3"/>
  <c r="K69" i="3"/>
  <c r="K71" i="3"/>
  <c r="K73" i="3"/>
  <c r="K77" i="3"/>
  <c r="K79" i="3"/>
  <c r="K67" i="3"/>
  <c r="J69" i="3"/>
  <c r="J71" i="3"/>
  <c r="J73" i="3"/>
  <c r="J75" i="3"/>
  <c r="J77" i="3"/>
  <c r="J79" i="3"/>
  <c r="K75" i="3"/>
  <c r="K66" i="3"/>
  <c r="J66" i="3"/>
  <c r="K80" i="3"/>
  <c r="K82" i="3"/>
  <c r="J80" i="3"/>
  <c r="J82" i="3"/>
  <c r="K42" i="3"/>
  <c r="K40" i="3"/>
  <c r="J42" i="3"/>
  <c r="J78" i="2"/>
  <c r="I90" i="2"/>
  <c r="I78" i="2"/>
  <c r="K90" i="2"/>
  <c r="K96" i="2"/>
  <c r="J96" i="2"/>
  <c r="K85" i="2"/>
  <c r="J85" i="2"/>
  <c r="I57" i="2"/>
  <c r="K56" i="2"/>
  <c r="K59" i="2"/>
  <c r="J56" i="2"/>
  <c r="K57" i="2"/>
  <c r="J59" i="2"/>
  <c r="J72" i="2"/>
  <c r="K72" i="2"/>
  <c r="K35" i="2"/>
  <c r="J35" i="2"/>
  <c r="K24" i="2"/>
  <c r="J24" i="2"/>
  <c r="K12" i="2"/>
  <c r="J12" i="2"/>
  <c r="J49" i="1"/>
  <c r="K66" i="1"/>
  <c r="J66" i="1"/>
  <c r="J68" i="1"/>
  <c r="K68" i="1"/>
  <c r="J43" i="1"/>
  <c r="I49" i="1"/>
  <c r="K48" i="1"/>
  <c r="J48" i="1"/>
  <c r="K53" i="1"/>
  <c r="J53" i="1"/>
  <c r="K42" i="1"/>
  <c r="I43" i="1"/>
  <c r="K44" i="1"/>
  <c r="J42" i="1"/>
  <c r="J44" i="1"/>
  <c r="K16" i="1"/>
  <c r="K14" i="1"/>
  <c r="J14" i="1"/>
  <c r="I16" i="1"/>
  <c r="B2" i="11"/>
  <c r="W11" i="7"/>
  <c r="W12" i="7"/>
  <c r="W13" i="7"/>
  <c r="W14" i="7"/>
  <c r="W15" i="7"/>
  <c r="C10" i="7"/>
  <c r="E10" i="7"/>
  <c r="G10" i="7"/>
  <c r="C11" i="7"/>
  <c r="E11" i="7"/>
  <c r="G11" i="7"/>
  <c r="C12" i="7"/>
  <c r="E12" i="7"/>
  <c r="G12" i="7"/>
  <c r="C13" i="7"/>
  <c r="E13" i="7"/>
  <c r="G13" i="7"/>
  <c r="C14" i="7"/>
  <c r="E14" i="7"/>
  <c r="G14" i="7"/>
  <c r="M104" i="3"/>
  <c r="E4" i="1"/>
  <c r="R2" i="11" s="1"/>
  <c r="E11" i="1"/>
  <c r="E10" i="1"/>
  <c r="E77" i="1"/>
  <c r="S2" i="11"/>
  <c r="E6" i="1"/>
  <c r="E7" i="1"/>
  <c r="U2" i="11" s="1"/>
  <c r="E78" i="1"/>
  <c r="E29" i="2"/>
  <c r="E73" i="2"/>
  <c r="EU2" i="11" s="1"/>
  <c r="E115" i="3"/>
  <c r="E116" i="3"/>
  <c r="E11" i="3"/>
  <c r="E12" i="3"/>
  <c r="E14" i="3"/>
  <c r="E15" i="3"/>
  <c r="E16" i="3"/>
  <c r="E17" i="3"/>
  <c r="E18" i="3"/>
  <c r="E19" i="3"/>
  <c r="E20" i="3"/>
  <c r="E21" i="3"/>
  <c r="E22" i="3"/>
  <c r="E23" i="3"/>
  <c r="E24" i="3"/>
  <c r="E13" i="3"/>
  <c r="E47" i="3"/>
  <c r="E101" i="3"/>
  <c r="E102" i="3"/>
  <c r="E103" i="3"/>
  <c r="E104" i="3"/>
  <c r="E100" i="3"/>
  <c r="E105" i="3"/>
  <c r="E99" i="3"/>
  <c r="E106" i="3"/>
  <c r="E107" i="3"/>
  <c r="E110" i="3"/>
  <c r="E97" i="3"/>
  <c r="E98" i="3"/>
  <c r="E108" i="3"/>
  <c r="E109" i="3"/>
  <c r="E111" i="3"/>
  <c r="E112" i="3"/>
  <c r="E113" i="3"/>
  <c r="E114" i="3"/>
  <c r="E25" i="3"/>
  <c r="E4" i="3"/>
  <c r="E5" i="3"/>
  <c r="E6" i="3"/>
  <c r="E7" i="3"/>
  <c r="E8" i="3"/>
  <c r="E9" i="3"/>
  <c r="E10" i="3"/>
  <c r="E26" i="3"/>
  <c r="E27" i="3"/>
  <c r="E28" i="3"/>
  <c r="E29" i="3"/>
  <c r="E36" i="3"/>
  <c r="E43" i="3"/>
  <c r="E44" i="3"/>
  <c r="E45" i="3"/>
  <c r="E46" i="3"/>
  <c r="E48" i="3"/>
  <c r="E49" i="3"/>
  <c r="E50" i="3"/>
  <c r="E51" i="3"/>
  <c r="E53" i="3"/>
  <c r="E85" i="3"/>
  <c r="E86" i="3"/>
  <c r="E87" i="3"/>
  <c r="E88" i="3"/>
  <c r="E89" i="3"/>
  <c r="E91" i="3"/>
  <c r="E92" i="3"/>
  <c r="E93" i="3"/>
  <c r="E94" i="3"/>
  <c r="E95" i="3"/>
  <c r="E96" i="3"/>
  <c r="E8" i="4"/>
  <c r="E9" i="4"/>
  <c r="E10" i="4"/>
  <c r="E11" i="4"/>
  <c r="E12" i="4"/>
  <c r="E7" i="4"/>
  <c r="E80" i="4"/>
  <c r="E74" i="4"/>
  <c r="E79" i="4"/>
  <c r="E82" i="4"/>
  <c r="E83" i="4"/>
  <c r="E75" i="5"/>
  <c r="RM2" i="11" s="1"/>
  <c r="E76" i="5"/>
  <c r="E78" i="5"/>
  <c r="E79" i="5"/>
  <c r="E74" i="5"/>
  <c r="E80" i="5"/>
  <c r="E12" i="5"/>
  <c r="E14" i="5"/>
  <c r="E19" i="5"/>
  <c r="E20" i="5"/>
  <c r="E46" i="5"/>
  <c r="E57" i="5"/>
  <c r="E83" i="5"/>
  <c r="E87" i="5"/>
  <c r="E81" i="5"/>
  <c r="E84" i="5"/>
  <c r="E85" i="5"/>
  <c r="E86" i="5"/>
  <c r="E89" i="5"/>
  <c r="E90" i="5"/>
  <c r="E92" i="5"/>
  <c r="E93" i="5"/>
  <c r="M4" i="1"/>
  <c r="M16" i="3"/>
  <c r="M17" i="3"/>
  <c r="M18" i="3"/>
  <c r="M19" i="3"/>
  <c r="M20" i="3"/>
  <c r="M21" i="3"/>
  <c r="M102" i="3"/>
  <c r="M103" i="3"/>
  <c r="F22" i="3"/>
  <c r="J22" i="3" s="1"/>
  <c r="F23" i="3"/>
  <c r="F24" i="3"/>
  <c r="I24" i="3" s="1"/>
  <c r="F25" i="3"/>
  <c r="J25" i="3" s="1"/>
  <c r="D2" i="11"/>
  <c r="C2" i="11"/>
  <c r="F2" i="11"/>
  <c r="E2" i="11"/>
  <c r="J4" i="1"/>
  <c r="F5" i="1"/>
  <c r="F6" i="1"/>
  <c r="I6" i="1" s="1"/>
  <c r="F7" i="1"/>
  <c r="I7" i="1" s="1"/>
  <c r="F8" i="1"/>
  <c r="J8" i="1" s="1"/>
  <c r="F11" i="1"/>
  <c r="I11" i="1" s="1"/>
  <c r="F12" i="1"/>
  <c r="I12" i="1" s="1"/>
  <c r="F13" i="1"/>
  <c r="K13" i="1" s="1"/>
  <c r="F18" i="1"/>
  <c r="I18" i="1" s="1"/>
  <c r="F19" i="1"/>
  <c r="K19" i="1" s="1"/>
  <c r="F20" i="1"/>
  <c r="F21" i="1"/>
  <c r="I21" i="1" s="1"/>
  <c r="F22" i="1"/>
  <c r="I22" i="1" s="1"/>
  <c r="F23" i="1"/>
  <c r="I23" i="1" s="1"/>
  <c r="F25" i="1"/>
  <c r="F26" i="1"/>
  <c r="I26" i="1" s="1"/>
  <c r="F27" i="1"/>
  <c r="I27" i="1" s="1"/>
  <c r="F29" i="1"/>
  <c r="F30" i="1"/>
  <c r="I30" i="1" s="1"/>
  <c r="F33" i="1"/>
  <c r="F35" i="1"/>
  <c r="I35" i="1" s="1"/>
  <c r="F36" i="1"/>
  <c r="I36" i="1" s="1"/>
  <c r="F37" i="1"/>
  <c r="I37" i="1" s="1"/>
  <c r="F52" i="1"/>
  <c r="I52" i="1" s="1"/>
  <c r="F58" i="1"/>
  <c r="J58" i="1" s="1"/>
  <c r="F61" i="1"/>
  <c r="I61" i="1" s="1"/>
  <c r="E8" i="1"/>
  <c r="E12" i="1"/>
  <c r="E13" i="1"/>
  <c r="E18" i="1"/>
  <c r="E19" i="1"/>
  <c r="E20" i="1"/>
  <c r="E21" i="1"/>
  <c r="E22" i="1"/>
  <c r="E23" i="1"/>
  <c r="E25" i="1"/>
  <c r="E26" i="1"/>
  <c r="E27" i="1"/>
  <c r="E28" i="1"/>
  <c r="E29" i="1"/>
  <c r="E30" i="1"/>
  <c r="E31" i="1"/>
  <c r="E32" i="1"/>
  <c r="E33" i="1"/>
  <c r="E35" i="1"/>
  <c r="E36" i="1"/>
  <c r="E37" i="1"/>
  <c r="E38" i="1"/>
  <c r="E52" i="1"/>
  <c r="E54" i="1"/>
  <c r="E55" i="1"/>
  <c r="E58" i="1"/>
  <c r="E61" i="1"/>
  <c r="F15" i="2"/>
  <c r="F10" i="2"/>
  <c r="I10" i="2" s="1"/>
  <c r="F96" i="3"/>
  <c r="F10" i="4"/>
  <c r="F14" i="4"/>
  <c r="I14" i="4" s="1"/>
  <c r="F20" i="4"/>
  <c r="I20" i="4" s="1"/>
  <c r="F5" i="5"/>
  <c r="I5" i="5" s="1"/>
  <c r="F7" i="5"/>
  <c r="I7" i="5" s="1"/>
  <c r="F8" i="5"/>
  <c r="F10" i="5"/>
  <c r="J10" i="5" s="1"/>
  <c r="F12" i="5"/>
  <c r="F20" i="5"/>
  <c r="I20" i="5" s="1"/>
  <c r="F57" i="5"/>
  <c r="I57" i="5" s="1"/>
  <c r="F62" i="5"/>
  <c r="I62" i="5" s="1"/>
  <c r="F63" i="5"/>
  <c r="I63" i="5" s="1"/>
  <c r="F65" i="5"/>
  <c r="I65" i="5" s="1"/>
  <c r="F76" i="5"/>
  <c r="I76" i="5" s="1"/>
  <c r="F78" i="5"/>
  <c r="I78" i="5" s="1"/>
  <c r="F80" i="5"/>
  <c r="I80" i="5" s="1"/>
  <c r="F83" i="5"/>
  <c r="I83" i="5" s="1"/>
  <c r="F85" i="5"/>
  <c r="I85" i="5" s="1"/>
  <c r="F86" i="5"/>
  <c r="K86" i="5" s="1"/>
  <c r="F92" i="5"/>
  <c r="K92" i="5" s="1"/>
  <c r="F93" i="5"/>
  <c r="I93" i="5" s="1"/>
  <c r="F95" i="5"/>
  <c r="I95" i="5" s="1"/>
  <c r="E74" i="1"/>
  <c r="E46" i="2"/>
  <c r="E14" i="2"/>
  <c r="E15" i="2"/>
  <c r="E10" i="2"/>
  <c r="E14" i="4"/>
  <c r="E23" i="4"/>
  <c r="E20" i="4"/>
  <c r="E21" i="4"/>
  <c r="E5" i="5"/>
  <c r="E7" i="5"/>
  <c r="E8" i="5"/>
  <c r="E9" i="5"/>
  <c r="E10" i="5"/>
  <c r="E11" i="5"/>
  <c r="E59" i="5"/>
  <c r="E60" i="5"/>
  <c r="E61" i="5"/>
  <c r="E62" i="5"/>
  <c r="E63" i="5"/>
  <c r="E65" i="5"/>
  <c r="E66" i="5"/>
  <c r="E67" i="5"/>
  <c r="E68" i="5"/>
  <c r="E69" i="5"/>
  <c r="E70" i="5"/>
  <c r="E71" i="5"/>
  <c r="E72" i="5"/>
  <c r="RJ2" i="11" s="1"/>
  <c r="E73" i="5"/>
  <c r="E94" i="5"/>
  <c r="E95" i="5"/>
  <c r="E96" i="5"/>
  <c r="F105" i="3"/>
  <c r="J105" i="3" s="1"/>
  <c r="F4" i="4"/>
  <c r="F5" i="4"/>
  <c r="I5" i="4" s="1"/>
  <c r="F9" i="4"/>
  <c r="K9" i="4" s="1"/>
  <c r="F26" i="4"/>
  <c r="J26" i="4" s="1"/>
  <c r="F29" i="4"/>
  <c r="K29" i="4" s="1"/>
  <c r="F33" i="4"/>
  <c r="I33" i="4" s="1"/>
  <c r="F35" i="4"/>
  <c r="J35" i="4" s="1"/>
  <c r="F38" i="4"/>
  <c r="I38" i="4" s="1"/>
  <c r="F47" i="4"/>
  <c r="J47" i="4" s="1"/>
  <c r="F52" i="4"/>
  <c r="J52" i="4" s="1"/>
  <c r="F53" i="4"/>
  <c r="K53" i="4" s="1"/>
  <c r="F54" i="4"/>
  <c r="I54" i="4" s="1"/>
  <c r="F56" i="4"/>
  <c r="I56" i="4" s="1"/>
  <c r="F66" i="4"/>
  <c r="I66" i="4" s="1"/>
  <c r="F65" i="4"/>
  <c r="K65" i="4" s="1"/>
  <c r="F67" i="4"/>
  <c r="K67" i="4" s="1"/>
  <c r="F69" i="4"/>
  <c r="I69" i="4" s="1"/>
  <c r="F74" i="4"/>
  <c r="I74" i="4" s="1"/>
  <c r="F79" i="4"/>
  <c r="J79" i="4" s="1"/>
  <c r="F83" i="4"/>
  <c r="K83" i="4" s="1"/>
  <c r="F84" i="4"/>
  <c r="I84" i="4" s="1"/>
  <c r="F96" i="4"/>
  <c r="I96" i="4" s="1"/>
  <c r="F98" i="4"/>
  <c r="I98" i="4" s="1"/>
  <c r="F12" i="4"/>
  <c r="F61" i="4"/>
  <c r="I61" i="4" s="1"/>
  <c r="F80" i="4"/>
  <c r="I80" i="4" s="1"/>
  <c r="F69" i="1"/>
  <c r="I69" i="1" s="1"/>
  <c r="F72" i="1"/>
  <c r="I72" i="1" s="1"/>
  <c r="F73" i="1"/>
  <c r="I73" i="1" s="1"/>
  <c r="F75" i="1"/>
  <c r="F77" i="1"/>
  <c r="F79" i="1"/>
  <c r="F4" i="2"/>
  <c r="J4" i="2" s="1"/>
  <c r="F5" i="2"/>
  <c r="J5" i="2" s="1"/>
  <c r="F6" i="2"/>
  <c r="F8" i="2"/>
  <c r="F16" i="2"/>
  <c r="J16" i="2" s="1"/>
  <c r="F17" i="2"/>
  <c r="K17" i="2" s="1"/>
  <c r="F20" i="2"/>
  <c r="J20" i="2" s="1"/>
  <c r="F21" i="2"/>
  <c r="I21" i="2" s="1"/>
  <c r="F22" i="2"/>
  <c r="K22" i="2" s="1"/>
  <c r="F25" i="2"/>
  <c r="F26" i="2"/>
  <c r="I26" i="2" s="1"/>
  <c r="F28" i="2"/>
  <c r="K28" i="2" s="1"/>
  <c r="F29" i="2"/>
  <c r="I29" i="2" s="1"/>
  <c r="F30" i="2"/>
  <c r="I30" i="2" s="1"/>
  <c r="F32" i="2"/>
  <c r="J32" i="2" s="1"/>
  <c r="F33" i="2"/>
  <c r="F41" i="2"/>
  <c r="I41" i="2" s="1"/>
  <c r="F42" i="2"/>
  <c r="K42" i="2" s="1"/>
  <c r="F43" i="2"/>
  <c r="I43" i="2" s="1"/>
  <c r="F44" i="2"/>
  <c r="F45" i="2"/>
  <c r="I45" i="2" s="1"/>
  <c r="F47" i="2"/>
  <c r="K47" i="2" s="1"/>
  <c r="F48" i="2"/>
  <c r="I48" i="2" s="1"/>
  <c r="F49" i="2"/>
  <c r="J49" i="2" s="1"/>
  <c r="F50" i="2"/>
  <c r="K50" i="2" s="1"/>
  <c r="F51" i="2"/>
  <c r="F14" i="2"/>
  <c r="I14" i="2" s="1"/>
  <c r="E4" i="4"/>
  <c r="E5" i="4"/>
  <c r="E22" i="4"/>
  <c r="E24" i="4"/>
  <c r="E26" i="4"/>
  <c r="E27" i="4"/>
  <c r="E29" i="4"/>
  <c r="E30" i="4"/>
  <c r="E31" i="4"/>
  <c r="E33" i="4"/>
  <c r="E34" i="4"/>
  <c r="E36" i="4"/>
  <c r="E35" i="4"/>
  <c r="E38" i="4"/>
  <c r="E39" i="4"/>
  <c r="E46" i="4"/>
  <c r="E47" i="4"/>
  <c r="E48" i="4"/>
  <c r="E50" i="4"/>
  <c r="E51" i="4"/>
  <c r="E52" i="4"/>
  <c r="E53" i="4"/>
  <c r="E54" i="4"/>
  <c r="E55" i="4"/>
  <c r="E56" i="4"/>
  <c r="E62" i="4"/>
  <c r="E63" i="4"/>
  <c r="E66" i="4"/>
  <c r="E65" i="4"/>
  <c r="E67" i="4"/>
  <c r="E68" i="4"/>
  <c r="E69" i="4"/>
  <c r="E70" i="4"/>
  <c r="E71" i="4"/>
  <c r="E72" i="4"/>
  <c r="E84" i="4"/>
  <c r="E94" i="4"/>
  <c r="E96" i="4"/>
  <c r="E97" i="4"/>
  <c r="E98" i="4"/>
  <c r="E99" i="4"/>
  <c r="E61" i="4"/>
  <c r="E57" i="1"/>
  <c r="E62" i="1"/>
  <c r="E63" i="1"/>
  <c r="E64" i="1"/>
  <c r="E65" i="1"/>
  <c r="E67" i="1"/>
  <c r="E69" i="1"/>
  <c r="BW2" i="11" s="1"/>
  <c r="E71" i="1"/>
  <c r="E72" i="1"/>
  <c r="E73" i="1"/>
  <c r="E75" i="1"/>
  <c r="E76" i="1"/>
  <c r="E79" i="1"/>
  <c r="E4" i="2"/>
  <c r="CH2" i="11" s="1"/>
  <c r="E5" i="2"/>
  <c r="E6" i="2"/>
  <c r="E7" i="2"/>
  <c r="E8" i="2"/>
  <c r="E16" i="2"/>
  <c r="E17" i="2"/>
  <c r="E18" i="2"/>
  <c r="E20" i="2"/>
  <c r="E21" i="2"/>
  <c r="E22" i="2"/>
  <c r="E23" i="2"/>
  <c r="E25" i="2"/>
  <c r="E26" i="2"/>
  <c r="E28" i="2"/>
  <c r="E30" i="2"/>
  <c r="E31" i="2"/>
  <c r="E32" i="2"/>
  <c r="E33" i="2"/>
  <c r="E34" i="2"/>
  <c r="E38" i="2"/>
  <c r="E39" i="2"/>
  <c r="E41" i="2"/>
  <c r="E42" i="2"/>
  <c r="E43" i="2"/>
  <c r="E44" i="2"/>
  <c r="E45" i="2"/>
  <c r="E47" i="2"/>
  <c r="E48" i="2"/>
  <c r="E49" i="2"/>
  <c r="E50" i="2"/>
  <c r="E51" i="2"/>
  <c r="E52" i="2"/>
  <c r="E53" i="2"/>
  <c r="E75" i="2"/>
  <c r="A2" i="11"/>
  <c r="F21" i="3"/>
  <c r="I21" i="3" s="1"/>
  <c r="F98" i="3"/>
  <c r="K98" i="3" s="1"/>
  <c r="F97" i="3"/>
  <c r="I97" i="3" s="1"/>
  <c r="F50" i="3"/>
  <c r="K50" i="3" s="1"/>
  <c r="F5" i="3"/>
  <c r="J5" i="3" s="1"/>
  <c r="F4" i="3"/>
  <c r="F107" i="3"/>
  <c r="K107" i="3" s="1"/>
  <c r="F106" i="3"/>
  <c r="F104" i="3"/>
  <c r="J104" i="3" s="1"/>
  <c r="F103" i="3"/>
  <c r="I103" i="3" s="1"/>
  <c r="F102" i="3"/>
  <c r="I102" i="3" s="1"/>
  <c r="F110" i="3"/>
  <c r="I110" i="3" s="1"/>
  <c r="F109" i="3"/>
  <c r="F108" i="3"/>
  <c r="J108" i="3" s="1"/>
  <c r="F111" i="3"/>
  <c r="K111" i="3" s="1"/>
  <c r="F86" i="3"/>
  <c r="I86" i="3" s="1"/>
  <c r="F48" i="3"/>
  <c r="K48" i="3" s="1"/>
  <c r="F47" i="3"/>
  <c r="J47" i="3" s="1"/>
  <c r="F85" i="3"/>
  <c r="F13" i="3"/>
  <c r="J13" i="3" s="1"/>
  <c r="F8" i="3"/>
  <c r="E99" i="2"/>
  <c r="E100" i="2"/>
  <c r="F6" i="3"/>
  <c r="J6" i="3" s="1"/>
  <c r="F7" i="3"/>
  <c r="F9" i="3"/>
  <c r="I9" i="3" s="1"/>
  <c r="F10" i="3"/>
  <c r="I10" i="3" s="1"/>
  <c r="F12" i="3"/>
  <c r="I12" i="3" s="1"/>
  <c r="F16" i="3"/>
  <c r="I16" i="3" s="1"/>
  <c r="F17" i="3"/>
  <c r="I17" i="3" s="1"/>
  <c r="F18" i="3"/>
  <c r="J18" i="3" s="1"/>
  <c r="F19" i="3"/>
  <c r="J19" i="3" s="1"/>
  <c r="F20" i="3"/>
  <c r="I20" i="3" s="1"/>
  <c r="F26" i="3"/>
  <c r="J26" i="3" s="1"/>
  <c r="F45" i="3"/>
  <c r="I45" i="3" s="1"/>
  <c r="F100" i="3"/>
  <c r="K100" i="3" s="1"/>
  <c r="F114" i="3"/>
  <c r="I114" i="3" s="1"/>
  <c r="J12" i="3" l="1"/>
  <c r="L96" i="5"/>
  <c r="SD2" i="11"/>
  <c r="L95" i="5"/>
  <c r="SC2" i="11"/>
  <c r="L94" i="5"/>
  <c r="SB2" i="11"/>
  <c r="L93" i="5"/>
  <c r="SA2" i="11"/>
  <c r="L92" i="5"/>
  <c r="RZ2" i="11"/>
  <c r="L90" i="5"/>
  <c r="RY2" i="11"/>
  <c r="L89" i="5"/>
  <c r="RX2" i="11"/>
  <c r="L87" i="5"/>
  <c r="RW2" i="11"/>
  <c r="L86" i="5"/>
  <c r="RV2" i="11"/>
  <c r="L85" i="5"/>
  <c r="RU2" i="11"/>
  <c r="L84" i="5"/>
  <c r="RT2" i="11"/>
  <c r="L83" i="5"/>
  <c r="RS2" i="11"/>
  <c r="L81" i="5"/>
  <c r="RR2" i="11"/>
  <c r="L80" i="5"/>
  <c r="RQ2" i="11"/>
  <c r="L79" i="5"/>
  <c r="RP2" i="11"/>
  <c r="L78" i="5"/>
  <c r="RO2" i="11"/>
  <c r="L76" i="5"/>
  <c r="RN2" i="11"/>
  <c r="L74" i="5"/>
  <c r="RL2" i="11"/>
  <c r="L73" i="5"/>
  <c r="RK2" i="11"/>
  <c r="L71" i="5"/>
  <c r="RI2" i="11"/>
  <c r="L70" i="5"/>
  <c r="RH2" i="11"/>
  <c r="L69" i="5"/>
  <c r="RG2" i="11"/>
  <c r="L68" i="5"/>
  <c r="RF2" i="11"/>
  <c r="L67" i="5"/>
  <c r="RE2" i="11"/>
  <c r="L66" i="5"/>
  <c r="RD2" i="11"/>
  <c r="L65" i="5"/>
  <c r="RC2" i="11"/>
  <c r="L63" i="5"/>
  <c r="RB2" i="11"/>
  <c r="L62" i="5"/>
  <c r="RA2" i="11"/>
  <c r="L61" i="5"/>
  <c r="QZ2" i="11"/>
  <c r="L60" i="5"/>
  <c r="QY2" i="11"/>
  <c r="L59" i="5"/>
  <c r="QX2" i="11"/>
  <c r="L57" i="5"/>
  <c r="QW2" i="11"/>
  <c r="L46" i="5"/>
  <c r="QL2" i="11"/>
  <c r="L20" i="5"/>
  <c r="PN2" i="11"/>
  <c r="L19" i="5"/>
  <c r="PM2" i="11"/>
  <c r="L14" i="5"/>
  <c r="PH2" i="11"/>
  <c r="L12" i="5"/>
  <c r="PG2" i="11"/>
  <c r="L11" i="5"/>
  <c r="PF2" i="11"/>
  <c r="L10" i="5"/>
  <c r="PE2" i="11"/>
  <c r="L9" i="5"/>
  <c r="PD2" i="11"/>
  <c r="L8" i="5"/>
  <c r="PC2" i="11"/>
  <c r="L7" i="5"/>
  <c r="PB2" i="11"/>
  <c r="L5" i="5"/>
  <c r="PA2" i="11"/>
  <c r="L99" i="4"/>
  <c r="OB2" i="11"/>
  <c r="L98" i="4"/>
  <c r="OA2" i="11"/>
  <c r="L97" i="4"/>
  <c r="NZ2" i="11"/>
  <c r="L96" i="4"/>
  <c r="NY2" i="11"/>
  <c r="L94" i="4"/>
  <c r="NX2" i="11"/>
  <c r="L84" i="4"/>
  <c r="NN2" i="11"/>
  <c r="L83" i="4"/>
  <c r="NM2" i="11"/>
  <c r="L82" i="4"/>
  <c r="NL2" i="11"/>
  <c r="L80" i="4"/>
  <c r="NK2" i="11"/>
  <c r="L79" i="4"/>
  <c r="NJ2" i="11"/>
  <c r="L74" i="4"/>
  <c r="NE2" i="11"/>
  <c r="L72" i="4"/>
  <c r="ND2" i="11"/>
  <c r="L71" i="4"/>
  <c r="NC2" i="11"/>
  <c r="L70" i="4"/>
  <c r="NB2" i="11"/>
  <c r="L69" i="4"/>
  <c r="NA2" i="11"/>
  <c r="L68" i="4"/>
  <c r="MZ2" i="11"/>
  <c r="L67" i="4"/>
  <c r="MY2" i="11"/>
  <c r="L66" i="4"/>
  <c r="MX2" i="11"/>
  <c r="L65" i="4"/>
  <c r="MW2" i="11"/>
  <c r="L63" i="4"/>
  <c r="MV2" i="11"/>
  <c r="L62" i="4"/>
  <c r="MU2" i="11"/>
  <c r="L61" i="4"/>
  <c r="MT2" i="11"/>
  <c r="L56" i="4"/>
  <c r="MO2" i="11"/>
  <c r="L55" i="4"/>
  <c r="MN2" i="11"/>
  <c r="L54" i="4"/>
  <c r="MM2" i="11"/>
  <c r="L53" i="4"/>
  <c r="ML2" i="11"/>
  <c r="L52" i="4"/>
  <c r="MK2" i="11"/>
  <c r="L51" i="4"/>
  <c r="MJ2" i="11"/>
  <c r="L50" i="4"/>
  <c r="MI2" i="11"/>
  <c r="L48" i="4"/>
  <c r="MH2" i="11"/>
  <c r="L47" i="4"/>
  <c r="MG2" i="11"/>
  <c r="L46" i="4"/>
  <c r="MF2" i="11"/>
  <c r="L39" i="4"/>
  <c r="LY2" i="11"/>
  <c r="L38" i="4"/>
  <c r="LX2" i="11"/>
  <c r="L36" i="4"/>
  <c r="LW2" i="11"/>
  <c r="L35" i="4"/>
  <c r="LV2" i="11"/>
  <c r="L34" i="4"/>
  <c r="LU2" i="11"/>
  <c r="L33" i="4"/>
  <c r="LT2" i="11"/>
  <c r="L31" i="4"/>
  <c r="LS2" i="11"/>
  <c r="L30" i="4"/>
  <c r="LR2" i="11"/>
  <c r="L29" i="4"/>
  <c r="LQ2" i="11"/>
  <c r="L27" i="4"/>
  <c r="LP2" i="11"/>
  <c r="L26" i="4"/>
  <c r="LO2" i="11"/>
  <c r="L24" i="4"/>
  <c r="LN2" i="11"/>
  <c r="L23" i="4"/>
  <c r="LM2" i="11"/>
  <c r="L22" i="4"/>
  <c r="LL2" i="11"/>
  <c r="L21" i="4"/>
  <c r="LK2" i="11"/>
  <c r="L20" i="4"/>
  <c r="LJ2" i="11"/>
  <c r="L14" i="4"/>
  <c r="LD2" i="11"/>
  <c r="L12" i="4"/>
  <c r="LC2" i="11"/>
  <c r="L11" i="4"/>
  <c r="LB2" i="11"/>
  <c r="L10" i="4"/>
  <c r="LA2" i="11"/>
  <c r="L9" i="4"/>
  <c r="KZ2" i="11"/>
  <c r="L8" i="4"/>
  <c r="KY2" i="11"/>
  <c r="L7" i="4"/>
  <c r="KX2" i="11"/>
  <c r="L5" i="4"/>
  <c r="KW2" i="11"/>
  <c r="L4" i="4"/>
  <c r="KV2" i="11"/>
  <c r="L116" i="3"/>
  <c r="KJ2" i="11"/>
  <c r="L115" i="3"/>
  <c r="KI2" i="11"/>
  <c r="L114" i="3"/>
  <c r="KH2" i="11"/>
  <c r="L113" i="3"/>
  <c r="KG2" i="11"/>
  <c r="L112" i="3"/>
  <c r="KF2" i="11"/>
  <c r="L111" i="3"/>
  <c r="KE2" i="11"/>
  <c r="L110" i="3"/>
  <c r="KD2" i="11"/>
  <c r="L109" i="3"/>
  <c r="KC2" i="11"/>
  <c r="L108" i="3"/>
  <c r="KB2" i="11"/>
  <c r="L107" i="3"/>
  <c r="KA2" i="11"/>
  <c r="L106" i="3"/>
  <c r="JZ2" i="11"/>
  <c r="L105" i="3"/>
  <c r="JY2" i="11"/>
  <c r="L104" i="3"/>
  <c r="JX2" i="11"/>
  <c r="L103" i="3"/>
  <c r="JW2" i="11"/>
  <c r="L102" i="3"/>
  <c r="JV2" i="11"/>
  <c r="L101" i="3"/>
  <c r="JU2" i="11"/>
  <c r="L100" i="3"/>
  <c r="JT2" i="11"/>
  <c r="L99" i="3"/>
  <c r="JS2" i="11"/>
  <c r="L98" i="3"/>
  <c r="JR2" i="11"/>
  <c r="L97" i="3"/>
  <c r="JQ2" i="11"/>
  <c r="L96" i="3"/>
  <c r="JP2" i="11"/>
  <c r="L95" i="3"/>
  <c r="JO2" i="11"/>
  <c r="L94" i="3"/>
  <c r="JN2" i="11"/>
  <c r="L93" i="3"/>
  <c r="JM2" i="11"/>
  <c r="L92" i="3"/>
  <c r="JL2" i="11"/>
  <c r="L91" i="3"/>
  <c r="JK2" i="11"/>
  <c r="L89" i="3"/>
  <c r="JJ2" i="11"/>
  <c r="L88" i="3"/>
  <c r="JI2" i="11"/>
  <c r="L87" i="3"/>
  <c r="JH2" i="11"/>
  <c r="L86" i="3"/>
  <c r="JG2" i="11"/>
  <c r="L85" i="3"/>
  <c r="JF2" i="11"/>
  <c r="L53" i="3"/>
  <c r="HZ2" i="11"/>
  <c r="L51" i="3"/>
  <c r="HY2" i="11"/>
  <c r="L50" i="3"/>
  <c r="HX2" i="11"/>
  <c r="L49" i="3"/>
  <c r="HW2" i="11"/>
  <c r="L48" i="3"/>
  <c r="HV2" i="11"/>
  <c r="L47" i="3"/>
  <c r="HU2" i="11"/>
  <c r="L46" i="3"/>
  <c r="HT2" i="11"/>
  <c r="L45" i="3"/>
  <c r="HS2" i="11"/>
  <c r="L44" i="3"/>
  <c r="HR2" i="11"/>
  <c r="L43" i="3"/>
  <c r="HQ2" i="11"/>
  <c r="L36" i="3"/>
  <c r="HJ2" i="11"/>
  <c r="L29" i="3"/>
  <c r="HC2" i="11"/>
  <c r="L28" i="3"/>
  <c r="HB2" i="11"/>
  <c r="L27" i="3"/>
  <c r="HA2" i="11"/>
  <c r="L26" i="3"/>
  <c r="GZ2" i="11"/>
  <c r="L25" i="3"/>
  <c r="GY2" i="11"/>
  <c r="L24" i="3"/>
  <c r="GX2" i="11"/>
  <c r="L23" i="3"/>
  <c r="GW2" i="11"/>
  <c r="L22" i="3"/>
  <c r="GV2" i="11"/>
  <c r="L21" i="3"/>
  <c r="GU2" i="11"/>
  <c r="L20" i="3"/>
  <c r="GT2" i="11"/>
  <c r="L19" i="3"/>
  <c r="GS2" i="11"/>
  <c r="L18" i="3"/>
  <c r="GR2" i="11"/>
  <c r="L17" i="3"/>
  <c r="GQ2" i="11"/>
  <c r="L16" i="3"/>
  <c r="GP2" i="11"/>
  <c r="L15" i="3"/>
  <c r="GO2" i="11"/>
  <c r="L14" i="3"/>
  <c r="GN2" i="11"/>
  <c r="L13" i="3"/>
  <c r="GM2" i="11"/>
  <c r="L12" i="3"/>
  <c r="GL2" i="11"/>
  <c r="L11" i="3"/>
  <c r="GK2" i="11"/>
  <c r="L10" i="3"/>
  <c r="GJ2" i="11"/>
  <c r="L9" i="3"/>
  <c r="GI2" i="11"/>
  <c r="L8" i="3"/>
  <c r="GH2" i="11"/>
  <c r="L7" i="3"/>
  <c r="GG2" i="11"/>
  <c r="L6" i="3"/>
  <c r="GF2" i="11"/>
  <c r="L5" i="3"/>
  <c r="GE2" i="11"/>
  <c r="L4" i="3"/>
  <c r="GD2" i="11"/>
  <c r="L100" i="2"/>
  <c r="FT2" i="11"/>
  <c r="L99" i="2"/>
  <c r="FS2" i="11"/>
  <c r="L75" i="2"/>
  <c r="EV2" i="11"/>
  <c r="L53" i="2"/>
  <c r="EA2" i="11"/>
  <c r="L52" i="2"/>
  <c r="DZ2" i="11"/>
  <c r="L51" i="2"/>
  <c r="DY2" i="11"/>
  <c r="L50" i="2"/>
  <c r="DX2" i="11"/>
  <c r="L49" i="2"/>
  <c r="DW2" i="11"/>
  <c r="L48" i="2"/>
  <c r="DV2" i="11"/>
  <c r="L47" i="2"/>
  <c r="DU2" i="11"/>
  <c r="L46" i="2"/>
  <c r="DT2" i="11"/>
  <c r="L45" i="2"/>
  <c r="DS2" i="11"/>
  <c r="L44" i="2"/>
  <c r="DR2" i="11"/>
  <c r="L43" i="2"/>
  <c r="DQ2" i="11"/>
  <c r="L42" i="2"/>
  <c r="DP2" i="11"/>
  <c r="L41" i="2"/>
  <c r="DO2" i="11"/>
  <c r="L39" i="2"/>
  <c r="DN2" i="11"/>
  <c r="L38" i="2"/>
  <c r="DM2" i="11"/>
  <c r="L34" i="2"/>
  <c r="DI2" i="11"/>
  <c r="L33" i="2"/>
  <c r="DH2" i="11"/>
  <c r="L32" i="2"/>
  <c r="DG2" i="11"/>
  <c r="L31" i="2"/>
  <c r="DF2" i="11"/>
  <c r="L30" i="2"/>
  <c r="DE2" i="11"/>
  <c r="L29" i="2"/>
  <c r="DD2" i="11"/>
  <c r="L28" i="2"/>
  <c r="DC2" i="11"/>
  <c r="L26" i="2"/>
  <c r="DB2" i="11"/>
  <c r="L25" i="2"/>
  <c r="DA2" i="11"/>
  <c r="L23" i="2"/>
  <c r="CY2" i="11"/>
  <c r="L22" i="2"/>
  <c r="CX2" i="11"/>
  <c r="L21" i="2"/>
  <c r="CW2" i="11"/>
  <c r="L20" i="2"/>
  <c r="CV2" i="11"/>
  <c r="L18" i="2"/>
  <c r="CU2" i="11"/>
  <c r="L17" i="2"/>
  <c r="CT2" i="11"/>
  <c r="L16" i="2"/>
  <c r="CS2" i="11"/>
  <c r="L15" i="2"/>
  <c r="CR2" i="11"/>
  <c r="L14" i="2"/>
  <c r="CQ2" i="11"/>
  <c r="L10" i="2"/>
  <c r="CM2" i="11"/>
  <c r="L8" i="2"/>
  <c r="CL2" i="11"/>
  <c r="L7" i="2"/>
  <c r="CK2" i="11"/>
  <c r="L6" i="2"/>
  <c r="CJ2" i="11"/>
  <c r="L5" i="2"/>
  <c r="CI2" i="11"/>
  <c r="L79" i="1"/>
  <c r="CF2" i="11"/>
  <c r="L73" i="1"/>
  <c r="BZ2" i="11"/>
  <c r="L75" i="1"/>
  <c r="CB2" i="11"/>
  <c r="L74" i="1"/>
  <c r="CA2" i="11"/>
  <c r="L78" i="1"/>
  <c r="CE2" i="11"/>
  <c r="L77" i="1"/>
  <c r="CD2" i="11"/>
  <c r="L72" i="1"/>
  <c r="BY2" i="11"/>
  <c r="L76" i="1"/>
  <c r="CC2" i="11"/>
  <c r="L71" i="1"/>
  <c r="BX2" i="11"/>
  <c r="L65" i="1"/>
  <c r="BS2" i="11"/>
  <c r="L57" i="1"/>
  <c r="BK2" i="11"/>
  <c r="L61" i="1"/>
  <c r="BO2" i="11"/>
  <c r="L67" i="1"/>
  <c r="BU2" i="11"/>
  <c r="L62" i="1"/>
  <c r="BP2" i="11"/>
  <c r="L63" i="1"/>
  <c r="BQ2" i="11"/>
  <c r="L64" i="1"/>
  <c r="BR2" i="11"/>
  <c r="L58" i="1"/>
  <c r="BL2" i="11"/>
  <c r="L52" i="1"/>
  <c r="BG2" i="11"/>
  <c r="L54" i="1"/>
  <c r="BI2" i="11"/>
  <c r="L55" i="1"/>
  <c r="BJ2" i="11"/>
  <c r="L38" i="1"/>
  <c r="AV2" i="11"/>
  <c r="L36" i="1"/>
  <c r="AT2" i="11"/>
  <c r="L37" i="1"/>
  <c r="AU2" i="11"/>
  <c r="L35" i="1"/>
  <c r="AS2" i="11"/>
  <c r="L32" i="1"/>
  <c r="AQ2" i="11"/>
  <c r="L25" i="1"/>
  <c r="AJ2" i="11"/>
  <c r="L30" i="1"/>
  <c r="AO2" i="11"/>
  <c r="L26" i="1"/>
  <c r="AK2" i="11"/>
  <c r="L28" i="1"/>
  <c r="AM2" i="11"/>
  <c r="L33" i="1"/>
  <c r="AR2" i="11"/>
  <c r="L29" i="1"/>
  <c r="AN2" i="11"/>
  <c r="L31" i="1"/>
  <c r="AP2" i="11"/>
  <c r="L27" i="1"/>
  <c r="AL2" i="11"/>
  <c r="L21" i="1"/>
  <c r="AG2" i="11"/>
  <c r="L23" i="1"/>
  <c r="AI2" i="11"/>
  <c r="L19" i="1"/>
  <c r="AE2" i="11"/>
  <c r="L20" i="1"/>
  <c r="AF2" i="11"/>
  <c r="L22" i="1"/>
  <c r="AH2" i="11"/>
  <c r="L18" i="1"/>
  <c r="AD2" i="11"/>
  <c r="L12" i="1"/>
  <c r="Y2" i="11"/>
  <c r="L13" i="1"/>
  <c r="Z2" i="11"/>
  <c r="L11" i="1"/>
  <c r="X2" i="11"/>
  <c r="L10" i="1"/>
  <c r="W2" i="11"/>
  <c r="L6" i="1"/>
  <c r="T2" i="11"/>
  <c r="L8" i="1"/>
  <c r="V2" i="11"/>
  <c r="L4" i="2"/>
  <c r="L7" i="1"/>
  <c r="L5" i="1"/>
  <c r="L4" i="1"/>
  <c r="L75" i="5"/>
  <c r="L72" i="5"/>
  <c r="L73" i="2"/>
  <c r="C15" i="7"/>
  <c r="G15" i="7"/>
  <c r="E15" i="7"/>
  <c r="I11" i="7"/>
  <c r="H11" i="7" s="1"/>
  <c r="W16" i="7"/>
  <c r="Y16" i="7" s="1"/>
  <c r="K78" i="5"/>
  <c r="K62" i="5"/>
  <c r="J95" i="5"/>
  <c r="K10" i="5"/>
  <c r="K38" i="4"/>
  <c r="K14" i="4"/>
  <c r="J14" i="4"/>
  <c r="J33" i="4"/>
  <c r="J98" i="3"/>
  <c r="K10" i="3"/>
  <c r="I5" i="3"/>
  <c r="K16" i="3"/>
  <c r="J102" i="3"/>
  <c r="J9" i="3"/>
  <c r="K18" i="3"/>
  <c r="J10" i="3"/>
  <c r="K20" i="3"/>
  <c r="K114" i="3"/>
  <c r="K24" i="3"/>
  <c r="K103" i="3"/>
  <c r="K5" i="3"/>
  <c r="I98" i="3"/>
  <c r="K6" i="3"/>
  <c r="I48" i="3"/>
  <c r="I6" i="3"/>
  <c r="J103" i="3"/>
  <c r="J45" i="3"/>
  <c r="K45" i="3"/>
  <c r="J114" i="3"/>
  <c r="J21" i="2"/>
  <c r="K29" i="2"/>
  <c r="J61" i="1"/>
  <c r="K9" i="3"/>
  <c r="I13" i="3"/>
  <c r="K13" i="3"/>
  <c r="J41" i="2"/>
  <c r="J29" i="2"/>
  <c r="K58" i="1"/>
  <c r="J23" i="1"/>
  <c r="I12" i="7"/>
  <c r="F12" i="7" s="1"/>
  <c r="I14" i="7"/>
  <c r="H14" i="7" s="1"/>
  <c r="I10" i="7"/>
  <c r="D10" i="7" s="1"/>
  <c r="M123" i="4"/>
  <c r="J5" i="4"/>
  <c r="K5" i="4"/>
  <c r="K84" i="4"/>
  <c r="J84" i="4"/>
  <c r="K74" i="4"/>
  <c r="J61" i="4"/>
  <c r="K56" i="4"/>
  <c r="J54" i="4"/>
  <c r="K54" i="4"/>
  <c r="K30" i="2"/>
  <c r="J30" i="2"/>
  <c r="J10" i="2"/>
  <c r="J50" i="2"/>
  <c r="K45" i="2"/>
  <c r="J45" i="2"/>
  <c r="K41" i="2"/>
  <c r="K26" i="2"/>
  <c r="K16" i="2"/>
  <c r="K27" i="1"/>
  <c r="J27" i="1"/>
  <c r="J12" i="1"/>
  <c r="I58" i="1"/>
  <c r="K23" i="1"/>
  <c r="K22" i="1"/>
  <c r="J22" i="1"/>
  <c r="J19" i="1"/>
  <c r="K7" i="1"/>
  <c r="J7" i="1"/>
  <c r="I4" i="1"/>
  <c r="K4" i="1"/>
  <c r="I10" i="5"/>
  <c r="K80" i="5"/>
  <c r="J65" i="5"/>
  <c r="J62" i="5"/>
  <c r="K57" i="5"/>
  <c r="J57" i="5"/>
  <c r="M97" i="5"/>
  <c r="K95" i="5"/>
  <c r="K93" i="5"/>
  <c r="J93" i="5"/>
  <c r="I86" i="5"/>
  <c r="J86" i="5"/>
  <c r="J85" i="5"/>
  <c r="K83" i="5"/>
  <c r="J83" i="5"/>
  <c r="J78" i="5"/>
  <c r="J76" i="5"/>
  <c r="K65" i="5"/>
  <c r="K7" i="5"/>
  <c r="J7" i="5"/>
  <c r="K85" i="5"/>
  <c r="J80" i="5"/>
  <c r="K76" i="5"/>
  <c r="K63" i="5"/>
  <c r="J63" i="5"/>
  <c r="J20" i="5"/>
  <c r="K20" i="5"/>
  <c r="K5" i="5"/>
  <c r="J5" i="5"/>
  <c r="K80" i="4"/>
  <c r="J80" i="4"/>
  <c r="K69" i="4"/>
  <c r="J56" i="4"/>
  <c r="K61" i="4"/>
  <c r="J38" i="4"/>
  <c r="K98" i="4"/>
  <c r="J98" i="4"/>
  <c r="K96" i="4"/>
  <c r="J96" i="4"/>
  <c r="J74" i="4"/>
  <c r="J69" i="4"/>
  <c r="I67" i="4"/>
  <c r="J67" i="4"/>
  <c r="K66" i="4"/>
  <c r="J66" i="4"/>
  <c r="K33" i="4"/>
  <c r="K20" i="4"/>
  <c r="J20" i="4"/>
  <c r="K102" i="3"/>
  <c r="I107" i="3"/>
  <c r="J107" i="3"/>
  <c r="I22" i="3"/>
  <c r="J21" i="3"/>
  <c r="K22" i="3"/>
  <c r="K21" i="3"/>
  <c r="J110" i="3"/>
  <c r="K110" i="3"/>
  <c r="K108" i="3"/>
  <c r="I108" i="3"/>
  <c r="K105" i="3"/>
  <c r="I105" i="3"/>
  <c r="K104" i="3"/>
  <c r="I104" i="3"/>
  <c r="J86" i="3"/>
  <c r="K86" i="3"/>
  <c r="I50" i="3"/>
  <c r="J50" i="3"/>
  <c r="J48" i="3"/>
  <c r="K47" i="3"/>
  <c r="I47" i="3"/>
  <c r="J24" i="3"/>
  <c r="J20" i="3"/>
  <c r="I18" i="3"/>
  <c r="J16" i="3"/>
  <c r="M127" i="3"/>
  <c r="K48" i="2"/>
  <c r="J48" i="2"/>
  <c r="I50" i="2"/>
  <c r="K32" i="2"/>
  <c r="I32" i="2"/>
  <c r="J26" i="2"/>
  <c r="K21" i="2"/>
  <c r="J14" i="2"/>
  <c r="I16" i="2"/>
  <c r="K14" i="2"/>
  <c r="K43" i="2"/>
  <c r="J43" i="2"/>
  <c r="K10" i="2"/>
  <c r="I4" i="2"/>
  <c r="K4" i="2"/>
  <c r="K52" i="1"/>
  <c r="K21" i="1"/>
  <c r="J21" i="1"/>
  <c r="I8" i="1"/>
  <c r="K72" i="1"/>
  <c r="J72" i="1"/>
  <c r="L69" i="1"/>
  <c r="K69" i="1"/>
  <c r="J69" i="1"/>
  <c r="K61" i="1"/>
  <c r="J52" i="1"/>
  <c r="K37" i="1"/>
  <c r="J37" i="1"/>
  <c r="J35" i="1"/>
  <c r="K35" i="1"/>
  <c r="K30" i="1"/>
  <c r="J30" i="1"/>
  <c r="K26" i="1"/>
  <c r="J26" i="1"/>
  <c r="I19" i="1"/>
  <c r="K12" i="1"/>
  <c r="K8" i="1"/>
  <c r="K6" i="1"/>
  <c r="J6" i="1"/>
  <c r="I13" i="7"/>
  <c r="D13" i="7" s="1"/>
  <c r="J13" i="1"/>
  <c r="I13" i="1"/>
  <c r="M80" i="1"/>
  <c r="J11" i="1"/>
  <c r="K11" i="1"/>
  <c r="Y11" i="7"/>
  <c r="AC11" i="7" s="1"/>
  <c r="X11" i="7"/>
  <c r="Z11" i="7"/>
  <c r="AD11" i="7" s="1"/>
  <c r="K109" i="3"/>
  <c r="I109" i="3"/>
  <c r="I4" i="3"/>
  <c r="J4" i="3"/>
  <c r="J20" i="1"/>
  <c r="K20" i="1"/>
  <c r="I20" i="1"/>
  <c r="K17" i="3"/>
  <c r="I12" i="4"/>
  <c r="J12" i="4"/>
  <c r="K12" i="4"/>
  <c r="I44" i="2"/>
  <c r="K44" i="2"/>
  <c r="J44" i="2"/>
  <c r="I33" i="2"/>
  <c r="K33" i="2"/>
  <c r="J33" i="2"/>
  <c r="I25" i="2"/>
  <c r="K25" i="2"/>
  <c r="J25" i="2"/>
  <c r="I8" i="2"/>
  <c r="K8" i="2"/>
  <c r="J8" i="2"/>
  <c r="I77" i="1"/>
  <c r="J77" i="1"/>
  <c r="K77" i="1"/>
  <c r="Y15" i="7"/>
  <c r="AC15" i="7" s="1"/>
  <c r="X15" i="7"/>
  <c r="Z15" i="7"/>
  <c r="AD15" i="7" s="1"/>
  <c r="J109" i="3"/>
  <c r="I7" i="3"/>
  <c r="K7" i="3"/>
  <c r="J7" i="3"/>
  <c r="J29" i="1"/>
  <c r="K29" i="1"/>
  <c r="I29" i="1"/>
  <c r="J8" i="3"/>
  <c r="K8" i="3"/>
  <c r="I4" i="4"/>
  <c r="J4" i="4"/>
  <c r="K4" i="4"/>
  <c r="J8" i="5"/>
  <c r="K8" i="5"/>
  <c r="I8" i="5"/>
  <c r="I26" i="3"/>
  <c r="K26" i="3"/>
  <c r="I85" i="3"/>
  <c r="J85" i="3"/>
  <c r="K85" i="3"/>
  <c r="J97" i="3"/>
  <c r="K97" i="3"/>
  <c r="J100" i="3"/>
  <c r="I100" i="3"/>
  <c r="K19" i="3"/>
  <c r="I19" i="3"/>
  <c r="J111" i="3"/>
  <c r="I111" i="3"/>
  <c r="K106" i="3"/>
  <c r="J106" i="3"/>
  <c r="I106" i="3"/>
  <c r="K10" i="4"/>
  <c r="I10" i="4"/>
  <c r="J10" i="4"/>
  <c r="J15" i="2"/>
  <c r="K15" i="2"/>
  <c r="I15" i="2"/>
  <c r="I25" i="3"/>
  <c r="K25" i="3"/>
  <c r="J17" i="3"/>
  <c r="K4" i="3"/>
  <c r="I8" i="3"/>
  <c r="K12" i="3"/>
  <c r="I51" i="2"/>
  <c r="J51" i="2"/>
  <c r="I42" i="2"/>
  <c r="J42" i="2"/>
  <c r="I75" i="1"/>
  <c r="J75" i="1"/>
  <c r="K75" i="1"/>
  <c r="I23" i="3"/>
  <c r="J23" i="3"/>
  <c r="Y14" i="7"/>
  <c r="AC14" i="7" s="1"/>
  <c r="X14" i="7"/>
  <c r="Z14" i="7"/>
  <c r="AD14" i="7" s="1"/>
  <c r="I49" i="2"/>
  <c r="K49" i="2"/>
  <c r="I20" i="2"/>
  <c r="K20" i="2"/>
  <c r="I5" i="2"/>
  <c r="K5" i="2"/>
  <c r="I83" i="4"/>
  <c r="J83" i="4"/>
  <c r="I65" i="4"/>
  <c r="J65" i="4"/>
  <c r="I53" i="4"/>
  <c r="J53" i="4"/>
  <c r="I29" i="4"/>
  <c r="J29" i="4"/>
  <c r="I9" i="4"/>
  <c r="J9" i="4"/>
  <c r="J12" i="5"/>
  <c r="K12" i="5"/>
  <c r="J96" i="3"/>
  <c r="I96" i="3"/>
  <c r="J33" i="1"/>
  <c r="K33" i="1"/>
  <c r="I33" i="1"/>
  <c r="J25" i="1"/>
  <c r="K25" i="1"/>
  <c r="I25" i="1"/>
  <c r="J5" i="1"/>
  <c r="K5" i="1"/>
  <c r="I5" i="1"/>
  <c r="Y13" i="7"/>
  <c r="AC13" i="7" s="1"/>
  <c r="X13" i="7"/>
  <c r="Z13" i="7"/>
  <c r="AD13" i="7" s="1"/>
  <c r="J92" i="5"/>
  <c r="I92" i="5"/>
  <c r="J36" i="1"/>
  <c r="J18" i="1"/>
  <c r="I22" i="2"/>
  <c r="J22" i="2"/>
  <c r="I6" i="2"/>
  <c r="J6" i="2"/>
  <c r="K47" i="4"/>
  <c r="I47" i="4"/>
  <c r="I47" i="2"/>
  <c r="J47" i="2"/>
  <c r="I28" i="2"/>
  <c r="J28" i="2"/>
  <c r="I17" i="2"/>
  <c r="J17" i="2"/>
  <c r="I79" i="1"/>
  <c r="J79" i="1"/>
  <c r="K79" i="1"/>
  <c r="K79" i="4"/>
  <c r="I79" i="4"/>
  <c r="K52" i="4"/>
  <c r="I52" i="4"/>
  <c r="K35" i="4"/>
  <c r="I35" i="4"/>
  <c r="K26" i="4"/>
  <c r="I26" i="4"/>
  <c r="Y12" i="7"/>
  <c r="AC12" i="7" s="1"/>
  <c r="X12" i="7"/>
  <c r="Z12" i="7"/>
  <c r="AD12" i="7" s="1"/>
  <c r="K51" i="2"/>
  <c r="K6" i="2"/>
  <c r="K73" i="1"/>
  <c r="J73" i="1"/>
  <c r="I12" i="5"/>
  <c r="K96" i="3"/>
  <c r="K36" i="1"/>
  <c r="K18" i="1"/>
  <c r="K23" i="3"/>
  <c r="M109" i="2"/>
  <c r="M37" i="7" l="1"/>
  <c r="M36" i="7" s="1"/>
  <c r="J97" i="5"/>
  <c r="H10" i="7"/>
  <c r="I15" i="7"/>
  <c r="F15" i="7" s="1"/>
  <c r="F11" i="7"/>
  <c r="D11" i="7"/>
  <c r="F10" i="7"/>
  <c r="D14" i="7"/>
  <c r="F14" i="7"/>
  <c r="F13" i="7"/>
  <c r="D12" i="7"/>
  <c r="H12" i="7"/>
  <c r="H13" i="7"/>
  <c r="I97" i="5"/>
  <c r="K97" i="5"/>
  <c r="I109" i="2"/>
  <c r="J109" i="2"/>
  <c r="K109" i="2"/>
  <c r="K80" i="1"/>
  <c r="AB13" i="7"/>
  <c r="AE13" i="7" s="1"/>
  <c r="AA13" i="7"/>
  <c r="AB14" i="7"/>
  <c r="AE14" i="7" s="1"/>
  <c r="AA14" i="7"/>
  <c r="AB11" i="7"/>
  <c r="AE11" i="7" s="1"/>
  <c r="AA11" i="7"/>
  <c r="J123" i="4"/>
  <c r="K127" i="3"/>
  <c r="K123" i="4"/>
  <c r="AB15" i="7"/>
  <c r="AE15" i="7" s="1"/>
  <c r="L97" i="5" s="1"/>
  <c r="AA15" i="7"/>
  <c r="AB12" i="7"/>
  <c r="AE12" i="7" s="1"/>
  <c r="AA12" i="7"/>
  <c r="I123" i="4"/>
  <c r="J127" i="3"/>
  <c r="I80" i="1"/>
  <c r="X16" i="7"/>
  <c r="J80" i="1"/>
  <c r="Z16" i="7"/>
  <c r="I127" i="3"/>
  <c r="E41" i="7" l="1"/>
  <c r="G41" i="7"/>
  <c r="H15" i="7"/>
  <c r="D15" i="7"/>
  <c r="G39" i="7"/>
  <c r="C43" i="7"/>
  <c r="AA16" i="7"/>
  <c r="L109" i="2"/>
  <c r="J110" i="2" s="1"/>
  <c r="C28" i="7"/>
  <c r="G28" i="7"/>
  <c r="E28" i="7"/>
  <c r="L80" i="1"/>
  <c r="J81" i="1" s="1"/>
  <c r="G27" i="7"/>
  <c r="E27" i="7"/>
  <c r="C27" i="7"/>
  <c r="L127" i="3"/>
  <c r="J128" i="3" s="1"/>
  <c r="C29" i="7"/>
  <c r="G29" i="7"/>
  <c r="E29" i="7"/>
  <c r="G43" i="7"/>
  <c r="E39" i="7"/>
  <c r="C42" i="7"/>
  <c r="G42" i="7"/>
  <c r="J98" i="5"/>
  <c r="C31" i="7"/>
  <c r="G31" i="7"/>
  <c r="E31" i="7"/>
  <c r="L123" i="4"/>
  <c r="J125" i="4" s="1"/>
  <c r="C30" i="7"/>
  <c r="G30" i="7"/>
  <c r="E30" i="7"/>
  <c r="E43" i="7"/>
  <c r="G40" i="7"/>
  <c r="C41" i="7"/>
  <c r="C39" i="7"/>
  <c r="E42" i="7"/>
  <c r="C40" i="7"/>
  <c r="E40" i="7"/>
  <c r="C32" i="7" l="1"/>
  <c r="C44" i="7"/>
  <c r="G32" i="7"/>
  <c r="E32" i="7"/>
  <c r="E44" i="7"/>
  <c r="G44" i="7"/>
  <c r="F30" i="7"/>
  <c r="H29" i="7"/>
  <c r="H28" i="7"/>
  <c r="I41" i="7"/>
  <c r="I31" i="7"/>
  <c r="D31" i="7"/>
  <c r="D30" i="7"/>
  <c r="I30" i="7"/>
  <c r="F27" i="7"/>
  <c r="I40" i="7"/>
  <c r="I27" i="7"/>
  <c r="D27" i="7"/>
  <c r="F31" i="7"/>
  <c r="H30" i="7"/>
  <c r="F29" i="7"/>
  <c r="F28" i="7"/>
  <c r="I39" i="7"/>
  <c r="I42" i="7"/>
  <c r="F42" i="7" s="1"/>
  <c r="D29" i="7"/>
  <c r="I29" i="7"/>
  <c r="H27" i="7"/>
  <c r="I28" i="7"/>
  <c r="D28" i="7"/>
  <c r="I43" i="7"/>
  <c r="H31" i="7"/>
  <c r="J39" i="7" l="1"/>
  <c r="E58" i="7" s="1"/>
  <c r="D39" i="7"/>
  <c r="I44" i="7"/>
  <c r="I32" i="7"/>
  <c r="H32" i="7"/>
  <c r="J40" i="7"/>
  <c r="E59" i="7" s="1"/>
  <c r="H40" i="7"/>
  <c r="J41" i="7"/>
  <c r="E60" i="7" s="1"/>
  <c r="H41" i="7"/>
  <c r="F41" i="7"/>
  <c r="J43" i="7"/>
  <c r="E62" i="7" s="1"/>
  <c r="D43" i="7"/>
  <c r="H39" i="7"/>
  <c r="F40" i="7"/>
  <c r="D40" i="7"/>
  <c r="D41" i="7"/>
  <c r="J42" i="7"/>
  <c r="E61" i="7" s="1"/>
  <c r="H42" i="7"/>
  <c r="D42" i="7"/>
  <c r="H43" i="7"/>
  <c r="F43" i="7"/>
  <c r="D32" i="7"/>
  <c r="F32" i="7"/>
  <c r="F39" i="7"/>
  <c r="J44" i="7" l="1"/>
  <c r="G49" i="7"/>
  <c r="J2" i="11" s="1"/>
  <c r="D44" i="7"/>
  <c r="I49" i="7"/>
  <c r="H44" i="7"/>
  <c r="F44" i="7"/>
  <c r="G47" i="7" l="1"/>
  <c r="I2" i="11" s="1"/>
</calcChain>
</file>

<file path=xl/sharedStrings.xml><?xml version="1.0" encoding="utf-8"?>
<sst xmlns="http://schemas.openxmlformats.org/spreadsheetml/2006/main" count="927" uniqueCount="662">
  <si>
    <t>Início</t>
  </si>
  <si>
    <t>Final</t>
  </si>
  <si>
    <t>Rotulagem e Liberação</t>
  </si>
  <si>
    <t>Equipamentos e Dispositivos</t>
  </si>
  <si>
    <t>Hemovigilância</t>
  </si>
  <si>
    <t>Retrovigilância</t>
  </si>
  <si>
    <t>Depósito de Materiais, Insumos e Reagentes</t>
  </si>
  <si>
    <t>12.2. Área em bom estado de conservação, organização e higiene, sistema de controle de temperatura, umidade e de ventilação do ambiente.</t>
  </si>
  <si>
    <t>SUPER CRÍTICOS</t>
  </si>
  <si>
    <t>Filantrópico</t>
  </si>
  <si>
    <t>Tipo de Inspeção :</t>
  </si>
  <si>
    <t>Região</t>
  </si>
  <si>
    <t>PR</t>
  </si>
  <si>
    <t>RS</t>
  </si>
  <si>
    <t>SC</t>
  </si>
  <si>
    <t>SP</t>
  </si>
  <si>
    <t>ES</t>
  </si>
  <si>
    <t>BA</t>
  </si>
  <si>
    <t>GO</t>
  </si>
  <si>
    <t>RR</t>
  </si>
  <si>
    <t>AP</t>
  </si>
  <si>
    <t>AM</t>
  </si>
  <si>
    <t>PA</t>
  </si>
  <si>
    <t>AC</t>
  </si>
  <si>
    <t>RO</t>
  </si>
  <si>
    <t>TO</t>
  </si>
  <si>
    <t>MA</t>
  </si>
  <si>
    <t>PI</t>
  </si>
  <si>
    <t>CE</t>
  </si>
  <si>
    <t>RN</t>
  </si>
  <si>
    <t>PB</t>
  </si>
  <si>
    <t>PE</t>
  </si>
  <si>
    <t>AL</t>
  </si>
  <si>
    <t>SE</t>
  </si>
  <si>
    <t>MT</t>
  </si>
  <si>
    <t>MS</t>
  </si>
  <si>
    <t>DF</t>
  </si>
  <si>
    <t>MG</t>
  </si>
  <si>
    <t>RJ</t>
  </si>
  <si>
    <r>
      <t xml:space="preserve">Total de itens cumpridos inferior a 60% : </t>
    </r>
    <r>
      <rPr>
        <b/>
        <i/>
        <sz val="16"/>
        <color indexed="12"/>
        <rFont val="Arial"/>
        <family val="2"/>
      </rPr>
      <t>ALTO RISCO POTENCIAL</t>
    </r>
  </si>
  <si>
    <r>
      <t xml:space="preserve">Total de itens cumpridos entre 60% e 69,99% : </t>
    </r>
    <r>
      <rPr>
        <b/>
        <i/>
        <sz val="16"/>
        <color indexed="12"/>
        <rFont val="Arial"/>
        <family val="2"/>
      </rPr>
      <t>MÉDIO ALTO RISCO POTENCIAL</t>
    </r>
  </si>
  <si>
    <r>
      <t xml:space="preserve">Total de itens cumpridos entre 70% e 79,99% : </t>
    </r>
    <r>
      <rPr>
        <b/>
        <i/>
        <sz val="16"/>
        <color indexed="12"/>
        <rFont val="Arial"/>
        <family val="2"/>
      </rPr>
      <t>MÉDIO RISCO POTENCIAL</t>
    </r>
  </si>
  <si>
    <r>
      <t xml:space="preserve">Total de itens cumpridos entre 80% e 94,99% : </t>
    </r>
    <r>
      <rPr>
        <b/>
        <i/>
        <sz val="16"/>
        <color indexed="12"/>
        <rFont val="Arial"/>
        <family val="2"/>
      </rPr>
      <t>MÉDIO BAIXO RISCO POTENCIAL</t>
    </r>
  </si>
  <si>
    <r>
      <t xml:space="preserve">Total de itens cumpridos maior ou igual a 95% : </t>
    </r>
    <r>
      <rPr>
        <b/>
        <i/>
        <sz val="16"/>
        <color indexed="12"/>
        <rFont val="Arial"/>
        <family val="2"/>
      </rPr>
      <t>BAIXO RISCO POTENCIAL</t>
    </r>
  </si>
  <si>
    <t>Tipo de Inspeção</t>
  </si>
  <si>
    <t>Licença Sanitária</t>
  </si>
  <si>
    <t>Um ou mais itens S.C. assinalados</t>
  </si>
  <si>
    <t>x</t>
  </si>
  <si>
    <t>X</t>
  </si>
  <si>
    <t>Nome do Arquivo</t>
  </si>
  <si>
    <t>Processamento de Concentrado de Hemáceas</t>
  </si>
  <si>
    <t>Processamento de Concentrado de Plaquetas</t>
  </si>
  <si>
    <t>N.A.</t>
  </si>
  <si>
    <t>Total de NA</t>
  </si>
  <si>
    <t>Total de 5</t>
  </si>
  <si>
    <t>Níveis de Criticidade</t>
  </si>
  <si>
    <t xml:space="preserve"> </t>
  </si>
  <si>
    <t>a</t>
  </si>
  <si>
    <t>Período da Inspeção :</t>
  </si>
  <si>
    <t>Tipo de Serviço :</t>
  </si>
  <si>
    <t>Conclusão :</t>
  </si>
  <si>
    <t>Medidas Adotadas :</t>
  </si>
  <si>
    <t>Hemocentro Coordenador</t>
  </si>
  <si>
    <t>Hemocentro Regional</t>
  </si>
  <si>
    <t>Núcleo de Hemoterapia</t>
  </si>
  <si>
    <t>Unidade de Coleta Fixa</t>
  </si>
  <si>
    <t>Unidade de Coleta Móvel</t>
  </si>
  <si>
    <t>Unidade de Coleta e Transfusão</t>
  </si>
  <si>
    <r>
      <t>Nível de Criticidade  I</t>
    </r>
    <r>
      <rPr>
        <b/>
        <sz val="17"/>
        <color indexed="12"/>
        <rFont val="Arial"/>
        <family val="2"/>
      </rPr>
      <t xml:space="preserve"> </t>
    </r>
    <r>
      <rPr>
        <b/>
        <sz val="16"/>
        <color indexed="12"/>
        <rFont val="Arial"/>
        <family val="2"/>
      </rPr>
      <t>-  Afeta em grau não crítico o risco, podendo ou não interferir na qualidade ou segurança dos serviços e produtos.</t>
    </r>
  </si>
  <si>
    <r>
      <t>Nível de Criticidade  II</t>
    </r>
    <r>
      <rPr>
        <b/>
        <sz val="16"/>
        <color indexed="12"/>
        <rFont val="Arial"/>
        <family val="2"/>
      </rPr>
      <t xml:space="preserve"> -  Contribui, mas não determina exposição a risco se não cumprido ou cumprido inadequadamente, interferindo na qualidade ou segurança dos serviços e produtos.</t>
    </r>
  </si>
  <si>
    <r>
      <t>Nível de Criticidade  III</t>
    </r>
    <r>
      <rPr>
        <b/>
        <sz val="16"/>
        <color indexed="12"/>
        <rFont val="Arial"/>
        <family val="2"/>
      </rPr>
      <t xml:space="preserve"> -  Determina exposição a risco se não cumprido ou cumprido inadequadamente, influindo em grau crítico na qualidade ou segurança dos serviços e produtos.</t>
    </r>
  </si>
  <si>
    <t>Criticidade I</t>
  </si>
  <si>
    <t>Criticidade II</t>
  </si>
  <si>
    <t>Criticidade III</t>
  </si>
  <si>
    <t>Centro de Triagem Laboratorial de Doadores</t>
  </si>
  <si>
    <t>Agência Transfusional</t>
  </si>
  <si>
    <t>Licença Inicial</t>
  </si>
  <si>
    <t>Segmento / Monitoramento</t>
  </si>
  <si>
    <t>Denúncia</t>
  </si>
  <si>
    <t>Renovação de Licença</t>
  </si>
  <si>
    <t>Informações Gerais da Inspeção e Identificação do Serviço</t>
  </si>
  <si>
    <t>Razão Social :</t>
  </si>
  <si>
    <t>Nome Fantasia :</t>
  </si>
  <si>
    <t>Número do CNPJ :</t>
  </si>
  <si>
    <t>Município :</t>
  </si>
  <si>
    <t>UF :</t>
  </si>
  <si>
    <t>Natureza do Serviço :</t>
  </si>
  <si>
    <t>Público</t>
  </si>
  <si>
    <t>Privado</t>
  </si>
  <si>
    <t>Privado-SUS</t>
  </si>
  <si>
    <t>CNES Nº :</t>
  </si>
  <si>
    <t>Licença Sanitária :</t>
  </si>
  <si>
    <t>Equipe de Inspeção :</t>
  </si>
  <si>
    <t>TOTAL - N.A.</t>
  </si>
  <si>
    <t>OBSERVAÇÕES :</t>
  </si>
  <si>
    <t>Critérios para classificação quanto ao Risco :</t>
  </si>
  <si>
    <t>Critérios para classificação da Criticidade :</t>
  </si>
  <si>
    <t>Triagem Clinica</t>
  </si>
  <si>
    <t>Coleta de sangue</t>
  </si>
  <si>
    <t>UF</t>
  </si>
  <si>
    <t>Razão Social</t>
  </si>
  <si>
    <t>Nome Fantasia</t>
  </si>
  <si>
    <t>Município</t>
  </si>
  <si>
    <t>Natureza</t>
  </si>
  <si>
    <t>Tipo de Serviço</t>
  </si>
  <si>
    <t>Classificação do Risco</t>
  </si>
  <si>
    <t>MÓDULO 1 - Informações Gerais</t>
  </si>
  <si>
    <t>MÓDULO 3 - Triagem Laboratorial</t>
  </si>
  <si>
    <t>Mod. 3</t>
  </si>
  <si>
    <t>Mod. 5</t>
  </si>
  <si>
    <t>Mod. 4</t>
  </si>
  <si>
    <t>Mod. 2</t>
  </si>
  <si>
    <t>Mod. 1</t>
  </si>
  <si>
    <t>Pontuação Alcançada:</t>
  </si>
  <si>
    <t>Exigidos</t>
  </si>
  <si>
    <t>Obtidos</t>
  </si>
  <si>
    <t>Módulo 1</t>
  </si>
  <si>
    <t>Módulo 2</t>
  </si>
  <si>
    <t>Módulo 3</t>
  </si>
  <si>
    <t>Módulo 4</t>
  </si>
  <si>
    <t>Módulo 5</t>
  </si>
  <si>
    <t>MÓDULO 1</t>
  </si>
  <si>
    <t>MÓDULO 2</t>
  </si>
  <si>
    <t>MÓDULO 3</t>
  </si>
  <si>
    <t>MÓDULO 4</t>
  </si>
  <si>
    <t>MÓDULO 5</t>
  </si>
  <si>
    <t>Soma dos Super Críticos</t>
  </si>
  <si>
    <t>MÓDULO 5 - Terapia Transfusional</t>
  </si>
  <si>
    <t>Recursos Humanos</t>
  </si>
  <si>
    <t>Sim</t>
  </si>
  <si>
    <t>Não</t>
  </si>
  <si>
    <t>Registros</t>
  </si>
  <si>
    <t>Biossegurança</t>
  </si>
  <si>
    <t>PONTOS</t>
  </si>
  <si>
    <t>Triagem Hematológica</t>
  </si>
  <si>
    <t>Processamento de Plasma</t>
  </si>
  <si>
    <t>Controle de Qualidade dos Hemocomponentes</t>
  </si>
  <si>
    <t>Procedimentos Especiais em Transfusão</t>
  </si>
  <si>
    <t>Sangria Terapêutica</t>
  </si>
  <si>
    <t>I</t>
  </si>
  <si>
    <t>II</t>
  </si>
  <si>
    <t>III</t>
  </si>
  <si>
    <t>Total</t>
  </si>
  <si>
    <t>TOTAL</t>
  </si>
  <si>
    <t>(%)</t>
  </si>
  <si>
    <t>Total de 1</t>
  </si>
  <si>
    <t>Total de 3</t>
  </si>
  <si>
    <t>Módulos Aplicados na Inspeção</t>
  </si>
  <si>
    <t>Total Geral</t>
  </si>
  <si>
    <t>Níveis de Criticidade - Itens do Guia de Inspeção (ponderados)</t>
  </si>
  <si>
    <t>Níveis de Criticidade - Itens do Guia de Inspeção</t>
  </si>
  <si>
    <t>Data da Última Inspeção</t>
  </si>
  <si>
    <t>É Fornecedor de Plasma ?</t>
  </si>
  <si>
    <t>Pontuação</t>
  </si>
  <si>
    <t>Classificação quanto ao Risco Potencial, segundo as respostas obtidas nos módulos da Avaliação dos Serviços de Hemoterapia:</t>
  </si>
  <si>
    <t xml:space="preserve">                      Data de Validade :</t>
  </si>
  <si>
    <t xml:space="preserve">  O Serviço é fornecedor de Plasma para Fracionamento?</t>
  </si>
  <si>
    <t>Data da Última Inspeção :</t>
  </si>
  <si>
    <t>Identificação do Serviço de Hemoterapia</t>
  </si>
  <si>
    <t>2.1.1. Médico responsável técnico</t>
  </si>
  <si>
    <t xml:space="preserve">2.2.1. Programa de Capacitação de Recursos Humanos com acompanhamento e avaliação </t>
  </si>
  <si>
    <t>2.2.2. Programa de Imunização contra Hepatite B</t>
  </si>
  <si>
    <t>2.2.3. Programa de Controle Médico de Saúde Ocupacional elaborado de acordo com o Programa de Prevenção de Riscos Ambientais (PPRA)</t>
  </si>
  <si>
    <t>2.2.4. Registro e notificação de acidente de trabalho</t>
  </si>
  <si>
    <t>5.1. Sistema de codificação desde a coleta até a liberação, que garanta rastreabilidade do produto e do pessoal técnico responsável pelas atividades (registros informatizados ou manuais).</t>
  </si>
  <si>
    <t>5.2. Documentação que envolve cada doação e transfusão é arquivada de forma a manter a sua integridade pelo período proposto na legislação vigente (20 anos)</t>
  </si>
  <si>
    <t>5.3.1. Sistemas de segurança dos dados e informações.</t>
  </si>
  <si>
    <t>5.3.2. Os softwares são testados, quanto aos processos operacionais do ciclo do sangue, antes de sua utilização e quando houver mudanças.</t>
  </si>
  <si>
    <t>5.3.3. Procedimentos de contingências para casos de falhas operacionais do sistema de informação – substituição provisória por registros manuais.</t>
  </si>
  <si>
    <t>5.3.4. Treinamento para utilização do sistema informatizado.</t>
  </si>
  <si>
    <t>5.4.1. Dados e informações legíveis e seguros.</t>
  </si>
  <si>
    <t xml:space="preserve">6.1. Projeto arquitetônico aprovado pelo órgão competente </t>
  </si>
  <si>
    <t>6.2. Edificação correspondente à planta arquitetônica aprovada pelo órgão competente.</t>
  </si>
  <si>
    <t>6.3. Ambientes, salas e setores identificados e ou sinalizados de acordo com as normas de biossegurança e de saúde do trabalhador.</t>
  </si>
  <si>
    <t>6.4. O material de revestimento de pisos, paredes, bancadas e tetos atendem as exigências legais</t>
  </si>
  <si>
    <t>6.5. Proteção contra entrada de animais sinantrópicos (ex.: insetos e roedores) e processos definidos para controle de pragas.</t>
  </si>
  <si>
    <t>6.6. Bom estado de conservação, manutenção e limpeza.</t>
  </si>
  <si>
    <t>7.1. Sistema emergencial de energia elétrica (grupo gerador de emergência com capacidade de acordo com a carga instalada)</t>
  </si>
  <si>
    <t>7.1.1 Procedimentos escritos com definição de plano de contingência em casos de corte de energia elétrica</t>
  </si>
  <si>
    <t>7.2. Equipamentos de combate a incêndio dentro do prazo de validade (programa de prevenção e combate a incêndios)</t>
  </si>
  <si>
    <t>7.3. Equipamentos críticos com identificação única que permita sua completa rastreabilidade nos processos.</t>
  </si>
  <si>
    <t>7.4. Realiza/registra qualificação dos equipamentos.</t>
  </si>
  <si>
    <t>7.5. Realiza/registra manutenção corretiva e preventiva dos equipamentos.</t>
  </si>
  <si>
    <t>7.5.1. Contrato e cronograma de manutenção preventiva dos equipamentos.</t>
  </si>
  <si>
    <t>7.6. Realiza/registra calibração/aferição periódica de equipamentos que medem ou dependem de parâmetros físicos.</t>
  </si>
  <si>
    <t>7.7. Os equipamentos com defeitos claramente identificados e/ou removidos da área de trabalho</t>
  </si>
  <si>
    <t xml:space="preserve">8.1. POPs ou instruções escritas contemplam medidas de biossegurança. </t>
  </si>
  <si>
    <t>8.2. Treinamento periódico da equipe envolvida em procedimentos técnicos em biossegurança, inclusive da equipe terceirizada.</t>
  </si>
  <si>
    <t>8.3. EPIs e EPCs de acordo com as legislações vigentes.</t>
  </si>
  <si>
    <t>8.4. Procedimentos de limpeza diária, desinfecção e esterilização, quando aplicável, das superfícies, instalações, equipamentos, e materiais.</t>
  </si>
  <si>
    <t>8.4.1. Procedimentos escritos de acordo com as instruções dos fabricantes de saneantes e domissanitários regularizados juntos à ANVISA.</t>
  </si>
  <si>
    <t>Gerrenciamento de Resíduos</t>
  </si>
  <si>
    <t>9.1. Plano de Gerenciamento de Resíduos de Serviços de Saúde (PGRSS), aprovado pelos órgãos competentes.</t>
  </si>
  <si>
    <t>9.2. Treinamento de equipe envolvida no manejo de resíduos de serviços de saúde inclusive da equipe terceirizada.</t>
  </si>
  <si>
    <t>9.3. Infraestrutura compatível para manejo de resíduos de serviços de saúde (área física específica, equipamentos e materiais).</t>
  </si>
  <si>
    <t>9.4.Transporte, tratamento e destinação final dos resíduos realizados por empresa contratada, regularizada junto aos órgãos de vigilância sanitária e ambiental.</t>
  </si>
  <si>
    <t>10.1.1 Registro no prontuário do paciente e na ficha de transfusão todas as informações relativas à reação transfusional e condutas adotadas.</t>
  </si>
  <si>
    <t>10.1.2. Procedimentos estabelecidos, com respectivos registros, para resolução em casos de reações transfusionais, que inclua a detecção, tratamento, prevenção e notificação das reações transfusionais.</t>
  </si>
  <si>
    <t>10.1.3. Capacitação de profissionais para detecção e condutas frente a eventos adversos à transfusão.</t>
  </si>
  <si>
    <t>10.1.4. Notifica eventos adversos no NOTIVISA.</t>
  </si>
  <si>
    <t>10.2.1. Procedimentos estabelecidos para investigação de retrovigilância.</t>
  </si>
  <si>
    <t>10.2.2. Documento formal (contrato ou similar) que defina responsabilidades no processo de investigação entre o fornecedor de hemocomponentes e serviço o transfusional.</t>
  </si>
  <si>
    <t>10.2.3. Convoca o doador sob investigação para coleta de 2° amostra e no caso de soroconversão confirmada atualiza o seu registro de forma a bloqueá-lo para doações futuras.</t>
  </si>
  <si>
    <t>10.2.4. Comunicação do processo de investigação instaurado a VISA competente.</t>
  </si>
  <si>
    <t>Gestão de Qualidade</t>
  </si>
  <si>
    <t>11.1. Pessoal qualificado/capacitado.</t>
  </si>
  <si>
    <t>11.2. Estrutura organizacional com responsabilidade definida para cada setor do serviço.</t>
  </si>
  <si>
    <t>11.3. POP técnicos e administrativos elaborados de acordo com as normas técnicas vigentes (datados e assinados pelo Responsável Técnico e supervisor da área ou por responsável definido pela política de qualidade).</t>
  </si>
  <si>
    <t xml:space="preserve">11.4. Auditoria interna </t>
  </si>
  <si>
    <t>11.5. Documentos de fácil leitura, legíveis, com conteúdo único e claramente definido, originais, aprovados, datados e assinados por pessoal apropriado e autorizado.</t>
  </si>
  <si>
    <t>11.6. Avaliação sistemática de todos os procedimentos adotados pelo serviço, principalmente no caso de alteração do processo.</t>
  </si>
  <si>
    <t>11.6.1. Treinamento sistemático de pessoal para toda e qualquer alteração de atividade.</t>
  </si>
  <si>
    <t>11.7. Procedimentos estabelecidos e registrados para tratamento de não conformidades e medidas corretivas.</t>
  </si>
  <si>
    <t>11.8. Procedimentos estabelecidos e registrados para lidar com as reclamações.</t>
  </si>
  <si>
    <t>11.9. Procedimentos estabelecidos e registrados em casos de produtos não conformes.</t>
  </si>
  <si>
    <t>11.9.1. Procedimentos para identificar e notificar ao Sistema Nacional de Vigilância Sanitária não conformidades relacionadas à qualidade e segurança de produtos</t>
  </si>
  <si>
    <t>11.10. Procedimento estabelecido para a qualificação de fornecedores.</t>
  </si>
  <si>
    <t>11.11. Validação de processos considerados críticos para a garantia da qualidade dos produtos e serviços, antes de sua introdução e sempre que alterados.</t>
  </si>
  <si>
    <t>12.3. Mecanismos de prevenção e combate de animais sinantrópicos (ex.: insetos e roedores).</t>
  </si>
  <si>
    <t>12.4. POP atualizado e disponível.</t>
  </si>
  <si>
    <t>12.4.1. Atividades executadas conforme POP</t>
  </si>
  <si>
    <t>12.5. Controle de entrada e saída de material, realizado de acordo com legislações e normas técnicas vigentes, devidamente registradas. Parâmetro: prazo de validade.</t>
  </si>
  <si>
    <t>12.6. Ordenamento e racionalidade no armazenamento dos materiais Parâmetros: condições de conservação, prazo de validade.</t>
  </si>
  <si>
    <t>12.7. Bolsas plásticas para coleta de sangue, insumos termolábeis, fotossensíveis e outros produtos críticos armazenadas na temperatura especificada pelo fabricante e não expostas ao sol.</t>
  </si>
  <si>
    <t>12.8. Insumos registrados e/ou autorizados pelo órgão de saúde competente, dentro do prazo de validade e armazenados de acordo com a especificação do fabricante.</t>
  </si>
  <si>
    <t>12.9. Inspeção dos produtos e insumos no recebimento, a fim de comprovar se os mesmos estão dentro das especificações estabelecidas.</t>
  </si>
  <si>
    <t>Estrutura Física</t>
  </si>
  <si>
    <t>1.1.1. Pessoal qualificado/capacitado.</t>
  </si>
  <si>
    <t xml:space="preserve">1.1.2. Supervisão técnica por profissional de nível superior capacitado </t>
  </si>
  <si>
    <t>Captação de  Doadores</t>
  </si>
  <si>
    <t>1.2.1. Programa de captação de doadores.</t>
  </si>
  <si>
    <t>1.2.2. POP atualizado e disponível.</t>
  </si>
  <si>
    <t xml:space="preserve">1.2.3. Atividades executadas conforme POP. </t>
  </si>
  <si>
    <t>2.1.1. Pessoal qualificado/capacitado.</t>
  </si>
  <si>
    <t xml:space="preserve">2.2.1. Área e fluxo de acordo com a legislação vigente (área física específica, sanitários e sala de espera). </t>
  </si>
  <si>
    <t>2.2.2. POP atualizado e disponível.</t>
  </si>
  <si>
    <t>2.2.2.1. Atividades executadas conforme POP.</t>
  </si>
  <si>
    <t>2.2.4. Candidatos à doação são informados sobre as condições básicas e desconfortos associados à doação, doenças transmissíveis pelo sangue e a importância das respostas do doador na triagem clínica.</t>
  </si>
  <si>
    <t xml:space="preserve">2.2.5. Manutenção dos registros de doadores de forma segura, confiável e sigilosa. </t>
  </si>
  <si>
    <t xml:space="preserve">2.2.6. Mecanismo de registros e identificação do candidato bloqueado em triagens anteriores. </t>
  </si>
  <si>
    <t>2.2.7. Procedimentos estabelecidos para convocação de doador inapto e/ou encaminhamento a serviços de referência com os devidos esclarecimentos.</t>
  </si>
  <si>
    <t xml:space="preserve">2.2.3. Cadastro de doadores com identificação completa (nome completo; sexo; data de nascimento; número e órgão expedidor do documento de identificação com foto, nacionalidade/naturalidade, filiação, ocupação habitual, endereço e telefone de contato, nº. de registro de candidato no serviço de hemoterapia ou no programa de doação, data do comparecimento do candidato no serviço). </t>
  </si>
  <si>
    <t>3.1.1. Pessoal qualificado/capacitado.</t>
  </si>
  <si>
    <t>3.2.2. POP atualizado e disponível.</t>
  </si>
  <si>
    <t>3.2.2.1. Atividades executadas conforme POP.</t>
  </si>
  <si>
    <t>3.2.1. Sala/área* física conforme legislação vigente (sala ou área específica, fluxo, iluminação, ventilação).                                                                                                                                                                                                  *Área de triagem hematológica pode estar contida na sala de triagem clínica (RDC 50).</t>
  </si>
  <si>
    <t xml:space="preserve">3.2.4. Equipamentos qualificados e em conformidade com as técnicas utilizadas. </t>
  </si>
  <si>
    <t>3.2.5. Mecanismo de avaliação e controle frequente dos resultados.</t>
  </si>
  <si>
    <t>3.2.6. Registro dos resultados dos procedimentos realizados.</t>
  </si>
  <si>
    <t xml:space="preserve">4.2.3. Ficha de triagem clínica do doador padronizada com registros de aferição de (pulso, pressão arterial, hematócrito/hemoglobina, temperatura e peso do candidato a doador) e demais critérios de seleção de doadores, com data e identificação do candidato e do profissional que realizou a triagem. </t>
  </si>
  <si>
    <t xml:space="preserve">4.1.1. Pessoal qualificado/capacitado. </t>
  </si>
  <si>
    <t>4.1.2. Atividade realizada por profissional da saúde de nível superior sob supervisão médica.</t>
  </si>
  <si>
    <t xml:space="preserve">4.2.1. Sala que garanta privacidade do doador e sigilo das informações. </t>
  </si>
  <si>
    <t>4.2.2. POP atualizado e disponível.</t>
  </si>
  <si>
    <t xml:space="preserve">4.2.2.1. Atividades executadas conforme POP.  </t>
  </si>
  <si>
    <t xml:space="preserve">4.2.3.1. Ficha de triagem clínica do doador preenchida a cada nova doação </t>
  </si>
  <si>
    <t xml:space="preserve">4.2.4. Registro, na ficha de triagem clínica do doador, da causa da inaptidão e do encaminhamento ao serviço de referência, quando necessário. </t>
  </si>
  <si>
    <t xml:space="preserve">4.2.5. Equipamentos em conformidade com a técnica utilizada. </t>
  </si>
  <si>
    <t>4.2.6.1. No caso de utilização de sistema informatizado, garante correlação com do Termo de Consentimento Livre e Esclarecido.</t>
  </si>
  <si>
    <t xml:space="preserve">4.2.6. Termo de consentimento de doação livre e esclarecido, com a devida assinatura do doador com informações sobre os riscos do processo de doação, cuidados durante e após a coleta e orientações sobre reações adversas à doação, o destino do sangue doado (transfusão, pesquisa, produção de hemoderivados, reagentes e outros), os testes realizados e a possibilidade de falsos resultados. </t>
  </si>
  <si>
    <t>4.2.8. Mecanismo de bloqueio e readmissão de doadores considerados inaptos na triagem clínica.</t>
  </si>
  <si>
    <t>5.1.1. Pessoal qualificado/capacidado</t>
  </si>
  <si>
    <t>5.1.2. Coleta de sangue sob supervisão de médico ou enfermeiro</t>
  </si>
  <si>
    <t>5.2.11. Equipamentos qualificados e em conformidade com técnicas utilizadas.</t>
  </si>
  <si>
    <t xml:space="preserve">5.2.1. Sala adequada para coleta (limpeza, climatização, iluminação, fluxo). </t>
  </si>
  <si>
    <t xml:space="preserve">5.2.2. Controle e registro da temperatura do ambiente (22  2ºC). </t>
  </si>
  <si>
    <t xml:space="preserve">5.2.3. POP atualizado e disponível. </t>
  </si>
  <si>
    <t xml:space="preserve">5.2.3.1. Atividades executadas conforme POP. </t>
  </si>
  <si>
    <t xml:space="preserve">5.2.4. Técnica de higienização do braço do doador contempla duas etapas de antissepsia (antissépticos registrados na ANVISA como produtos para saúde). </t>
  </si>
  <si>
    <t xml:space="preserve">5.2.5. Volume adequado de coleta (450 mL ± 50 mL - 8 mL/kg peso para mulheres e 9 mL/kg peso para homens) determinado e registrado pelo triador, não devendo exceder a 525 mL de sangue total coletado. </t>
  </si>
  <si>
    <t xml:space="preserve">5.2.6. Coleta de bolsa com 300 a 404 mL de sangue total identificada como unidade de sangue total de baixo volume. </t>
  </si>
  <si>
    <t xml:space="preserve">5.2.7. Procedimento definido para homogeneização da bolsa de sangue durante a coleta. </t>
  </si>
  <si>
    <t>5.2.8. Registro do tempo de coleta (tempo máximo de 15min).</t>
  </si>
  <si>
    <t>5.2.9. Tubo coletor selado ao fim da coleta garantindo a esterilidade do sistema. Permite-se o fechamento com dois nós no tubo até o momento do processamento onde deverá ser obrigatoriamente selado.</t>
  </si>
  <si>
    <t>5.2.10. Insumos utilizados registrados e/ou autorizados pela ANVISA, dentro do prazo de validade e armazenados de acordo com a especificação do fabricante.</t>
  </si>
  <si>
    <t>5.2.11.1. Equipamentos devidamente identificados com mecanismos que relacionem o equipamento a cada coleta realizada.</t>
  </si>
  <si>
    <t>5.2.12. São corretamente identificadas e inter-relacionadas a ficha do doador, a unidade de sangue coletada e as amostras para testes laboratoriais (correspondência entre código de barras ou etiquetas impressas).</t>
  </si>
  <si>
    <t xml:space="preserve">5.2.13. Amostras para as provas laboratoriais colhidas e rotuladas no momento da coleta contendo identificação da instituição coletora, data da coleta, identificação numérica ou alfa numérica do doador/doação, identificação do coletor. </t>
  </si>
  <si>
    <t xml:space="preserve">5.2.14. Etiquetas firmemente aderidas sobre o rótulo original da bolsa plástica contendo identificação da instituição coletora, data da coleta, identificação numérica ou alfa numérica do doador/doação, identificação do coletor. </t>
  </si>
  <si>
    <t>5.2.15. Armazenamento de sangue total para o processamento (20 a 24°C para a produção de plaquetas ou 2° e 6°C, quando não se produz plaquetas).</t>
  </si>
  <si>
    <t>5.3.1. Assistência médica, devidamente formalizada, durante o horário de coleta para casos de eventos adversos à doação.</t>
  </si>
  <si>
    <t xml:space="preserve">5.3.2. Procedimentos escritos para detecção, investigação, registro de reação adversa ocorrida durante e/ou após a coleta na ficha de triagem do doador. </t>
  </si>
  <si>
    <t xml:space="preserve">5.3.3.1. Registros de treinamento da equipe profissional para atendimento em situações de emergências. </t>
  </si>
  <si>
    <t xml:space="preserve">5.3.4. Serviço de referência para atendimento de urgências ou emergências. </t>
  </si>
  <si>
    <t xml:space="preserve">5.3.5. O doador recebe orientação quanto aos cuidados a serem tomados após a doação. </t>
  </si>
  <si>
    <t>5.3.6. Oferece hidratação oral ao doador após a coleta.</t>
  </si>
  <si>
    <t>5.3.3. Procedimentos para atendimento das reações adversas do doador estabelecidos em área privativa com equipamentos e medicamentos disponíveis (Portaria GM/MS n.º 2048, de 5 de novembro de 2002).*
 * A recuperação de doadores pode ser feita em sala exclusiva, área contida na sala de coleta ou na sala de triagem clínica com garantia de privacidade do doador (RDC 50).</t>
  </si>
  <si>
    <t>5.4.6. Monitoramento de temperatura no processo de transporte no envio e recebimento do sangue total</t>
  </si>
  <si>
    <t>5.4.7. Manejo dos resíduos gerados durante a coleta e higienização da área de coleta.</t>
  </si>
  <si>
    <t>5.4.1. Infraestrutura aprovada pela vigilância sanitária competente.</t>
  </si>
  <si>
    <t xml:space="preserve">5.4.2. Registros referentes à informação da programação de coleta externa a Vigilância Sanitária competente. </t>
  </si>
  <si>
    <t xml:space="preserve">5.4.3. Presença de médico e enfermeiro durante a coleta externa. </t>
  </si>
  <si>
    <t>5.4.4. Local adequado para armazenamento temporário das bolsas de sangue com controle de temperatura.</t>
  </si>
  <si>
    <t xml:space="preserve">5.4.5. Validação do processo de transporte das bolsas coletadas que atendam aos parâmetros de acondicionamento, tempo previsto e controle de temperatura (1 a 10°C, exceto para produção de plaquetas, se produzirem, de 20 a 24°C). </t>
  </si>
  <si>
    <t>Coleta de Sangue por Aférese</t>
  </si>
  <si>
    <t xml:space="preserve">6.4.1. Coleta realizada somente se a contagem de leucócitos do doador for superior a 5.000 leucócitos/μL. </t>
  </si>
  <si>
    <t xml:space="preserve">6.1.1. Pessoal qualificado/capacitado. </t>
  </si>
  <si>
    <t>6.1.2. Médico hemoterapêuta responsável pela coleta de sangue por aférese.</t>
  </si>
  <si>
    <t>6.2.1. Área* física conforme legislação vigente (área específica, fluxo iluminação, ventilação).* Área para coleta por aférese pode estar contida na sala de coleta de sangue total</t>
  </si>
  <si>
    <t xml:space="preserve">6.2.2 POP atualizado e disponível. </t>
  </si>
  <si>
    <t xml:space="preserve">6.2.2.1. Atividades executadas conforme POP. </t>
  </si>
  <si>
    <t xml:space="preserve">6.2.4. Termo de consentimento livre e esclarecido, por escrito (relata o procedimento, possíveis complicações e risco ao doador - riscos relacionados ao uso de medicações, mobilizadores e de agentes hemossedimentantes, se couber). </t>
  </si>
  <si>
    <t xml:space="preserve">6.2.5. Assistência médica, devidamente formalizada, durante o horário de coleta para casos de eventos adversos à doação. </t>
  </si>
  <si>
    <t>6.2.6. Volume sanguíneo extracorpóreo não superior a 15% da volemia do doador.</t>
  </si>
  <si>
    <t>6.2.7. Procedimentos para atendimento das reações adversas do doador estabelecidos em área privativa com equipamentos e medicamentos disponíveis (Portaria GM/MS n.º 2048, de 5 de novembro de 2002).</t>
  </si>
  <si>
    <t xml:space="preserve">6.3.1. Intervalo mínimo entre duas plaquetaféreses é de 48 horas, no máximo 4 vezes ao mês e 24 vezes ao ano. </t>
  </si>
  <si>
    <t xml:space="preserve">6.3.2. Contagem de plaquetas do doador, no mínimo, de 150.000 plaquetas/μL no dia da coleta por aférese ou três dias que antecede. </t>
  </si>
  <si>
    <t xml:space="preserve">6.4.2. Realizada contagem de granulócitos em todos os concentrados de granulócitos coletados. </t>
  </si>
  <si>
    <t xml:space="preserve">6.4.3. Protocolos específicos para coleta de leucócitos por aférese (granulócitos) com especificação dos agentes mobilizadores (G-CSF e/ou corticosteróides) e agentes hemossedimentantes. </t>
  </si>
  <si>
    <t xml:space="preserve">6.5.1. Plasmaférese para fins industriais (serviço público e mediante autorização do Ministério da Saúde).  </t>
  </si>
  <si>
    <t xml:space="preserve">6.5.2. Intervalo mínimo de doação é de 48 h, no máximo 4 vezes em dois meses, sendo obrigatório neste caso um intervalo de pelo menos (2) dois meses antes da próxima doação. O número máximo de doações anual é de 12 vezes ao ano. </t>
  </si>
  <si>
    <t xml:space="preserve">6.5.3. Dosagem de proteínas séricas e de IgG e IgM monitoradas em intervalos de 4 meses em doadores freqüentes. </t>
  </si>
  <si>
    <t xml:space="preserve">6.5.4. Volume máximo por coleta não superior a 600 mL (10 mL/Kg). </t>
  </si>
  <si>
    <t xml:space="preserve">6.6.2. Coleta de duas unidades de concentrado de hemácias o doador tem peso superior a 70 kg e hemoglobina superior a 14g/dL </t>
  </si>
  <si>
    <t xml:space="preserve">6.6.3. Intervalo mínimo entre as doações é de 4 meses para os homens e de 6 meses para as mulheres. </t>
  </si>
  <si>
    <t xml:space="preserve">6.2.8. Procedimento de aférese registrado com: identificação do doador, anticoagulante empregado, tipo e volume de hemocomponente coletado, duração da coleta, drogas e doses administradas, reações adversas ocorridas e o tratamento aplicado, marca, lote, data de fabricação e validade dos insumos utilizados. </t>
  </si>
  <si>
    <t xml:space="preserve">6.6.1. Para coleta de concentrados de hemácias e concentrados de plaquetas, o doador tem peso superior a 60 kg, hemoglobina de 13 g/dL, contagem de plaquetas igual ou superior a 150.000 plaquetas/μL e o volume coletado é inferior a 9 mL/kg para homens e 8 mL/Kg para mulheres </t>
  </si>
  <si>
    <t>Coleta de Sangue para Uso Autólogo</t>
  </si>
  <si>
    <t xml:space="preserve">7.1.1. Pessoal qualificado/capacitado </t>
  </si>
  <si>
    <t>7.1.2. Médico responsável pelo programa de transfusão autóloga pré-operatória e de recuperação intraoperatória do serviço de hemoterapia</t>
  </si>
  <si>
    <t>7.2.1. Procedimento de doação autóloga pré-operatória aprovada pelo médico hemoterapeuta e médico assistente do doador/paciente (solicitação de doação)</t>
  </si>
  <si>
    <t xml:space="preserve">7.2.2. POP atualizado e disponível </t>
  </si>
  <si>
    <t xml:space="preserve">7.2.2.1. Atividades executadas conforme POP </t>
  </si>
  <si>
    <t xml:space="preserve">7.2.3. Termo de consentimento informado para realização da coleta assinado pelo doador-paciente ou por seu responsável </t>
  </si>
  <si>
    <t>7.2.4. Protocolo de procedimento com definição de critérios para aceitação e rejeição de doadores autólogos</t>
  </si>
  <si>
    <t>7.2.5. Doações autólogas submetidas aos mesmos testes imunohematológicos e para detecção de infecções transmissíveis pelo sangue e realizados nas doações alogênicas, incluindo teste de compatibilidade antes da transfusão</t>
  </si>
  <si>
    <t>7.2.6. Protocolo de procedimentos para unidades autólogas com testes reagentes: etiqueta de identificação do marcador reagente/positivo e documento de autorização assinado pelo médico assistente e medico hemoterapeuta</t>
  </si>
  <si>
    <t xml:space="preserve">7.2.7. A unidade está rotulada como “doação autóloga”, segregado das demais bolsas de doações alogênicas e somente utilizadas para este fim. </t>
  </si>
  <si>
    <t xml:space="preserve">6.2.3. Critérios de seleção de doadores são os mesmos estabelecidos para doadores de sangue total, inclusive exames laboratoriais para infecções transmissíveis pelo sangue em amostras colhidas no mesmo dia da coleta (24 horas), exceto para coleta de Granulócitos, Linfócitos, Cel. Progenitora Hematopoiética (amostras colhidas até 72 horas). </t>
  </si>
  <si>
    <t>1.1.2. Contrato, convênio ou termo de compromisso para realização de testes laboratoriais, contemplando as determinações da legislação vigente, inclusive, as responsabilidades pelo transporte e a necessidade de regularização dos serviços envolvidos junto à vigilância sanitária.</t>
  </si>
  <si>
    <t>1.2.1. Estrutura física conforme legislação.</t>
  </si>
  <si>
    <t xml:space="preserve">1.2.2. Equipamentos qualificados e em conformidade com técnicas e conjuntos de reagentes (Kits) utilizados. </t>
  </si>
  <si>
    <t xml:space="preserve">1.2.3. Calibração de pipetas e termômetros dentro do prazo de validade. </t>
  </si>
  <si>
    <t xml:space="preserve">1.3.1. Pessoal qualificado/capacitado. </t>
  </si>
  <si>
    <t xml:space="preserve">1.3.2. Supervisão técnica por profissional de nível superior habilitado. </t>
  </si>
  <si>
    <t>1.4.1. POP atualizado e disponível.</t>
  </si>
  <si>
    <t xml:space="preserve">1.4.1.1. Atividades executadas conforme POP. </t>
  </si>
  <si>
    <t xml:space="preserve">1.4.2. Identificação dos tubos com amostras de doadores para a realização dos testes sorológicos, inclusive dos recebidos de outros serviços. </t>
  </si>
  <si>
    <t xml:space="preserve">1.4.2.1. Utiliza tubos primários padronizados desde a coleta até a fase de pipetagem no equipamento automatizado, incluindo os recebidos de outros serviços. </t>
  </si>
  <si>
    <t>1.4.3. Amostras de doadores transportadas de forma segura a fim de manter integridade da amostra e segurança do pessoal envolvido.</t>
  </si>
  <si>
    <t>1.4.4.2. Anti-HTVL I/II</t>
  </si>
  <si>
    <t>1.4.4.3. Anti-HCV (Ac ou combinado Ag+Ac)</t>
  </si>
  <si>
    <t xml:space="preserve">1.4.4.4. HBsAg </t>
  </si>
  <si>
    <t xml:space="preserve">1.4.4.5. Anti-HBc (IgG ou IgG + IgM) </t>
  </si>
  <si>
    <t xml:space="preserve">1.4.4.6. Doença de Chagas (Anti-T. cruzi) </t>
  </si>
  <si>
    <t xml:space="preserve">1.4.4.7. Sífilis (treponêmicos ou não-treponêmicos) </t>
  </si>
  <si>
    <t xml:space="preserve">1.4.5. Protocolos dos ensaios contendo identificação dos testes, nome do fabricante do reagente/kit, número do lote, prazo de validade e identificação do responsável pela execução do(s) ensaio(s). </t>
  </si>
  <si>
    <t xml:space="preserve">1.4.6. Registra as medidas adotadas no caso de resultados discordantes nos testes para HIV, HCV ou HBV (quando couber). </t>
  </si>
  <si>
    <t>1.4.7. Ensaios realizados rigorosamente de acordo com o manual de instrução do fabricante do reagente/kit.</t>
  </si>
  <si>
    <t xml:space="preserve">1.4.8. Realiza/ registra a repetição dos testes sorológicos em duplicata quando os resultados iniciais foram reagentes ou inconclusivos. </t>
  </si>
  <si>
    <t xml:space="preserve">1.4.8.1. Quando todos os testes da repetição em duplicata resultarem em não reagente, há procedimentos escritos com critérios para avaliação dos resultados da placa no intuito de investigar as possíveis causas e medidas corretivas a serem aplicadas. </t>
  </si>
  <si>
    <t>1.4.9.1. Caso não realiza os testes confirmatórios encaminha as amostras ou doador para serviços de referência, recebe os resultados dos testes confirmatórios e comunica ao doador e encaminha a serviços de referência (se couber)</t>
  </si>
  <si>
    <t>1.4.10. Realiza/registra procedimentos quando os resultados inconclusivos/indeterminados.</t>
  </si>
  <si>
    <t xml:space="preserve">1.4.11. Plasmateca e/ou Soroteca identificadas, registradas e armazenadas por pelo menos seis (6) meses após a doação em temperatura de 20°C negativos ou inferior. </t>
  </si>
  <si>
    <t xml:space="preserve">1.4.12. Realiza/registra CQI – Controle de Qualidade Interno. </t>
  </si>
  <si>
    <t xml:space="preserve">1.4.12.1. Caso o próprio serviço prepare as amostras utilizadas no CQI, esta é caracterizada e produzida mediante processo validado de acordo com o definido pelo Ministério da Saúde. </t>
  </si>
  <si>
    <t xml:space="preserve">1.4.12.2. Procedimentos escritos com definição do mecanismo de monitoramento e especificações dos critérios de aceitação. Utiliza pelo menos 1 controle de qualidade interno positivo por marcador. </t>
  </si>
  <si>
    <t xml:space="preserve">1.4.12.3. Adota/registra medidas corretivas quando identificadas não conformidades nos resultados do CQI. </t>
  </si>
  <si>
    <t>1.4.13. Participa de AEQ – Avaliação Externa da Qualidade.</t>
  </si>
  <si>
    <t>1.4.13.1. O teste da amostra do painel de controle de qualidade externo é realizado nas mesmas condições e procedimentos adotados na rotina laboratorial.</t>
  </si>
  <si>
    <t>1.4.13.2. Analisa resultados discrepantes e adota/registra medidas corretivas quando identificadas não conformidades.</t>
  </si>
  <si>
    <t>1.4.14. Insumos utilizados registrados e/ou autorizados pela ANVISA, dentro do prazo de validade e armazenados de acordo com a especificação do fabricante.</t>
  </si>
  <si>
    <t xml:space="preserve">1.4.15. Reagentes aliquotados ou manipulados segundo determinação do fabricante com rótulo de identificação, data do preparo, data de validade e profissional responsável pelo procedimento. </t>
  </si>
  <si>
    <t>1.4.16. Os conjuntos de reagentes (kits) são apropriados para triagem laboratorial em serviços de hemoterapia (conforme expresso nas especificações da bula ou pela observação da sensibilidade que deve ser próxima de 100%).</t>
  </si>
  <si>
    <t xml:space="preserve">1.4.17. Armazenamento de reagentes e amostras em áreas específicas e identificadas, podendo ser em compartimentos diferentes no mesmo equipamento refrigerador. </t>
  </si>
  <si>
    <t xml:space="preserve">1.4.17.1. Sistema ordenado, de acordo com o prazo de validade, para o acondicionamento dos reagentes em uso. </t>
  </si>
  <si>
    <t xml:space="preserve">1.4.20.1. Na ausência do interfaceamento, ou outra forma eletrônica devidamente validada, os resultados são conferidos por mais de uma pessoa para liberação. </t>
  </si>
  <si>
    <t>1.4.21. Mecanismo para bloqueio de doadores inaptos na triagem laboratorial.</t>
  </si>
  <si>
    <t xml:space="preserve">1.4.22. Registros de comunicação/informação à Vigilância em Saúde sobre doadores com resultados reagentes/positivos na 2ª amostra e aqueles que não tenham comparecido para coleta de 2ª amostra.  </t>
  </si>
  <si>
    <t xml:space="preserve">1.4.23. Registros da notificação à Vigilância em Saúde dos casos diagnósticos confirmados para marcadores de infecções transmissíveis pelo sangue de notificação compulsória. </t>
  </si>
  <si>
    <t>1.4.24. Procedimentos estabelecidos e escritos para o manejo dos resíduos produzidos.</t>
  </si>
  <si>
    <t>1.4.18. Controle de qualidade lote a lote e por remessa dos reagentes, antes do uso, a fim de comprovar se os mesmos estão dentro do padrão estabelecido pelo fabricante e que não foram alterados durante o transporte, verificando-se pelo menos: aspecto visual dos reagentes, identificação dos reagentes, integridade da embalagem, instruções de uso do fabricante (bula), critérios de acondicionamento e transporte, validade do lote e realização de testes em no mínimo 06 amostras conhecidas reativas e não reativas.</t>
  </si>
  <si>
    <t>1.4.19. Relatório/resultado emitido por equipamento (processo automatizado) ou mapa de trabalho (manual) com a descrição dos cálculos desenvolvidos para avaliação dos resultados dos testes realizados e os critérios para aceitação e liberação de resultados.</t>
  </si>
  <si>
    <t>Testes Sorológicos</t>
  </si>
  <si>
    <t>Testes de Biologia Molecular</t>
  </si>
  <si>
    <t>2.2. Contrato, convênio ou termo de compromisso para realização de testes laboratoriais, contemplando as determinações da legislação vigente, inclusive, as responsabilidades pelo transporte  das amostras, os mecanismos de envio dos resultados e a necessidade de regularização dos serviços envolvidos junto à vigilância sanitária.</t>
  </si>
  <si>
    <t xml:space="preserve">2.2.4. Protocolos e registros de limpeza das áreas de trabalho de acordo com as instruções do fabricante e nas Boas Práticas Laboratoriais </t>
  </si>
  <si>
    <t xml:space="preserve">2.2.5. No caso de utilização de radiação por meio de luz ultravioleta, em sala com possibilidade de circulação de pessoas, apresenta dispositivo de sinalização que indique o acionamento do procedimento.  </t>
  </si>
  <si>
    <t>2.2.6. Equipamentos qualificados e em conformidade com técnicas e conjuntos de reagentes (Kits) utilizados.</t>
  </si>
  <si>
    <t xml:space="preserve">2.2.7. Registros de manutenções e/ou calibrações dos equipamentos. </t>
  </si>
  <si>
    <t>2.2.3. No caso de metodologias de biologia molecular em plataformas fechadas, que dispensem as estruturas físicas definidas em legislação, há memorial descritivo com declaração do responsável pelo projeto e pelo responsável técnico do serviço que a conformação garante segurança e qualidade dos procedimentos.</t>
  </si>
  <si>
    <t>2.4.4.1. Teste de ácido nucléico (NAT) para HIV em doadores de sangue</t>
  </si>
  <si>
    <t>2.4.4.2. Teste de ácido nucléico (NAT) para HVC em doadores de sangue</t>
  </si>
  <si>
    <t>2.4.15. Controle de qualidade por lote e remessa dos conjuntos de reagentes, antes do uso, a fim de comprovar se os mesmos estão dentro do padrão estabelecido pelo fabricante e que não foram alterados durante o transporte.</t>
  </si>
  <si>
    <t>2.3.1. Pessoal qualificado/capacitado</t>
  </si>
  <si>
    <t>2.3.2. Supervisão técnica por profissional de nível superior habilitado e capacitado</t>
  </si>
  <si>
    <t>2.4.1. POP atualizado e disponível.</t>
  </si>
  <si>
    <t xml:space="preserve">2.4.1.1. Atividades executadas conforme POP. </t>
  </si>
  <si>
    <t xml:space="preserve">2.4.2. Padronização e identificação dos tubos com as amostras para a realização dos testes, inclusive dos recebidos de outros serviços. </t>
  </si>
  <si>
    <t>2.4.3. Amostras de doadores transportadas de forma segura a fim de manter integridade da amostra e segurança do pessoal envolvido.</t>
  </si>
  <si>
    <t>2.4.5. Protocolos dos ensaios contendo identificação dos testes, nome do fabricante do reagente/kit, número do lote, prazo de validade e identificação do responsável pela execução do(s) ensaio(s).</t>
  </si>
  <si>
    <t>2.4.6. Ensaios realizados rigorosamente de acordo com o manual de instrução do fabricante do reagente/kit.</t>
  </si>
  <si>
    <t xml:space="preserve">2.4.7.  No caso de amostras positivas ou inválidas em pool, realiza/registra os testes nas amostras individuais com identificação/ discriminação dos marcadores envolvidos. </t>
  </si>
  <si>
    <t>2.4.8. Plasmateca e/ou Soroteca identificadas, registradas e armazenadas por pelo menos seis meses após a doação, em volume suficiente e em temperatura de 20°C negativos ou inferior.</t>
  </si>
  <si>
    <t xml:space="preserve">2.4.9. Realiza/registra CQI – Controle de Qualidade Interno. </t>
  </si>
  <si>
    <t xml:space="preserve">2.4.9.1. Caso o próprio serviço prepare as amostras do CQI, este é realizado mediante processo validado. </t>
  </si>
  <si>
    <t>2.4.9.2. As alíquotas das amostras testes armazenadas a -20°C e descongeladas apenas uma vez.</t>
  </si>
  <si>
    <t xml:space="preserve">2.4.9.3. Protocolos de condutas/validação da corrida, mediante resultados do CQI. </t>
  </si>
  <si>
    <t>2.4.10. Participa de AEQ – Avaliação Externa da Qualidade.</t>
  </si>
  <si>
    <t>2.4.10.1. As amostras dos painéis são utilizadas nas mesmas condições e com os mesmos procedimentos adotados na rotina.</t>
  </si>
  <si>
    <t>2.4.10.2. Adota/registra medidas corretivas quando identificadas não conformidades.</t>
  </si>
  <si>
    <t>2.4.11. Insumos utilizados registrados e/ou autorizados pela ANVISA, dentro do prazo de validade e armazenados de acordo com a especificação do fabricante.</t>
  </si>
  <si>
    <t xml:space="preserve">2.4.12. Os calibradores e as sondas (primers) HIV, HCV e/ou HBV em uso, referentes ao mesmo lote que o conjunto reagente. </t>
  </si>
  <si>
    <t>2.4.13. Os conjuntos diagnósticos (kits) são apropriados para triagem laboratorial em doadores de sangue (conforme expresso nas especificações da bula).</t>
  </si>
  <si>
    <t>2.4.14. Armazenamento de reagentes e amostras em áreas específicas e identificadas de acordo com instruções do fabricante.</t>
  </si>
  <si>
    <t>2.4.14.1. Sistema ordenado, de acordo com o prazo de validade, para o acondicionamento dos reagentes em uso.</t>
  </si>
  <si>
    <t>2.4.16. Resultados dos ensaios interfaceados ao sistema informatizado do serviço de hemoterapia ou adoção de mecanismo seguro de intercâmbio de dados.</t>
  </si>
  <si>
    <t>2.4.17. Na ausência do interfaceamento, ou outra forma eletrônica devidamente validada, os resultados são conferidos por mais de uma pessoa para liberação.</t>
  </si>
  <si>
    <t>2.4.18. Procedimentos escritos detalhando os critérios para aceitação e liberação da corrida de testes.</t>
  </si>
  <si>
    <t>2.4.19. Mecanismo estabelecido e escrito para casos de resultados discordantes nos testes de detecção de ácido nucleico e testes sorológicos.</t>
  </si>
  <si>
    <t xml:space="preserve">2.4.20. Mecanismo para bloqueio de doadores inaptos na triagem laboratorial. </t>
  </si>
  <si>
    <t>Testes Imunohematológicos do Doador</t>
  </si>
  <si>
    <t>3.1. Contrato, convênio ou termo de compromisso para realização de testes laboratoriais, contemplando as determinações da legislação vigente, inclusive, as responsabilidades pelo transporte e a necessidade de regularização dos serviços envolvidos junto à vigilância sanitária.</t>
  </si>
  <si>
    <t>3.3.16. Controle de qualidade lote a lote e por remessa dos reagentes utilizados, antes do uso, a fim de comprovar se os mesmos estão dentro do padrão estabelecido pelo fabricante e que não foram alterados durante o transporte, verificando-se pelo menos: aspecto visual dos reagentes, identificação dos reagentes, integridade da embalagem, instruções de uso do fabricante (bula), critérios de acondicionamento e transporte, validade do lote e realização de testes laboratoriais de controle de qualidade de reagentes.</t>
  </si>
  <si>
    <t xml:space="preserve">3.1.1. Estrutura física conforme legislação. </t>
  </si>
  <si>
    <t>3.1.2. Equipamentos qualificados e em conformidade com técnicas e conjuntos de reagentes (Kits) utilizados.</t>
  </si>
  <si>
    <t xml:space="preserve">3.1.3. Calibração de pipetas e termômetros dentro do prazo de validade. </t>
  </si>
  <si>
    <t>3.2.1. Pessoal qualificado/capacitado.</t>
  </si>
  <si>
    <t xml:space="preserve">3.2.2. Supervisão técnica por profissional de nível superior habilitado. </t>
  </si>
  <si>
    <t xml:space="preserve">3.3.1. POP atualizado e disponível. </t>
  </si>
  <si>
    <t xml:space="preserve">3.3.1.1. Atividades executadas conforme POP. </t>
  </si>
  <si>
    <t>3.3.2. Identificação dos tubos primários padronizados com amostras de doadores para a realização dos testes, inclusive dos recebidos de outros serviços.</t>
  </si>
  <si>
    <t>3.3.3. Amostras de doadores transportadas de forma segura a fim de manter integridade da amostra e segurança do pessoal envolvido.</t>
  </si>
  <si>
    <t xml:space="preserve">3.3.4. Realiza/registra tipagem ABO direta a cada doação: uso de reagente anti-A, e anti-B (e Anti-AB, se policlonal). </t>
  </si>
  <si>
    <t>3.3.5. Realiza/registra tipagem ABO reversa a cada doação (suspensão de hemácias  A1, B e, opcionalmente A2 e O).</t>
  </si>
  <si>
    <t>3.3.6. Realiza/registra a determinação do tipo RhD a cada doação.</t>
  </si>
  <si>
    <t>3.3.6.2. Realiza/registra pesquisa de D fraco.</t>
  </si>
  <si>
    <t xml:space="preserve">3.3.7. Realiza/registra procedimento de resolução de discrepâncias ABO e/ou Rh(D) </t>
  </si>
  <si>
    <t>3.3.8. Realiza/registra Pesquisa de Anticorpos Antieritrocitários Irregulares (PAI) a cada doação.</t>
  </si>
  <si>
    <t xml:space="preserve">3.3.9. Realiza/registra pesquisa de hemoglobina S na primeira doação, de acordo com a legislação vigente. </t>
  </si>
  <si>
    <t xml:space="preserve">3.3.10. Protocolos e registros dos ensaios realizados contendo identificação dos testes, nome do fabricante do reagente/kit, número do lote, prazo de validade e identificação do responsável pela execução do(s) ensaio(s). </t>
  </si>
  <si>
    <t>3.3.11. Ensaios realizados rigorosamente de acordo com instrução do fabricante do reagente/kit.</t>
  </si>
  <si>
    <t xml:space="preserve">3.3.12. Insumos utilizados registrados e/ou autorizados pela ANVISA, dentro do prazo de validade e armazenados de acordo com a especificação do fabricante.  </t>
  </si>
  <si>
    <t xml:space="preserve">3.3.13. Reagentes aliquotados ou manipulados segundo determinação do fabricante com rótulo de identificação, data do preparo, data de validade e profissional responsável pelo procedimento, devidamente validado e registrado. </t>
  </si>
  <si>
    <t>3.3.14. Utiliza reagente produzido na unidade e/ou pelo hemocentro coordenador mediante autorização da ANVISA.</t>
  </si>
  <si>
    <t>3.3.15.  Armazenamento de reagentes e amostras em áreas específicas e identificadas, podendo ser em compartimentos diferentes no mesmo equipamento refrigerador.</t>
  </si>
  <si>
    <t>3.3.15.1 Sistema ordenado, de acordo com o prazo de validade, para o acondicionamento dos reagentes em uso.</t>
  </si>
  <si>
    <t xml:space="preserve">3.3.17. Realiza/registra CQI – Controle de Qualidade Interno. </t>
  </si>
  <si>
    <t>3.3.17.1. Caso o próprio serviço prepare as amostras utilizadas no CQI, esta é caracterizada e produzida mediante processo validado de acordo com o definido pelo Ministério da Saúde.</t>
  </si>
  <si>
    <t xml:space="preserve">3.3.17.2. Procedimentos escritos com definição do mecanismo de monitoramento sistemático e especificações dos critérios de aceitação. Utiliza amostras para controle positivo e negativo. </t>
  </si>
  <si>
    <t>3.3.17.3. Adota/registra medidas corretivas quando identificadas não conformidades nos resultados do CQI.</t>
  </si>
  <si>
    <t>3.3.18. Participa de AEQ – Avaliação Externa da Qualidade.</t>
  </si>
  <si>
    <t>3.3.18.1. O teste da amostra do painel de controle de qualidade externo é realizado nas mesmas condições e procedimentos adotados na rotina laboratorial.</t>
  </si>
  <si>
    <t>3.3.18.2. Adota/registra medidas corretivas quando identificadas não conformidades.</t>
  </si>
  <si>
    <t>3.3.19.1. Na ausência do interfaceamento, ou outra forma eletrônica devidamente validada, os resultados são conferidos por mais de uma pessoa para liberação.</t>
  </si>
  <si>
    <t>3.3.20. Procedimentos estabelecidos e escritos para o manejo dos resíduos produzidos.</t>
  </si>
  <si>
    <t>1.4.4.1. (Um) teste Anti-HIV 1, 2* ou 1 (Um) teste combinado Ag+Ac **                                                                                                           * Incluindo pesquisa do grupo O; ** Ag = Antígeno; Ac = Anticorpo.</t>
  </si>
  <si>
    <t>1.4.4.8. Malária*** (detecção de plasmódio ou antígenos plasmodiais)                                                                                          *** Em zona endêmica com transmissão ativa;</t>
  </si>
  <si>
    <t xml:space="preserve">1.4.4.9. Citomegalovírus****                                                                                                                                                    ****Transplantes de CPH e de órgãos com sorologia não reagente, recém-nascidos com peso inferior 1200g de mães CMV (-), transfusão intra-uterina. </t>
  </si>
  <si>
    <t xml:space="preserve">3.3.6.1. Utilizam na rotina os soros para anti-RhD e controle de Rh do mesmo fabricante.
Caso resultado do soro controle for positiva considera-se inválida a tipagem RhD*.                                                                                             * No caso de utilização de reagente anti-D produzido em meio salino, sem interferentes proteicos, não é obrigatório o uso de soro controle (verificar instruções do fabricante). </t>
  </si>
  <si>
    <t>MÓDULO 2 - Captação, Recepção/Registro, Triagem Clínica e Coleta</t>
  </si>
  <si>
    <t xml:space="preserve">3.1.4. Controle e registro da temperatura do ambiente (22 ± 2ºC - qualquer alteração neste intervalo deve ser tecnicamente justificada). </t>
  </si>
  <si>
    <t xml:space="preserve">2.2.8. Controle e registro da temperatura do laboratório (22 ± 2ºC – qualquer alteração neste intervalo deve ser tecnicamente justificada). </t>
  </si>
  <si>
    <t xml:space="preserve">1.2.4. Controle e registro da temperatura do laboratório (22 ± 2ºC - qualquer alteração neste intervalo deve ser tecnicamente justificada). </t>
  </si>
  <si>
    <t>MÓDULO 4 - PROCESSAMENTO, ROTULAGEM, ARMAZENAMENTO E DISTRIBUIÇÃO</t>
  </si>
  <si>
    <t>Infraestrutura</t>
  </si>
  <si>
    <t>1.1.1. Pessoal qualificado/capacitado</t>
  </si>
  <si>
    <t xml:space="preserve">1.1.2. Supervisão técnica por profissional de nível superior habilitado </t>
  </si>
  <si>
    <t xml:space="preserve">1.4.1. Área física conforme legislação vigente. </t>
  </si>
  <si>
    <t xml:space="preserve">1.4.2. Protocolos de limpeza e desinfecção das instalações, áreas de trabalho e equipamentos. </t>
  </si>
  <si>
    <t xml:space="preserve">1.4.3. Equipamentos qualificados, suficientes e de acordo com técnicas utilizadas (centrífuga refrigerada, extrator automático, dispositivo de conexão estéril). </t>
  </si>
  <si>
    <t>1.4.3.1. Cabine de segurança biológica (câmara de fluxo laminar), outro equipamento ou área que garanta a esterilidade do produto, materiais e soluções utilizadas para procedimentos que requeiram abertura do sistema.</t>
  </si>
  <si>
    <t>1.4.3.2. Registro da certificação e qualificação das áreas ou equipamentos utilizados</t>
  </si>
  <si>
    <t>1.5.1. POP atualizado e disponível.</t>
  </si>
  <si>
    <t xml:space="preserve">1.5.1.1. Atividades executadas conforme POP. </t>
  </si>
  <si>
    <t xml:space="preserve">1.5.2.  Processamento realizado por centrifugação refrigerada e em sistema fechado. </t>
  </si>
  <si>
    <t xml:space="preserve">1.5.3.  Segmento das bolsas de sangue selados hermeticamente (seladoras dielétricas apropriadas). </t>
  </si>
  <si>
    <t xml:space="preserve">1.5.4. Processamento de sangue validado por tipo de hemocomponente produzido. </t>
  </si>
  <si>
    <t xml:space="preserve">1.5.5. Equipamentos (centrífugas e extratores) devidamente identificados com mecanismos que relacionem o equipamento a cada remessa. </t>
  </si>
  <si>
    <t>1.5.6. Mecanismo que permita rastreabilidade das unidades que compõe os hemocomponentes produzidos em pool.</t>
  </si>
  <si>
    <t xml:space="preserve">1.5.7. Registro da avaliação das bolsas de sangue total provenientes da coleta externa. </t>
  </si>
  <si>
    <t xml:space="preserve">1.5.9. Registros de produção com descrição da entrada de sangue total e os hemocomponentes produzidos e descartados. </t>
  </si>
  <si>
    <t>1.5.10. Mecanismos de controle sistemático da produção (controle em processo), incluindo avaliação de produtos intermediários e final (avaliação de volume e macroscópica) durante o processamento e medidas para lidar com os desvios.</t>
  </si>
  <si>
    <t xml:space="preserve">1.5.8. Sangue total coletado processado em no máximo 35 dias (CPDA-1) ou 21 dias (ACD, CPD e CP2D), armazenado em 4ºC ± 2ºC. </t>
  </si>
  <si>
    <t xml:space="preserve">1.4.4. Controle e monitoramento da temperatura das áreas e salas destinadas ao processamento (22ºC ± 2ºC). </t>
  </si>
  <si>
    <t>Procedimentos</t>
  </si>
  <si>
    <t xml:space="preserve">Irradiação de Hemocomponentes </t>
  </si>
  <si>
    <t xml:space="preserve">1.6.1. Concentrado de Hemácias Lavadas com solução compatível e estéril em quantidade suficiente (1 a 3 litros). </t>
  </si>
  <si>
    <t xml:space="preserve">1.6.2. Tubo conectado à bolsa preenchido com alíquota de hemácias para posterior realização de provas de compatibilidade. </t>
  </si>
  <si>
    <t xml:space="preserve">1.7.1.1. O congelamento do plasma fresco é concluído em até 8 horas e, no máximo, em 24 horas após a coleta, mediante processo validado. </t>
  </si>
  <si>
    <t xml:space="preserve">1.7.1.2. Bolsas de PFC dispostas e organizadas de forma a garantir congelamento efetivo e uniforme no tempo e temperatura determinada. </t>
  </si>
  <si>
    <t>1.7.1.3. O tubo coletor (macarrão, espaguete) fixado à bolsa, com extensão mínima de 15 cm, duas soldaduras (uma proximal e outra distal) totalmente preenchidas.</t>
  </si>
  <si>
    <t xml:space="preserve">1.8.2.1. Mecanismo que permita rastreabilidade das unidades que compõe o pool. </t>
  </si>
  <si>
    <t xml:space="preserve">1.8.4. Tempo entre a coleta e processamento de plaquetas está de acordo com normas vigentes (não exceder 24 horas). </t>
  </si>
  <si>
    <t xml:space="preserve">1.8.5. Avaliação macroscópica do concentrado de plaquetas sem agregados visuais (grumos). </t>
  </si>
  <si>
    <t xml:space="preserve">2.1.2. Supervisão técnica por profissional de nível superior habilitado. </t>
  </si>
  <si>
    <t xml:space="preserve">2.2.2. Equipamento devidamente qualificado. </t>
  </si>
  <si>
    <t xml:space="preserve">2.2.3. Caso o processo de irradiação seja terceirizado, serviço prestador deste serviço é regularizado junto ao órgão de vigilância sanitária. </t>
  </si>
  <si>
    <t xml:space="preserve">2.2.4. POP atualizado e disponível. </t>
  </si>
  <si>
    <t xml:space="preserve">2.2.4.1. Atividades executadas de acordo com o POP. </t>
  </si>
  <si>
    <t xml:space="preserve">2.2.5. Dose mínima sobre o plano médio da unidade irradiada - 25 Gy (2.500 cGy) - uma dose inferior em nenhum ponto de 15 Gy (1.500 cGy) nem superior a 50 Gy (5.000 cGy). </t>
  </si>
  <si>
    <t xml:space="preserve">2.2.6. Processo de irradiação validado. </t>
  </si>
  <si>
    <t xml:space="preserve">2.2.7. Registro da calibração do sistema dosimétrico. </t>
  </si>
  <si>
    <t xml:space="preserve">2.2.8. Registro de controle da fonte radioativa anualmente. </t>
  </si>
  <si>
    <t xml:space="preserve">2.2.9. Concentrado de hemácias irradiadas produzido até 14 dias após a coleta. A irradiação após 14 dias tem validade de 48 horas e mediante justificativa. </t>
  </si>
  <si>
    <t xml:space="preserve">3.1.1. Área física/sala conforme legislação vigente. </t>
  </si>
  <si>
    <t xml:space="preserve">3.1.2. POP atualizado e disponível. </t>
  </si>
  <si>
    <t xml:space="preserve">3.1.2.1. Atividades executadas conforme descritos no POP. </t>
  </si>
  <si>
    <t>3.2.1. Etiquetas aderidas firmemente à bolsa e com impressão legível e em tinta indelével.</t>
  </si>
  <si>
    <t xml:space="preserve">1.8.3. Temperatura de pré-processamento do sangue total para produção de plaquetas na faixa de 22 ± 2ºC. </t>
  </si>
  <si>
    <t xml:space="preserve">3.2.2. Etiqueta apresenta todas as informações necessárias: nome e endereço do serviço coletor, data da coleta, volume e tipo de hemocomponente, identificação numérica e/ou alfa numérica do doador e da doação, nome e quantidade de anticoagulante (exceto em hemocomponente obtidos por aférese), temperatura de conservação, validade do produto; tipagem sanguínea ABO e Rh; PAI; resultados de testes não reagentes/negativos para doenças transmissíveis pelo sangue; CMV negativo se forem o caso; soluções utilizadas/validade em caso de hemocomponentes rejuvenescidos; inscrição “Não adicionar medicamentos”; resultado da pesquisa de Hemoglobina S para componentes eritrocitários. </t>
  </si>
  <si>
    <t>3.2.3. Etiqueta da unidade de doação autóloga, além das especificações anteriores contém: nome e sobrenome do doador/paciente, identificação do serviço de saúde de origem, número de registro do doador/paciente no serviço de hemoterapia, identificação de “Doação Autóloga”, indicação de resultados reagentes/positivos para marcadores de infecções transmissíveis pelo sangue, quando couber.</t>
  </si>
  <si>
    <t>3.2.4. Etiqueta dos produtos liberados em forma de pool (crio e plaquetas), além das especificações anteriores, contém também: indicação de que se trata de pool e o número do pool, identificação da instituição que preparou o pool, tipagem sanguínea ABO e Rh das unidades do pool, data e horário de validade do pool, volume do pool.</t>
  </si>
  <si>
    <t xml:space="preserve">3.2.5. Etiqueta da unidade de hemácias rejuvenescidas, além das especificações anteriores, informa as soluções utilizadas e data de validade. </t>
  </si>
  <si>
    <t xml:space="preserve">3.2.6. Unidades irradiadas identificadas e rotuladas com a inscrição: IRRADIADOS. </t>
  </si>
  <si>
    <t xml:space="preserve">3.2.7. Concentrado de hemácias produzido a partir de sangue total com 300 a 405 mL rotulado como “Unidade de Baixo Volume de Concentrado de Hemácias”. </t>
  </si>
  <si>
    <t xml:space="preserve">3.2.8. Rastreabilidade do número do lote e a data de validade original da bolsa plástica presentes no rótulo de forma rápida. </t>
  </si>
  <si>
    <t>3.3.1.  Liberação dos produtos conferida por mais de uma pessoa, a menos que seja usada a tecnologia de códigos de barras ou outra forma eletrônica de identificação devidamente validada.</t>
  </si>
  <si>
    <t>3.3.1.1.  Nos casos em que a liberação seja feita em sistema informatizado, deverá ser verificada a segurança do sistema (permissões de acesso restrito, bloqueio de componentes impróprios, etc).</t>
  </si>
  <si>
    <t xml:space="preserve">3.3.2.  Registros devem atestar quais pessoas foram responsáveis pela liberação de hemocomponentes. </t>
  </si>
  <si>
    <t>Armazenamento de Sangue e hemocomponentes</t>
  </si>
  <si>
    <t xml:space="preserve">4.1.1. Área/Sala conforme legislação vigente. </t>
  </si>
  <si>
    <t>4.1.3. Equipamentos qualificados, suficientes, de acordo com o uso pretendido e de uso exclusivo para o armazenamento de hemocomponentes e/ou hemoderivados.</t>
  </si>
  <si>
    <t>4.1.4. Armazenamento de hemocomponentes e hemoderivados em áreas distintas, devidamente identificadas.</t>
  </si>
  <si>
    <t xml:space="preserve">4.1.6. Congeladores com sistema de alarme sonoro e visual, temperatura controlada e registrada, mantida a 20ºC negativos ou 18°C negativos e registrada, conforme legislação vigente. </t>
  </si>
  <si>
    <t xml:space="preserve">4.1.7. Procedimentos definidos para ações visando o restabelecimento das condições preconizadas de armazenamento, em casos de acionamento de alarmes. </t>
  </si>
  <si>
    <t xml:space="preserve">4.1.2. Controle e registro da temperatura do ambiente (22 ± 2ºC). </t>
  </si>
  <si>
    <t>4.1.5. Refrigeradores com sistema de alarme sonoro e visual, temperatura controlada e registrada, mantida a 4 ± 2ºC, conforme legislação vigente.</t>
  </si>
  <si>
    <t xml:space="preserve">4.1.8. Na falta de dispositivos de monitoramento de temperatura com registro contínuo, possui mecanismo de controle manual com verificações registradas (de 4 em 4h se uso freqüente; de 12 em 12h quando se mantenha fechado por longos períodos, com termômetro de máxima e mínima) </t>
  </si>
  <si>
    <t>Armazenamento de Componentes Eritrocitários</t>
  </si>
  <si>
    <t>Distribuição de Sangue e Hemocomponentes</t>
  </si>
  <si>
    <t>4.2.1. POP atualizado e disponível.</t>
  </si>
  <si>
    <t>4.2.1.1. Atividades executadas conforme descrito no POP.</t>
  </si>
  <si>
    <t>4.2.2. Armazenamento de sangue e hemocomponentes não liberados e liberados em áreas ou equipamentos distintos, de forma ordenada e racional.</t>
  </si>
  <si>
    <t>4.2.3. Procedimentos estabelecidos e escritos para o manejo dos hemocomponentes que tenham sido rejeitados.</t>
  </si>
  <si>
    <t>4.2.4. Área separada para armazenamento de sangue e/ou hemocomponentes rejeitados.</t>
  </si>
  <si>
    <t>4.2.5. Organização do estoque dos hemocomponentes de acordo com o prazo de validade.</t>
  </si>
  <si>
    <t>4.2.6. Plano de contingência escrito e facilmente disponível para situações de falta de energia ou defeitos na cadeia de frio.</t>
  </si>
  <si>
    <t xml:space="preserve">4.3.1. Prazo de validade de acordo com anticoagulante/solução preservadora utilizada (CPDA1 – 35 dias; ACD, CPD, CP2D – 21 dias; Solução aditiva – 42 dias). </t>
  </si>
  <si>
    <t xml:space="preserve">4.3.2. Armazenamento de concentrado de hemácias a 2ºC a 6ºC. </t>
  </si>
  <si>
    <t xml:space="preserve">4.3.3. Para produtos preparados em circuito aberto (lavagem e/ou aliquotagem, outros), prazo de validade, no máximo de 24 horas, mantidos de 2ºC a 6ºC, com registro do horário de preparação. </t>
  </si>
  <si>
    <t xml:space="preserve">4.3.4. Concentrados de hemácias congeladas armazenados a - 65ºC ou inferior, com validade de 10 anos. </t>
  </si>
  <si>
    <t xml:space="preserve">4.4.1. Armazenamento de PFC e Crio para fins transfusionais: 18°C negativos ou inferior, por 12 meses; 30°C ou inferior por 24 meses. </t>
  </si>
  <si>
    <t xml:space="preserve">4.4.2. Armazenamento de PFC para fins industriais: 20°C negativos ou inferior, por 12 meses. </t>
  </si>
  <si>
    <t xml:space="preserve">4.4.3. Plasma comum armazenado à temperatura de 20°C negativos ou inferior, por 5 anos. </t>
  </si>
  <si>
    <t>4.4.4. Plasma isento de crioprecipitado armazenado à temperatura de 20°C negativos ou inferior, por 5 anos.</t>
  </si>
  <si>
    <t>4.7.1. Hemocomponentes irradiados armazenados segregados de outros hemocomponentes.</t>
  </si>
  <si>
    <t xml:space="preserve">4.7.2. Concentrado de hemácias irradiadas armazenado até 28 dias depois da irradiação considerando a validade do hemocomponente inicial. Concentrado de plaqueta e de granulócitos irradiados com as datas de validade original. </t>
  </si>
  <si>
    <t>5.1.1. Pessoal qualificado/capacitado.</t>
  </si>
  <si>
    <t>5.4.1. POP atualizado e disponível.</t>
  </si>
  <si>
    <t>5.4.1.1. Atividades executadas conforme descrito no POP.</t>
  </si>
  <si>
    <t>5.4.2. Distribuição mediante solicitação, por escrito, do médico do serviço de hemoterapia da instituição contratante (contendo nome legível e CRM).</t>
  </si>
  <si>
    <t xml:space="preserve">5.4.4. Realiza/registra saída do sangue e/ou hemocomponentes com identificação dos locais de destino, verificação de integridade das unidades e a temperatura de conservação conforme legislação vigente. </t>
  </si>
  <si>
    <t>5.4.5. Registros da validação dos processos de acondicionamento e transporte de hemocomponentes (incluindo capacidade máxima de bolsas por embalagem, sistema de monitoramento da temperatura por tempo pré-determinado).</t>
  </si>
  <si>
    <t xml:space="preserve">5.4.6. Registros dos controles de temperatura dos hemocomponentes durante o transporte: sangue total e concentrado de hemácias (1 a 10°C, concentrados de plaquetas e granulócitos (20 a 24°C), hemocomponentes congelados (temperatura de armazenamento). </t>
  </si>
  <si>
    <t>5.4.10. Envio de plasma excedente do uso terapêutico para produção de hemoderivados mediante autorização do Ministério da Saúde.</t>
  </si>
  <si>
    <t>5.4.10.1. Processo validado de transporte de plasma excedente do uso terapêutico para produção de hemoderivados realizado por empresa de transporte do insumo regularizada junto a Anvisa .</t>
  </si>
  <si>
    <t xml:space="preserve">4.5.2. Para produtos preparados em circuito aberto, prazo de validade, no máximo de 4 horas, mantidos a 22 ± 2ºC, com registro do horário de preparação. </t>
  </si>
  <si>
    <t xml:space="preserve">4.6.1.  O concentrado de granulócitos armazenado a 22 ±  2ºC, com validade de 24 horas. </t>
  </si>
  <si>
    <t>6.1.1. Pessoal qualificado/capacitado.</t>
  </si>
  <si>
    <t xml:space="preserve">6.1.2. Supervisão técnica por profissional de nível superior habilitado. </t>
  </si>
  <si>
    <t xml:space="preserve">6.2.1. Área física conforme legislação. </t>
  </si>
  <si>
    <t xml:space="preserve">6.2.2. Equipamentos qualificados, suficientes e em conformidade com técnicas utilizadas. </t>
  </si>
  <si>
    <t>6.3.1. POP atualizado e disponível.</t>
  </si>
  <si>
    <t xml:space="preserve">6.3.1.1. Atividades executadas conforme POP. </t>
  </si>
  <si>
    <t xml:space="preserve">6.3.2. Se terceirizado, o prestador está regularizado junto à vigilância sanitária. </t>
  </si>
  <si>
    <t>6.3.4. Realiza controle de qualidade dos hemocomponentes produzidos, conforme preconizado.</t>
  </si>
  <si>
    <t xml:space="preserve">6.3.5. Método utilizado que não comprometa a integridade do produto, a menos que o hemocomponente analisado não seja utilizado para transfusão após utilização como controle de qualidade. </t>
  </si>
  <si>
    <t xml:space="preserve">6.3.5.1. Registros das ações realizadas para identificação do agente em casos de contaminação microbiológica, sua provável fonte e medidas adotadas. </t>
  </si>
  <si>
    <t xml:space="preserve">6.3.6. Avaliação sistemática dos resultados do controle de qualidade das amostras de hemocomponentes avaliados, e registro das ações corretivas e preventivas adotadas. </t>
  </si>
  <si>
    <t xml:space="preserve">6.3.3. Plano de amostragem (protocolo escrito) definido para o controle de qualidade dos hemocomponentes - tipo de controle, periodicidade, amostragem, os critérios de aceitação e parâmetros mínimos (conformidade igual ou maior que 75% de cada item controlado em todos os hemocomponentes, exceção do conc. hemácias por aférese e contagem de leucócitos em componentes celulares desleucocitados que devem ser de 90%). </t>
  </si>
  <si>
    <t>5.4.3. Contrato, convênio ou termo de compromisso para distribuição de hemocomponentes, contemplando as determinações da legislação vigente, inclusive, as responsabilidades pelo transporte e a necessidade de regularização dos serviços envolvidos junto à vigilância sanitária.</t>
  </si>
  <si>
    <t xml:space="preserve">5.4.7. Documentação para transporte de hemocomponentes contendo: nome, endereço e telefone de contato do serviço remetente e do destinatário, lista com identificação dos hemocomponentes transportados, condições de conservação, data e hora da saída e identificação do transportador. </t>
  </si>
  <si>
    <t>5.4.8.1. Procedimentos estabelecidos para reintegração de hemocomponentes, sendo condições indispensáveis: não abertura do sistema, temperatura controlada de acordo com a especificação do hemocomponente em todo tempo fora do serviço, documentação especificando a trajetória da bolsa, presença de amostra de concentrado de hemácias suficiente para realizar testes.</t>
  </si>
  <si>
    <t xml:space="preserve">5.4.9. Envia hemocomponentes para uso não terapêutico (pesquisa, produção de reagentes, outros) com autorização do Ministério da Saúde, mediante contrato ou outro termo equivalente e informando, no mínimo: finalidade do envio, número da bolsa enviada e a instituição de destino (avaliar mecanismo de rastreabilidade). </t>
  </si>
  <si>
    <t>4.5.1. Temperatura de armazenamento de 22 ± 2ºC, em agitação constante, com validade de acordo com o plastificante da bolsa (3 a 5 dias)</t>
  </si>
  <si>
    <t>6.2.3. Controle e registro da temperatura do ambiente (22 ± 2ºC).</t>
  </si>
  <si>
    <t>Infraestrutura da Agência Transfusional</t>
  </si>
  <si>
    <t xml:space="preserve">2.1. Pessoal qualificado/capacitado </t>
  </si>
  <si>
    <t>2.2. Supervisão técnica por profissional de nível superior habilitado.</t>
  </si>
  <si>
    <t xml:space="preserve">3.2. Equipamentos qualificados e em conformidade com as técnicas utilizadas. </t>
  </si>
  <si>
    <t>3.3. Calibração de pipetas e termômetros dentro do prazo de validade.</t>
  </si>
  <si>
    <t xml:space="preserve">3.4. Insumos utilizados registrados e/ou autorizados pela ANVISA, dentro do prazo de validade e armazenados de acordo com a especificação do fabricante. </t>
  </si>
  <si>
    <t>3.1. Área física conforme legislação vigente*                                                                                                                                                * Para transfusões ambulatoriais, área física específica e de acordo com as normas técnicas definidas para transfusões em pacientes internados.</t>
  </si>
  <si>
    <t>3.6. Controle e registro da temperatura do ambiente (22 ± 2ºC) - qualquer alteração neste intervalo deve ser tecnicamente justificada.</t>
  </si>
  <si>
    <r>
      <t xml:space="preserve">3.5. Armazenamento de hemocomponentes, reagentes e amostras em equipamento específico para esse fim, com monitoramento de temperatura, de forma ordenada, racional e em áreas separadas devidamente identificadas. </t>
    </r>
    <r>
      <rPr>
        <b/>
        <vertAlign val="superscript"/>
        <sz val="11"/>
        <rFont val="Arial"/>
        <family val="2"/>
      </rPr>
      <t>1,2</t>
    </r>
    <r>
      <rPr>
        <b/>
        <sz val="12"/>
        <rFont val="Arial"/>
        <family val="2"/>
      </rPr>
      <t xml:space="preserve">                                                                                                                                                                                                         1. No caso de serviços de pequeno porte (poucas transfusões por mês), se armazena concentrados de hemácias no mesmo equipamento, o armazenamento é feito de forma segregada.                                                                                                2. Para a avaliação da cadeia de frio da AT devem-se aplicar os itens de controle referentes ao armazenamento do Módulo IV. </t>
    </r>
  </si>
  <si>
    <t>Procedimentos Gerais</t>
  </si>
  <si>
    <t>4.1. POP atualizado e disponível.</t>
  </si>
  <si>
    <t>4.1.1 Atividades executadas de acordo com o POP.</t>
  </si>
  <si>
    <t xml:space="preserve">4.4. Transporte e acondicionamento de hemocomponentes compatibilizados para transfusão e amostras de pacientes para testes pré-transfusionais em recipientes rígidos, fechamento seguro e por pessoal treinado. </t>
  </si>
  <si>
    <t>4.5. Registros das atividades do Comitê Transfusional.</t>
  </si>
  <si>
    <t xml:space="preserve">4.6. A ficha ou registro do receptor no serviço de hemoterapia contém registros de todos os resultados dos testes pré-transfusionais, data e identificação de hemocomponentes transfundidos, antecedentes de reações adversas à transfusão. </t>
  </si>
  <si>
    <t>4.7.1. Realiza inspeção visual da bolsa de sangue (coloração, integridade do sistema fechado, hemólise ou coágulos, data de validade) antes da realização da prova de compatibilidade e com os dados da etiqueta de liberação (cartão de transfusão).</t>
  </si>
  <si>
    <t xml:space="preserve">4.7.2. Coleta de amostras de pacientes realizada por profissional da saúde devidamente treinado para esta atividade, mediante protocolos definidos pelo serviço de hemoterapia. </t>
  </si>
  <si>
    <t xml:space="preserve">4.7.2.1. Identificação do tubo da amostra no momento da coleta: nome completo do receptor, número de identificação ou localização no serviço de saúde, data da coleta e identificação da pessoa que realizou a coleta. </t>
  </si>
  <si>
    <t>4.7.3. Guarda de alíquotas do soro ou plasma do receptor e segmentos (tubos) das bolsas transfundidas, em temperatura de 2 a 6°C, por pelo menos 3 dias (72 h) em equipamento/área especifica e identificada.</t>
  </si>
  <si>
    <t>4.7.4. Tipagem ABO direta do receptor.</t>
  </si>
  <si>
    <t>4.7.5. Tipagem ABO reversa do receptor.</t>
  </si>
  <si>
    <t>4.7.6. Determinação do fator RhD na amostra do receptor.</t>
  </si>
  <si>
    <t>4.7.6.1. Em caso de receptor RhD negativo, pesquisa de D fraco ou transfunde hemocomponente Rh negativo.</t>
  </si>
  <si>
    <t>4.7.8. Pesquisa anticorpos irregulares (PAI) na amostra de receptores.</t>
  </si>
  <si>
    <t xml:space="preserve">4.7.9. Adota/registra procedimento para resolução de discrepância ABO, RhD, com resultados anteriores e outras. </t>
  </si>
  <si>
    <t>4.7.10. Realiza prova de compatibilidade para hemocomponentes eritrocitários (exceto em transfusões autólogas).</t>
  </si>
  <si>
    <t>4.7.11. Ensaios realizados rigorosamente de acordo com instrução do fabricante do reagente/kit.</t>
  </si>
  <si>
    <t xml:space="preserve">4.2.  A requisição de transfusão contém: Identificação do receptor (nome completo, identificação do serviço de saúde, nome da mãe (se possível), sexo, peso (se indicado), data de nascimento, prontuário do paciente ou registro do receptor, no do leito e localização intra hospitalar (se receptor internado), hemocomponente solicitado, quantidade ou volume solicitado, indicação (tipos de transfusões, diagnóstico, resultados laboratoriais que justificam a indicação) antecedentes transfusionais, data da requisição, assinatura e n° de inscrição no CRM do médico solicitante. </t>
  </si>
  <si>
    <t>4.3. PFC e o CRIO descongelados, quando em banho-maria, em temperatura que não exceda a 37°C, com a bolsa protegida de forma que não entre em contato com a água e transfundida até, no máximo, 24h se armazenado a 4 ± 2°C.</t>
  </si>
  <si>
    <t>4.7.6.2. Utilizam na rotina os soros para anti-RhD e controle de RhD do mesmo fabricante*. Caso resultado do soro controle for positiva considera inválida a tipagem.                                                                                                            * No caso de utilização de reagente anti-D produzido em meio salino, sem interferentes proteicos, não é obrigatório o uso de soro controle.</t>
  </si>
  <si>
    <t>4.7.7. Retipificação ABO (direta) e RhD* no sangue do doador  de hemocomponente eritrocitários (sangue total, concentrados de Hemácias e Granulócitos).                                                                                                                                 * Repetição da tipagem RhD  somente deve ser realizada em bolsas rotuladas como "RhD negativo”</t>
  </si>
  <si>
    <t>4.7.12. Protocolos e registros dos ensaios (dados brutos, resultados, interpretações) realizados contendo identificação dos testes, nome do fabricante do reagente/kit, número do lote, prazo de validade e identificação do responsável pela execução do(s) ensaio(s).</t>
  </si>
  <si>
    <t>4.7.13. Reagentes/soluções aliquotadas ou manipuladas segundo determinação do fabricante com rótulo de identificação, data do preparo, data de validade e profissional responsável pelo procedimento, devidamente validado e registrado.</t>
  </si>
  <si>
    <t>4.7.14. Realiza/registra CQI – Controle de Qualidade Interno.</t>
  </si>
  <si>
    <t xml:space="preserve">4.7.14.1. Caso o próprio serviço prepare as amostras utilizadas no CQI, essas são caracterizadas e produzidas mediante processo validado, de acordo com o definido pelo Ministério da Saúde.  </t>
  </si>
  <si>
    <t>4.7.14.2. Adota/registra medidas corretivas quando identificadas não conformidades nos resultados do CQI.</t>
  </si>
  <si>
    <t>4.7.15. Participa de AEQ – Avaliação Externa da Qualidade</t>
  </si>
  <si>
    <t>4.7.15.1. O teste da amostra do painel de controle de qualidade externo é realizado nas mesmas condições e procedimentos adotados na rotina laboratorial.</t>
  </si>
  <si>
    <t>4.7.15.2. Adota/registra medidas corretivas quando identificadas não conformidades.</t>
  </si>
  <si>
    <t>4.7.16. Controle de qualidade de reagentes, incluindo inspeção visual, lote a lote e por remessa de reagentes em uso a fim de comprovar se os mesmos estão dentro do padrão estabelecido pelo fabricante.</t>
  </si>
  <si>
    <t>Testes Pré-Transfusionais</t>
  </si>
  <si>
    <t>Ato transfusional</t>
  </si>
  <si>
    <t>4.8.1. Procedimento realizado sob supervisão médica.</t>
  </si>
  <si>
    <t>4.8.2. Pessoal qualificado/capacitado.</t>
  </si>
  <si>
    <t>4.8.4. Etiqueta afixada à bolsa até o término da transfusão sem obstruir informações da bolsa.</t>
  </si>
  <si>
    <t>4.8.5. Confirmam antes do início da transfusão: identificação do paciente; dados do rótulo de identificação e etiqueta de liberação da bolsa; validade do produto e a integridade da bolsa (inspeção visual).</t>
  </si>
  <si>
    <t>4.8.6. Condições adequadas de armazenamento dos hemocomponentes antes da transfusão.</t>
  </si>
  <si>
    <t xml:space="preserve">4.8.7. Durante a transfusão: acompanhamento de médico ou profissional habilitado e capacitado à beira do leito durante os primeiros 10 minutos. </t>
  </si>
  <si>
    <t>4.8.8. Monitoramento periódico do paciente durante o transcurso do ato transfusional.</t>
  </si>
  <si>
    <t>4.8.9. Tempo máximo de infusão de unidades de sangue e hemocomponentes até 4 (quatro) horas.</t>
  </si>
  <si>
    <t>4.8.11. Protocolos de controle das indicações de uso e do descarte de hemocomponentes.</t>
  </si>
  <si>
    <t>4.8.12. Arquiva todos os registros pertinentes à transfusão conforme legislação vigente.</t>
  </si>
  <si>
    <t xml:space="preserve">4.8.3. Etiqueta de liberação da bolsa de sangue para transfusão (cartão de transfusão) contendo: identificação numérica/alfanumérica do receptor (nome completo, número de registro e localização – hospital, enfermaria, leito), grupo ABO e tipo RhD do receptor; nº. de identificação do hemocomponente com grupo ABO e tipo RhD; conclusão do teste de compatibilidade; data e nome do responsável pela realização dos testes pré – transfusionais e sua liberação para uso, data do envio do hemocomponente para transfusão, além das instruções ao ato transfusional. </t>
  </si>
  <si>
    <t xml:space="preserve">4.8.10. Registra em prontuário do paciente: os sinais vitais (temperatura, PA e pulso) no início e no final da transfusão, a data da transfusão, a hora de início e término da transfusão, a origem e os números das bolsas dos hemocomponentes transfundidos, identificação do profissional que realizou o procedimento transfusional, reações adversas, quando couber. </t>
  </si>
  <si>
    <t>Procedimentos de testes pré–transfusionais em RN até 4 meses</t>
  </si>
  <si>
    <t xml:space="preserve">4.9.1. Protocolo de transfusão de neonatos e crianças até 4 meses de vida. </t>
  </si>
  <si>
    <t>4.9.2. Tipagem ABO (direta) e RhD.</t>
  </si>
  <si>
    <t xml:space="preserve">4.9.3. Caso ocorra presença de anti-A e Anti-B no soro ou plasma do neonato, transfunde conc. hemácias O. </t>
  </si>
  <si>
    <t xml:space="preserve">4.9.4. Pesquisa de anticorpos irregulares na amostra pré-transfusional inicial, empregando soro da mãe ou eluato do neonato. </t>
  </si>
  <si>
    <t>4.9.5. Realiza transfusão em RN abaixo de 1.200g com produtos leucorreduzidos ou não reagentes para CMV.</t>
  </si>
  <si>
    <t>5.1. Protocolo definido e escrito com as indicações e procedimentos para aquecimento de hemocomponentes.</t>
  </si>
  <si>
    <t xml:space="preserve">5.2. Protocolo para liberação de hemácias em situações de urgência/emergência. </t>
  </si>
  <si>
    <t>5.2.1. Termo de responsabilidade assinado pelo médico responsável pelo paciente no qual afirme expressamente o conhecimento do risco envolvido e concorde com o procedimento.</t>
  </si>
  <si>
    <t>5.2.2. Rótulo com indicação de hemocomponentes liberados sem a realização de testes pré transfusionais.</t>
  </si>
  <si>
    <t xml:space="preserve">5.3. Protocolo para liberação de sangue incompatível.  </t>
  </si>
  <si>
    <t>5.4. Protocolo definido e escrito com as indicações e procedimentos para transfusão maciça.</t>
  </si>
  <si>
    <t>5.5. Protocolo definido e escrito com as indicações e procedimentos para transfusão intrauterina.</t>
  </si>
  <si>
    <t>5.6. Protocolo definido e escrito com as indicações e procedimentos para transfusão em pacientes aloimunizados (anticorpos específicos para antígenos eritrocitários ou do sistema HLA/HPA).</t>
  </si>
  <si>
    <t>5.6.1. Procedimento realizado mediante solicitação do médico assistente e avaliação e aprovação do médico responsável pelo serviço.</t>
  </si>
  <si>
    <t>5.7. Protocolo definido e escrito com as indicações e procedimentos para transfusão de substituição adulta e em recém-nascido (exsanguineotransfusão)</t>
  </si>
  <si>
    <t>5.7.1. Procedimento realizado mediante solicitação do médico assistente e avaliação e aprovação do médico do serviço.</t>
  </si>
  <si>
    <t>5.3.1. Termo de responsabilidade assinado pelo médico hemoterapeuta e/ou pelo médico assistente do paciente quando possível pelo próprio paciente ou responsável legal deste, em concordância com o procedimento e os riscos envolvidos. Justificativa por escrito caso o paciente ou o seu responsável não possam assinar o termo.</t>
  </si>
  <si>
    <t>Transfusão autóloga</t>
  </si>
  <si>
    <t xml:space="preserve">5.8.1. Médico do serviço de hemoterapia responsável pelo programa de transfusão autóloga. </t>
  </si>
  <si>
    <t>5.8.2. Protocolo de transfusão autóloga pré, peri e/ou pós-operatória.</t>
  </si>
  <si>
    <t>5.8.2.2. Recuperação intraoperatória por meio de equipamentos específicos para tal finalidade, sangue recuperado usado somente pelo paciente e até 4 h da coleta.</t>
  </si>
  <si>
    <t>5.8.2.1. Unidade obtida no Pré-operatório (hemodiluição normovolêmica): usada no doador/paciente até 24 h depois da coleta se armazenadas a 4 ± 2°C ou até 8h se armazenado entre 20 e 24°C.</t>
  </si>
  <si>
    <t>Transfusão domiciliar</t>
  </si>
  <si>
    <t>5.9.1. Procedimento realizado na presença de médico durante o ato transfusional.</t>
  </si>
  <si>
    <t>5.9.2. Protocolo definido e escrito com as indicações e procedimentos para transfusão domiciliar.</t>
  </si>
  <si>
    <t xml:space="preserve">5.9.2.1. Atividades executadas de acordo com o POP. </t>
  </si>
  <si>
    <t>5.9.3. Medicamentos, materiais e equipamentos disponíveis para situações de emergência.</t>
  </si>
  <si>
    <t xml:space="preserve">5.9.4. Registro dos procedimentos realizados. </t>
  </si>
  <si>
    <t>5.10.1. Protocolo definido e escrito com as indicações e procedimentos para sangria terapêutica.</t>
  </si>
  <si>
    <t>5.10.2. Procedimento realizado mediante solicitação do médico assistente e avaliação e aprovação do médico do serviço.</t>
  </si>
  <si>
    <t>Aférese terapêutica</t>
  </si>
  <si>
    <t xml:space="preserve">6.1.2. Procedimentos realizados sob responsabilidade de médico hemoterapeuta. </t>
  </si>
  <si>
    <t xml:space="preserve">6.2.1. Protocolo definido e escrito com as indicações e procedimentos/metodologia empregada para aférese terapêutica. </t>
  </si>
  <si>
    <t>6.2.2. Procedimento realizado mediante solicitação do médico do paciente e concordância com o hemoterapeuta.</t>
  </si>
  <si>
    <t xml:space="preserve">6.2.3. Registro do procedimento: identificação do paciente, diagnóstico, tipo de procedimento terapêutico, método empregado, volume sanguíneo extracorpóreo, e tipo e quantidade do componente removido ou tratado, tipo e quantidade dos líquidos utilizados, medicação administrada e qualquer reação adversa ocorrida. </t>
  </si>
  <si>
    <r>
      <t xml:space="preserve">Cálculo de </t>
    </r>
    <r>
      <rPr>
        <i/>
        <sz val="22"/>
        <color rgb="FFFF0000"/>
        <rFont val="Comic Sans MS"/>
        <family val="4"/>
      </rPr>
      <t>β</t>
    </r>
    <r>
      <rPr>
        <vertAlign val="subscript"/>
        <sz val="20"/>
        <color rgb="FFFF0000"/>
        <rFont val="Calibri"/>
        <family val="2"/>
        <scheme val="minor"/>
      </rPr>
      <t>H</t>
    </r>
  </si>
  <si>
    <r>
      <t>β</t>
    </r>
    <r>
      <rPr>
        <b/>
        <i/>
        <vertAlign val="subscript"/>
        <sz val="14"/>
        <rFont val="Arial"/>
        <family val="2"/>
      </rPr>
      <t>H</t>
    </r>
  </si>
  <si>
    <t>Mod. H</t>
  </si>
  <si>
    <t>8.5. Insumos (saneantes, antissépticos, soluções, outros) cujo fabricante permita manipulação, aliquotagem ou dispensação estão rotulados de forma a garantir sua identificação, data da manipulação, data de validade e responsável pela manipulação.</t>
  </si>
  <si>
    <t>Pontos Obtidos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</si>
</sst>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
    <numFmt numFmtId="167" formatCode="0.000%"/>
    <numFmt numFmtId="168" formatCode="0.0"/>
  </numFmts>
  <fonts count="66" x14ac:knownFonts="1">
    <font>
      <sz val="10"/>
      <name val="Arial"/>
    </font>
    <font>
      <sz val="10"/>
      <name val="Arial"/>
      <family val="2"/>
    </font>
    <font>
      <b/>
      <sz val="10"/>
      <name val="Arial"/>
      <family val="2"/>
    </font>
    <font>
      <b/>
      <sz val="11"/>
      <name val="Arial"/>
      <family val="2"/>
    </font>
    <font>
      <sz val="12"/>
      <name val="Arial"/>
      <family val="2"/>
    </font>
    <font>
      <b/>
      <i/>
      <sz val="12"/>
      <name val="Arial"/>
      <family val="2"/>
    </font>
    <font>
      <b/>
      <i/>
      <sz val="14"/>
      <name val="Arial"/>
      <family val="2"/>
    </font>
    <font>
      <b/>
      <sz val="14"/>
      <name val="Arial"/>
      <family val="2"/>
    </font>
    <font>
      <b/>
      <sz val="16"/>
      <name val="Arial"/>
      <family val="2"/>
    </font>
    <font>
      <b/>
      <sz val="13"/>
      <name val="Arial"/>
      <family val="2"/>
    </font>
    <font>
      <b/>
      <sz val="12"/>
      <color indexed="10"/>
      <name val="Arial"/>
      <family val="2"/>
    </font>
    <font>
      <b/>
      <sz val="8"/>
      <name val="Arial"/>
      <family val="2"/>
    </font>
    <font>
      <sz val="10"/>
      <name val="Arial"/>
      <family val="2"/>
    </font>
    <font>
      <b/>
      <sz val="12"/>
      <color indexed="12"/>
      <name val="Arial"/>
      <family val="2"/>
    </font>
    <font>
      <b/>
      <sz val="15"/>
      <name val="Arial"/>
      <family val="2"/>
    </font>
    <font>
      <b/>
      <sz val="12"/>
      <name val="Arial"/>
      <family val="2"/>
    </font>
    <font>
      <sz val="10"/>
      <color indexed="10"/>
      <name val="Arial"/>
      <family val="2"/>
    </font>
    <font>
      <b/>
      <sz val="10"/>
      <color indexed="10"/>
      <name val="Arial"/>
      <family val="2"/>
    </font>
    <font>
      <b/>
      <sz val="12"/>
      <color indexed="53"/>
      <name val="Arial"/>
      <family val="2"/>
    </font>
    <font>
      <b/>
      <sz val="9"/>
      <color indexed="10"/>
      <name val="Arial"/>
      <family val="2"/>
    </font>
    <font>
      <b/>
      <sz val="9"/>
      <color indexed="12"/>
      <name val="Arial"/>
      <family val="2"/>
    </font>
    <font>
      <b/>
      <sz val="9"/>
      <color indexed="14"/>
      <name val="Arial"/>
      <family val="2"/>
    </font>
    <font>
      <b/>
      <i/>
      <sz val="18"/>
      <color indexed="12"/>
      <name val="Arial"/>
      <family val="2"/>
    </font>
    <font>
      <b/>
      <i/>
      <sz val="20"/>
      <color indexed="12"/>
      <name val="Arial"/>
      <family val="2"/>
    </font>
    <font>
      <b/>
      <i/>
      <sz val="12"/>
      <color indexed="10"/>
      <name val="Arial"/>
      <family val="2"/>
    </font>
    <font>
      <b/>
      <sz val="18"/>
      <name val="Arial"/>
      <family val="2"/>
    </font>
    <font>
      <b/>
      <sz val="16"/>
      <color indexed="10"/>
      <name val="Arial"/>
      <family val="2"/>
    </font>
    <font>
      <b/>
      <sz val="16"/>
      <color indexed="14"/>
      <name val="Arial"/>
      <family val="2"/>
    </font>
    <font>
      <b/>
      <i/>
      <sz val="16"/>
      <color indexed="14"/>
      <name val="Arial"/>
      <family val="2"/>
    </font>
    <font>
      <b/>
      <i/>
      <sz val="16"/>
      <color indexed="10"/>
      <name val="Arial"/>
      <family val="2"/>
    </font>
    <font>
      <b/>
      <sz val="24"/>
      <name val="Arial Rounded MT Bold"/>
      <family val="2"/>
    </font>
    <font>
      <b/>
      <sz val="20"/>
      <name val="Arial Rounded MT Bold"/>
      <family val="2"/>
    </font>
    <font>
      <sz val="8"/>
      <name val="Arial"/>
      <family val="2"/>
    </font>
    <font>
      <b/>
      <sz val="20"/>
      <name val="Arial"/>
      <family val="2"/>
    </font>
    <font>
      <b/>
      <sz val="23"/>
      <name val="Arial"/>
      <family val="2"/>
    </font>
    <font>
      <b/>
      <i/>
      <sz val="14"/>
      <color indexed="10"/>
      <name val="Arial"/>
      <family val="2"/>
    </font>
    <font>
      <b/>
      <i/>
      <sz val="11"/>
      <color indexed="10"/>
      <name val="Arial"/>
      <family val="2"/>
    </font>
    <font>
      <sz val="13"/>
      <name val="Arial"/>
      <family val="2"/>
    </font>
    <font>
      <b/>
      <sz val="22"/>
      <name val="Arial"/>
      <family val="2"/>
    </font>
    <font>
      <b/>
      <sz val="14"/>
      <color indexed="10"/>
      <name val="Arial"/>
      <family val="2"/>
    </font>
    <font>
      <b/>
      <sz val="16"/>
      <color indexed="12"/>
      <name val="Arial"/>
      <family val="2"/>
    </font>
    <font>
      <b/>
      <u/>
      <sz val="24"/>
      <name val="Arial"/>
      <family val="2"/>
    </font>
    <font>
      <b/>
      <i/>
      <u/>
      <sz val="26"/>
      <color indexed="10"/>
      <name val="Arial"/>
      <family val="2"/>
    </font>
    <font>
      <b/>
      <i/>
      <sz val="24"/>
      <color indexed="10"/>
      <name val="Arial"/>
      <family val="2"/>
    </font>
    <font>
      <b/>
      <i/>
      <sz val="16"/>
      <color indexed="12"/>
      <name val="Arial"/>
      <family val="2"/>
    </font>
    <font>
      <b/>
      <i/>
      <u/>
      <sz val="17"/>
      <color indexed="12"/>
      <name val="Arial"/>
      <family val="2"/>
    </font>
    <font>
      <b/>
      <sz val="17"/>
      <color indexed="12"/>
      <name val="Arial"/>
      <family val="2"/>
    </font>
    <font>
      <b/>
      <i/>
      <sz val="16"/>
      <name val="Arial"/>
      <family val="2"/>
    </font>
    <font>
      <b/>
      <sz val="19"/>
      <name val="Arial"/>
      <family val="2"/>
    </font>
    <font>
      <b/>
      <sz val="17"/>
      <name val="Arial"/>
      <family val="2"/>
    </font>
    <font>
      <b/>
      <i/>
      <sz val="10"/>
      <color indexed="10"/>
      <name val="Arial"/>
      <family val="2"/>
    </font>
    <font>
      <b/>
      <i/>
      <sz val="12"/>
      <color indexed="9"/>
      <name val="Arial"/>
      <family val="2"/>
    </font>
    <font>
      <sz val="12"/>
      <name val="Arial"/>
      <family val="2"/>
    </font>
    <font>
      <b/>
      <u/>
      <sz val="12"/>
      <name val="Arial"/>
      <family val="2"/>
    </font>
    <font>
      <b/>
      <i/>
      <sz val="14"/>
      <color indexed="9"/>
      <name val="Arial"/>
      <family val="2"/>
    </font>
    <font>
      <b/>
      <i/>
      <sz val="10"/>
      <name val="Arial"/>
      <family val="2"/>
    </font>
    <font>
      <b/>
      <sz val="11"/>
      <color theme="0"/>
      <name val="Calibri"/>
      <family val="2"/>
      <scheme val="minor"/>
    </font>
    <font>
      <b/>
      <sz val="14"/>
      <color theme="0"/>
      <name val="Arial"/>
      <family val="2"/>
    </font>
    <font>
      <b/>
      <i/>
      <sz val="22"/>
      <name val="Arial"/>
      <family val="2"/>
    </font>
    <font>
      <b/>
      <vertAlign val="superscript"/>
      <sz val="11"/>
      <name val="Arial"/>
      <family val="2"/>
    </font>
    <font>
      <b/>
      <sz val="14"/>
      <name val="Calibri"/>
      <family val="2"/>
    </font>
    <font>
      <sz val="20"/>
      <color rgb="FFFF0000"/>
      <name val="Comic Sans MS"/>
      <family val="4"/>
    </font>
    <font>
      <vertAlign val="subscript"/>
      <sz val="20"/>
      <color rgb="FFFF0000"/>
      <name val="Calibri"/>
      <family val="2"/>
      <scheme val="minor"/>
    </font>
    <font>
      <i/>
      <sz val="22"/>
      <color rgb="FFFF0000"/>
      <name val="Comic Sans MS"/>
      <family val="4"/>
    </font>
    <font>
      <b/>
      <i/>
      <vertAlign val="subscript"/>
      <sz val="14"/>
      <name val="Arial"/>
      <family val="2"/>
    </font>
    <font>
      <b/>
      <sz val="1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0"/>
        <bgColor indexed="64"/>
      </patternFill>
    </fill>
    <fill>
      <patternFill patternType="solid">
        <fgColor indexed="51"/>
        <bgColor indexed="64"/>
      </patternFill>
    </fill>
    <fill>
      <patternFill patternType="solid">
        <fgColor indexed="11"/>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00FFFF"/>
        <bgColor indexed="64"/>
      </patternFill>
    </fill>
    <fill>
      <patternFill patternType="solid">
        <fgColor rgb="FF99CC00"/>
        <bgColor indexed="64"/>
      </patternFill>
    </fill>
    <fill>
      <patternFill patternType="solid">
        <fgColor rgb="FFFFFF00"/>
        <bgColor indexed="64"/>
      </patternFill>
    </fill>
    <fill>
      <patternFill patternType="solid">
        <fgColor rgb="FF00B050"/>
        <bgColor indexed="64"/>
      </patternFill>
    </fill>
    <fill>
      <patternFill patternType="solid">
        <fgColor rgb="FF9999FF"/>
        <bgColor indexed="64"/>
      </patternFill>
    </fill>
    <fill>
      <patternFill patternType="solid">
        <fgColor rgb="FFFF0000"/>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s>
  <borders count="132">
    <border>
      <left/>
      <right/>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double">
        <color indexed="64"/>
      </right>
      <top style="thick">
        <color indexed="64"/>
      </top>
      <bottom style="thick">
        <color indexed="64"/>
      </bottom>
      <diagonal/>
    </border>
    <border>
      <left style="thick">
        <color indexed="64"/>
      </left>
      <right style="double">
        <color indexed="64"/>
      </right>
      <top style="thick">
        <color indexed="64"/>
      </top>
      <bottom style="thick">
        <color indexed="64"/>
      </bottom>
      <diagonal/>
    </border>
    <border>
      <left style="double">
        <color indexed="64"/>
      </left>
      <right style="thin">
        <color indexed="64"/>
      </right>
      <top style="thick">
        <color indexed="64"/>
      </top>
      <bottom style="thick">
        <color indexed="64"/>
      </bottom>
      <diagonal/>
    </border>
    <border>
      <left style="double">
        <color indexed="64"/>
      </left>
      <right style="thick">
        <color indexed="64"/>
      </right>
      <top style="thick">
        <color indexed="64"/>
      </top>
      <bottom style="thick">
        <color indexed="64"/>
      </bottom>
      <diagonal/>
    </border>
    <border>
      <left/>
      <right style="thick">
        <color indexed="64"/>
      </right>
      <top/>
      <bottom/>
      <diagonal/>
    </border>
    <border>
      <left style="thick">
        <color indexed="64"/>
      </left>
      <right/>
      <top/>
      <bottom/>
      <diagonal/>
    </border>
    <border>
      <left/>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
      <left style="thin">
        <color indexed="64"/>
      </left>
      <right/>
      <top/>
      <bottom style="thick">
        <color indexed="64"/>
      </bottom>
      <diagonal/>
    </border>
    <border>
      <left/>
      <right style="thick">
        <color indexed="64"/>
      </right>
      <top style="thin">
        <color indexed="64"/>
      </top>
      <bottom/>
      <diagonal/>
    </border>
    <border>
      <left/>
      <right style="thick">
        <color indexed="64"/>
      </right>
      <top style="thick">
        <color indexed="64"/>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bottom/>
      <diagonal/>
    </border>
    <border>
      <left style="thick">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style="thin">
        <color indexed="64"/>
      </right>
      <top style="thick">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double">
        <color indexed="64"/>
      </left>
      <right style="thick">
        <color indexed="64"/>
      </right>
      <top style="thin">
        <color indexed="64"/>
      </top>
      <bottom/>
      <diagonal/>
    </border>
    <border>
      <left style="double">
        <color indexed="64"/>
      </left>
      <right style="thick">
        <color indexed="64"/>
      </right>
      <top/>
      <bottom/>
      <diagonal/>
    </border>
    <border>
      <left style="double">
        <color indexed="64"/>
      </left>
      <right style="thick">
        <color indexed="64"/>
      </right>
      <top style="thin">
        <color indexed="64"/>
      </top>
      <bottom style="thick">
        <color indexed="64"/>
      </bottom>
      <diagonal/>
    </border>
    <border>
      <left style="double">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thick">
        <color indexed="64"/>
      </bottom>
      <diagonal/>
    </border>
    <border>
      <left style="thick">
        <color indexed="64"/>
      </left>
      <right style="double">
        <color indexed="64"/>
      </right>
      <top style="thick">
        <color indexed="64"/>
      </top>
      <bottom style="medium">
        <color indexed="64"/>
      </bottom>
      <diagonal/>
    </border>
    <border>
      <left style="thick">
        <color indexed="64"/>
      </left>
      <right style="double">
        <color indexed="64"/>
      </right>
      <top style="medium">
        <color indexed="64"/>
      </top>
      <bottom style="medium">
        <color indexed="64"/>
      </bottom>
      <diagonal/>
    </border>
    <border>
      <left style="thick">
        <color indexed="64"/>
      </left>
      <right style="double">
        <color indexed="64"/>
      </right>
      <top/>
      <bottom style="medium">
        <color indexed="64"/>
      </bottom>
      <diagonal/>
    </border>
    <border>
      <left style="thick">
        <color indexed="64"/>
      </left>
      <right style="double">
        <color indexed="64"/>
      </right>
      <top/>
      <bottom style="thick">
        <color indexed="64"/>
      </bottom>
      <diagonal/>
    </border>
    <border>
      <left style="double">
        <color indexed="64"/>
      </left>
      <right style="thick">
        <color indexed="64"/>
      </right>
      <top style="thick">
        <color indexed="64"/>
      </top>
      <bottom style="thin">
        <color indexed="64"/>
      </bottom>
      <diagonal/>
    </border>
    <border>
      <left style="thick">
        <color indexed="64"/>
      </left>
      <right style="double">
        <color indexed="64"/>
      </right>
      <top style="thin">
        <color indexed="64"/>
      </top>
      <bottom style="medium">
        <color indexed="64"/>
      </bottom>
      <diagonal/>
    </border>
    <border>
      <left style="thick">
        <color indexed="64"/>
      </left>
      <right style="double">
        <color indexed="64"/>
      </right>
      <top style="medium">
        <color indexed="64"/>
      </top>
      <bottom/>
      <diagonal/>
    </border>
    <border>
      <left style="double">
        <color indexed="64"/>
      </left>
      <right style="thin">
        <color indexed="64"/>
      </right>
      <top style="thick">
        <color indexed="64"/>
      </top>
      <bottom style="medium">
        <color indexed="64"/>
      </bottom>
      <diagonal/>
    </border>
    <border>
      <left style="double">
        <color indexed="64"/>
      </left>
      <right style="thin">
        <color indexed="64"/>
      </right>
      <top style="medium">
        <color indexed="64"/>
      </top>
      <bottom style="medium">
        <color indexed="64"/>
      </bottom>
      <diagonal/>
    </border>
    <border>
      <left/>
      <right/>
      <top style="thick">
        <color indexed="64"/>
      </top>
      <bottom style="medium">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double">
        <color indexed="64"/>
      </right>
      <top style="medium">
        <color indexed="64"/>
      </top>
      <bottom style="thick">
        <color indexed="64"/>
      </bottom>
      <diagonal/>
    </border>
    <border>
      <left style="double">
        <color indexed="64"/>
      </left>
      <right style="thin">
        <color indexed="64"/>
      </right>
      <top style="medium">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bottom/>
      <diagonal/>
    </border>
    <border>
      <left style="double">
        <color indexed="64"/>
      </left>
      <right style="thick">
        <color indexed="64"/>
      </right>
      <top/>
      <bottom style="thick">
        <color indexed="64"/>
      </bottom>
      <diagonal/>
    </border>
    <border>
      <left style="thin">
        <color indexed="64"/>
      </left>
      <right style="double">
        <color indexed="64"/>
      </right>
      <top/>
      <bottom style="thick">
        <color indexed="64"/>
      </bottom>
      <diagonal/>
    </border>
    <border>
      <left style="double">
        <color indexed="64"/>
      </left>
      <right style="thick">
        <color indexed="64"/>
      </right>
      <top style="thick">
        <color indexed="64"/>
      </top>
      <bottom style="medium">
        <color indexed="64"/>
      </bottom>
      <diagonal/>
    </border>
    <border>
      <left style="double">
        <color indexed="64"/>
      </left>
      <right style="thick">
        <color indexed="64"/>
      </right>
      <top style="medium">
        <color indexed="64"/>
      </top>
      <bottom style="medium">
        <color indexed="64"/>
      </bottom>
      <diagonal/>
    </border>
    <border>
      <left style="double">
        <color indexed="64"/>
      </left>
      <right style="thick">
        <color indexed="64"/>
      </right>
      <top style="medium">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thick">
        <color indexed="64"/>
      </left>
      <right/>
      <top style="thick">
        <color indexed="64"/>
      </top>
      <bottom/>
      <diagonal/>
    </border>
    <border>
      <left/>
      <right/>
      <top style="medium">
        <color indexed="64"/>
      </top>
      <bottom style="thick">
        <color indexed="64"/>
      </bottom>
      <diagonal/>
    </border>
    <border>
      <left style="thick">
        <color indexed="64"/>
      </left>
      <right style="thick">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ck">
        <color indexed="64"/>
      </right>
      <top style="medium">
        <color indexed="64"/>
      </top>
      <bottom/>
      <diagonal/>
    </border>
    <border>
      <left style="thick">
        <color indexed="64"/>
      </left>
      <right style="thick">
        <color indexed="64"/>
      </right>
      <top style="medium">
        <color indexed="64"/>
      </top>
      <bottom/>
      <diagonal/>
    </border>
    <border>
      <left style="double">
        <color indexed="64"/>
      </left>
      <right style="thin">
        <color indexed="64"/>
      </right>
      <top/>
      <bottom style="medium">
        <color indexed="64"/>
      </bottom>
      <diagonal/>
    </border>
    <border>
      <left style="double">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style="thin">
        <color indexed="64"/>
      </bottom>
      <diagonal/>
    </border>
    <border>
      <left/>
      <right style="double">
        <color indexed="64"/>
      </right>
      <top style="thick">
        <color indexed="64"/>
      </top>
      <bottom style="thick">
        <color indexed="64"/>
      </bottom>
      <diagonal/>
    </border>
    <border>
      <left/>
      <right style="double">
        <color indexed="64"/>
      </right>
      <top style="thick">
        <color indexed="64"/>
      </top>
      <bottom style="medium">
        <color indexed="64"/>
      </bottom>
      <diagonal/>
    </border>
    <border>
      <left/>
      <right style="double">
        <color indexed="64"/>
      </right>
      <top style="medium">
        <color indexed="64"/>
      </top>
      <bottom style="thick">
        <color indexed="64"/>
      </bottom>
      <diagonal/>
    </border>
    <border>
      <left/>
      <right style="double">
        <color indexed="64"/>
      </right>
      <top/>
      <bottom style="medium">
        <color indexed="64"/>
      </bottom>
      <diagonal/>
    </border>
    <border>
      <left/>
      <right style="double">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63">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vertical="center"/>
    </xf>
    <xf numFmtId="166" fontId="0" fillId="0" borderId="0" xfId="0" applyNumberFormat="1"/>
    <xf numFmtId="3" fontId="0" fillId="0" borderId="0" xfId="0" applyNumberFormat="1"/>
    <xf numFmtId="165" fontId="0" fillId="0" borderId="0" xfId="0" applyNumberFormat="1"/>
    <xf numFmtId="0" fontId="0" fillId="0" borderId="0" xfId="0" applyFill="1" applyBorder="1"/>
    <xf numFmtId="0" fontId="7"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10" fontId="0" fillId="0" borderId="0" xfId="1" applyNumberFormat="1" applyFont="1"/>
    <xf numFmtId="0" fontId="12" fillId="0" borderId="0" xfId="0" applyFont="1" applyBorder="1" applyAlignment="1">
      <alignment horizontal="justify" vertical="center"/>
    </xf>
    <xf numFmtId="0" fontId="10" fillId="0" borderId="0" xfId="0" applyFont="1" applyAlignment="1">
      <alignment horizontal="center"/>
    </xf>
    <xf numFmtId="0" fontId="16" fillId="0" borderId="0" xfId="0" applyFont="1"/>
    <xf numFmtId="0" fontId="0" fillId="0" borderId="0" xfId="0" applyAlignment="1">
      <alignment horizontal="left"/>
    </xf>
    <xf numFmtId="0" fontId="6" fillId="0" borderId="0" xfId="0" applyFont="1" applyBorder="1" applyAlignment="1">
      <alignment horizontal="center" vertical="center"/>
    </xf>
    <xf numFmtId="2" fontId="0" fillId="0" borderId="0" xfId="0" applyNumberFormat="1"/>
    <xf numFmtId="0" fontId="1" fillId="0" borderId="0" xfId="0" applyFont="1" applyFill="1"/>
    <xf numFmtId="0" fontId="15" fillId="0" borderId="18" xfId="0" applyFont="1" applyBorder="1" applyAlignment="1">
      <alignment horizontal="center" vertical="center"/>
    </xf>
    <xf numFmtId="4" fontId="9" fillId="2" borderId="11" xfId="0" applyNumberFormat="1" applyFont="1" applyFill="1" applyBorder="1" applyAlignment="1">
      <alignment horizontal="center" vertical="center"/>
    </xf>
    <xf numFmtId="4" fontId="9" fillId="0" borderId="2" xfId="0" applyNumberFormat="1" applyFont="1" applyBorder="1" applyAlignment="1">
      <alignment horizontal="center" vertical="center"/>
    </xf>
    <xf numFmtId="4" fontId="9" fillId="2" borderId="2"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0" borderId="3" xfId="0" applyNumberFormat="1" applyFont="1" applyBorder="1" applyAlignment="1">
      <alignment horizontal="center" vertical="center"/>
    </xf>
    <xf numFmtId="4" fontId="9" fillId="2" borderId="3" xfId="0" applyNumberFormat="1" applyFont="1" applyFill="1" applyBorder="1" applyAlignment="1">
      <alignment horizontal="center" vertical="center"/>
    </xf>
    <xf numFmtId="4" fontId="9" fillId="2" borderId="2" xfId="2" applyNumberFormat="1" applyFont="1" applyFill="1" applyBorder="1" applyAlignment="1">
      <alignment horizontal="center" vertical="center"/>
    </xf>
    <xf numFmtId="4" fontId="9" fillId="2" borderId="13" xfId="0" applyNumberFormat="1" applyFont="1" applyFill="1" applyBorder="1" applyAlignment="1">
      <alignment horizontal="center" vertical="center"/>
    </xf>
    <xf numFmtId="4" fontId="9" fillId="0" borderId="4" xfId="0" applyNumberFormat="1" applyFont="1" applyBorder="1" applyAlignment="1">
      <alignment horizontal="center" vertical="center"/>
    </xf>
    <xf numFmtId="4" fontId="9" fillId="2" borderId="4" xfId="2" applyNumberFormat="1" applyFont="1" applyFill="1" applyBorder="1" applyAlignment="1">
      <alignment horizontal="center" vertical="center"/>
    </xf>
    <xf numFmtId="4" fontId="9" fillId="0" borderId="19" xfId="2" applyNumberFormat="1" applyFont="1" applyBorder="1" applyAlignment="1">
      <alignment horizontal="center" vertical="center"/>
    </xf>
    <xf numFmtId="0" fontId="0" fillId="0" borderId="12" xfId="0" applyBorder="1"/>
    <xf numFmtId="166" fontId="5" fillId="0" borderId="0" xfId="0" quotePrefix="1" applyNumberFormat="1" applyFont="1" applyFill="1" applyAlignment="1">
      <alignment horizontal="center"/>
    </xf>
    <xf numFmtId="166" fontId="17" fillId="0" borderId="0" xfId="0" applyNumberFormat="1" applyFont="1" applyFill="1" applyAlignment="1">
      <alignment horizontal="center"/>
    </xf>
    <xf numFmtId="0" fontId="22" fillId="0" borderId="0" xfId="0" applyFont="1" applyAlignment="1">
      <alignment vertical="justify" wrapText="1"/>
    </xf>
    <xf numFmtId="10" fontId="9" fillId="0" borderId="0" xfId="1" applyNumberFormat="1" applyFont="1" applyFill="1" applyBorder="1" applyAlignment="1">
      <alignment horizontal="center" vertical="center"/>
    </xf>
    <xf numFmtId="4" fontId="9" fillId="0" borderId="0" xfId="2"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10" fontId="9" fillId="0" borderId="0" xfId="0" applyNumberFormat="1" applyFont="1" applyFill="1" applyBorder="1" applyAlignment="1">
      <alignment horizontal="center" vertical="center"/>
    </xf>
    <xf numFmtId="0" fontId="0" fillId="0" borderId="0" xfId="0" applyFill="1"/>
    <xf numFmtId="166" fontId="24" fillId="4" borderId="18" xfId="0" applyNumberFormat="1" applyFont="1" applyFill="1" applyBorder="1" applyAlignment="1">
      <alignment horizontal="center"/>
    </xf>
    <xf numFmtId="166" fontId="10" fillId="4" borderId="18" xfId="0" applyNumberFormat="1" applyFont="1" applyFill="1" applyBorder="1" applyAlignment="1">
      <alignment horizontal="center"/>
    </xf>
    <xf numFmtId="10" fontId="17" fillId="5" borderId="18" xfId="0" quotePrefix="1" applyNumberFormat="1" applyFont="1" applyFill="1" applyBorder="1" applyAlignment="1">
      <alignment horizontal="center"/>
    </xf>
    <xf numFmtId="10" fontId="17" fillId="5" borderId="18" xfId="0" applyNumberFormat="1"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10" fontId="9" fillId="0" borderId="0" xfId="2" applyNumberFormat="1" applyFont="1" applyFill="1" applyBorder="1" applyAlignment="1">
      <alignment horizontal="center" vertical="center"/>
    </xf>
    <xf numFmtId="0" fontId="18" fillId="0" borderId="0" xfId="0" applyFont="1" applyFill="1" applyBorder="1" applyAlignment="1">
      <alignment horizontal="right"/>
    </xf>
    <xf numFmtId="4" fontId="21" fillId="0" borderId="0" xfId="0" applyNumberFormat="1" applyFont="1" applyFill="1" applyBorder="1"/>
    <xf numFmtId="10" fontId="11" fillId="0" borderId="0" xfId="0" applyNumberFormat="1" applyFont="1" applyFill="1" applyBorder="1"/>
    <xf numFmtId="4" fontId="20" fillId="0" borderId="0" xfId="0" applyNumberFormat="1" applyFont="1" applyFill="1" applyBorder="1"/>
    <xf numFmtId="10" fontId="19" fillId="0" borderId="0" xfId="0" applyNumberFormat="1" applyFont="1" applyFill="1" applyBorder="1" applyAlignment="1">
      <alignment horizontal="center"/>
    </xf>
    <xf numFmtId="0" fontId="18" fillId="6" borderId="18" xfId="0" applyFont="1" applyFill="1" applyBorder="1" applyAlignment="1">
      <alignment horizontal="right"/>
    </xf>
    <xf numFmtId="0" fontId="18" fillId="6" borderId="22" xfId="0" applyFont="1" applyFill="1" applyBorder="1" applyAlignment="1">
      <alignment horizontal="right"/>
    </xf>
    <xf numFmtId="0" fontId="18" fillId="0" borderId="0"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9" xfId="0" applyFont="1" applyFill="1" applyBorder="1" applyAlignment="1">
      <alignment horizontal="center" vertical="center"/>
    </xf>
    <xf numFmtId="0" fontId="25" fillId="2" borderId="10" xfId="0" applyFont="1" applyFill="1" applyBorder="1" applyAlignment="1">
      <alignment horizontal="center" vertical="center"/>
    </xf>
    <xf numFmtId="2" fontId="14" fillId="2" borderId="11" xfId="0" applyNumberFormat="1" applyFont="1" applyFill="1" applyBorder="1" applyAlignment="1">
      <alignment horizontal="center" vertical="center"/>
    </xf>
    <xf numFmtId="39" fontId="14" fillId="2" borderId="12" xfId="2" applyNumberFormat="1" applyFont="1" applyFill="1" applyBorder="1" applyAlignment="1">
      <alignment horizontal="center" vertical="center"/>
    </xf>
    <xf numFmtId="4" fontId="14" fillId="2" borderId="11" xfId="0" applyNumberFormat="1" applyFont="1" applyFill="1" applyBorder="1" applyAlignment="1">
      <alignment horizontal="center" vertical="center"/>
    </xf>
    <xf numFmtId="4" fontId="14" fillId="2" borderId="13" xfId="0" applyNumberFormat="1" applyFont="1" applyFill="1" applyBorder="1" applyAlignment="1">
      <alignment horizontal="center" vertical="center"/>
    </xf>
    <xf numFmtId="0" fontId="25" fillId="0" borderId="1" xfId="0" applyFont="1" applyBorder="1" applyAlignment="1">
      <alignment horizontal="center" vertical="center"/>
    </xf>
    <xf numFmtId="2" fontId="14" fillId="0" borderId="2" xfId="0" applyNumberFormat="1" applyFont="1" applyBorder="1" applyAlignment="1">
      <alignment horizontal="center" vertical="center"/>
    </xf>
    <xf numFmtId="39" fontId="14" fillId="0" borderId="3" xfId="2"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0" borderId="4" xfId="0" applyNumberFormat="1" applyFont="1" applyBorder="1" applyAlignment="1">
      <alignment horizontal="center" vertical="center"/>
    </xf>
    <xf numFmtId="0" fontId="25" fillId="2" borderId="1" xfId="0" applyFont="1" applyFill="1" applyBorder="1" applyAlignment="1">
      <alignment horizontal="center" vertical="center"/>
    </xf>
    <xf numFmtId="2" fontId="14" fillId="2" borderId="2" xfId="0" applyNumberFormat="1" applyFont="1" applyFill="1" applyBorder="1" applyAlignment="1">
      <alignment horizontal="center" vertical="center"/>
    </xf>
    <xf numFmtId="39" fontId="14" fillId="2" borderId="3" xfId="2" applyNumberFormat="1" applyFont="1" applyFill="1" applyBorder="1" applyAlignment="1">
      <alignment horizontal="center" vertical="center"/>
    </xf>
    <xf numFmtId="4" fontId="14" fillId="2" borderId="2" xfId="0" applyNumberFormat="1" applyFont="1" applyFill="1" applyBorder="1" applyAlignment="1">
      <alignment horizontal="center" vertical="center"/>
    </xf>
    <xf numFmtId="4" fontId="14" fillId="2" borderId="4" xfId="2" applyNumberFormat="1" applyFont="1" applyFill="1" applyBorder="1" applyAlignment="1">
      <alignment horizontal="center" vertical="center"/>
    </xf>
    <xf numFmtId="4" fontId="14" fillId="0" borderId="19" xfId="2" applyNumberFormat="1" applyFont="1" applyBorder="1" applyAlignment="1">
      <alignment horizontal="center" vertical="center"/>
    </xf>
    <xf numFmtId="0" fontId="5" fillId="7" borderId="23"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8" fillId="7" borderId="26" xfId="0" applyFont="1" applyFill="1" applyBorder="1" applyAlignment="1">
      <alignment horizontal="center" vertical="center"/>
    </xf>
    <xf numFmtId="0" fontId="5" fillId="7" borderId="27" xfId="0" applyFont="1" applyFill="1" applyBorder="1" applyAlignment="1">
      <alignment horizontal="center" vertical="center"/>
    </xf>
    <xf numFmtId="0" fontId="5" fillId="7" borderId="28" xfId="0" applyFont="1" applyFill="1" applyBorder="1" applyAlignment="1">
      <alignment horizontal="center" vertical="center"/>
    </xf>
    <xf numFmtId="0" fontId="8" fillId="7" borderId="26" xfId="0" applyFont="1" applyFill="1" applyBorder="1" applyAlignment="1">
      <alignment horizontal="center" vertical="center" wrapText="1"/>
    </xf>
    <xf numFmtId="0" fontId="0" fillId="0" borderId="0" xfId="0" applyAlignment="1">
      <alignment vertical="center"/>
    </xf>
    <xf numFmtId="10" fontId="9" fillId="2" borderId="37" xfId="1" applyNumberFormat="1" applyFont="1" applyFill="1" applyBorder="1" applyAlignment="1">
      <alignment horizontal="center" vertical="center"/>
    </xf>
    <xf numFmtId="10" fontId="9" fillId="0" borderId="38" xfId="1" applyNumberFormat="1" applyFont="1" applyBorder="1" applyAlignment="1">
      <alignment horizontal="center" vertical="center"/>
    </xf>
    <xf numFmtId="10" fontId="9" fillId="2" borderId="38" xfId="1" applyNumberFormat="1" applyFont="1" applyFill="1" applyBorder="1" applyAlignment="1">
      <alignment horizontal="center" vertical="center"/>
    </xf>
    <xf numFmtId="10" fontId="9" fillId="2" borderId="40" xfId="1" applyNumberFormat="1" applyFont="1" applyFill="1" applyBorder="1" applyAlignment="1">
      <alignment horizontal="center" vertical="center"/>
    </xf>
    <xf numFmtId="10" fontId="9" fillId="0" borderId="21" xfId="1" applyNumberFormat="1" applyFont="1" applyBorder="1" applyAlignment="1">
      <alignment horizontal="center" vertical="center"/>
    </xf>
    <xf numFmtId="10" fontId="9" fillId="2" borderId="21" xfId="1" applyNumberFormat="1" applyFont="1" applyFill="1" applyBorder="1" applyAlignment="1">
      <alignment horizontal="center" vertical="center"/>
    </xf>
    <xf numFmtId="0" fontId="5" fillId="0" borderId="0" xfId="0" applyFont="1" applyBorder="1" applyAlignment="1">
      <alignment horizontal="center" vertical="center"/>
    </xf>
    <xf numFmtId="0" fontId="15" fillId="0" borderId="0" xfId="0" applyFont="1" applyBorder="1" applyAlignment="1">
      <alignment horizontal="center" vertical="center"/>
    </xf>
    <xf numFmtId="2" fontId="0" fillId="0" borderId="0" xfId="0" applyNumberFormat="1" applyBorder="1"/>
    <xf numFmtId="0" fontId="39" fillId="0" borderId="0" xfId="0" applyFont="1" applyAlignment="1">
      <alignment vertical="center"/>
    </xf>
    <xf numFmtId="0" fontId="38" fillId="0" borderId="0" xfId="0" applyFont="1" applyAlignment="1">
      <alignment vertical="center"/>
    </xf>
    <xf numFmtId="0" fontId="13" fillId="8" borderId="1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42" xfId="0" applyFont="1" applyFill="1" applyBorder="1" applyAlignment="1">
      <alignment horizontal="center" vertical="center"/>
    </xf>
    <xf numFmtId="0" fontId="13" fillId="8" borderId="29" xfId="0" applyFont="1" applyFill="1" applyBorder="1" applyAlignment="1">
      <alignment horizontal="center" vertical="center"/>
    </xf>
    <xf numFmtId="0" fontId="15" fillId="8" borderId="44" xfId="0" applyFont="1" applyFill="1" applyBorder="1" applyAlignment="1">
      <alignment horizontal="justify" vertical="center"/>
    </xf>
    <xf numFmtId="0" fontId="15" fillId="8" borderId="45" xfId="0" applyFont="1" applyFill="1" applyBorder="1" applyAlignment="1">
      <alignment horizontal="justify" vertical="center"/>
    </xf>
    <xf numFmtId="0" fontId="13" fillId="8" borderId="7" xfId="0" applyFont="1" applyFill="1" applyBorder="1" applyAlignment="1">
      <alignment horizontal="center" vertical="center"/>
    </xf>
    <xf numFmtId="0" fontId="15" fillId="8" borderId="45" xfId="0" applyFont="1" applyFill="1" applyBorder="1" applyAlignment="1">
      <alignment vertical="center"/>
    </xf>
    <xf numFmtId="0" fontId="15" fillId="8" borderId="44" xfId="0" applyFont="1" applyFill="1" applyBorder="1" applyAlignment="1">
      <alignment horizontal="left" vertical="center"/>
    </xf>
    <xf numFmtId="0" fontId="15" fillId="8" borderId="46" xfId="0" applyFont="1" applyFill="1" applyBorder="1" applyAlignment="1">
      <alignment horizontal="left" vertical="center"/>
    </xf>
    <xf numFmtId="0" fontId="15" fillId="8" borderId="46" xfId="0" applyFont="1" applyFill="1" applyBorder="1" applyAlignment="1">
      <alignment horizontal="left" vertical="center" wrapText="1"/>
    </xf>
    <xf numFmtId="0" fontId="40" fillId="0" borderId="0" xfId="0" applyFont="1" applyAlignment="1">
      <alignment vertical="center"/>
    </xf>
    <xf numFmtId="0" fontId="41" fillId="0" borderId="0" xfId="0" applyFont="1" applyAlignment="1">
      <alignment vertical="center"/>
    </xf>
    <xf numFmtId="0" fontId="0" fillId="0" borderId="0" xfId="0" applyAlignment="1" applyProtection="1">
      <alignment vertical="center"/>
    </xf>
    <xf numFmtId="10" fontId="14" fillId="2" borderId="37" xfId="1" applyNumberFormat="1" applyFont="1" applyFill="1" applyBorder="1" applyAlignment="1">
      <alignment horizontal="center" vertical="center"/>
    </xf>
    <xf numFmtId="10" fontId="14" fillId="0" borderId="38" xfId="1" applyNumberFormat="1" applyFont="1" applyBorder="1" applyAlignment="1">
      <alignment horizontal="center" vertical="center"/>
    </xf>
    <xf numFmtId="10" fontId="14" fillId="2" borderId="38" xfId="1" applyNumberFormat="1" applyFont="1" applyFill="1" applyBorder="1" applyAlignment="1">
      <alignment horizontal="center" vertical="center"/>
    </xf>
    <xf numFmtId="10" fontId="14" fillId="2" borderId="40" xfId="1" applyNumberFormat="1" applyFont="1" applyFill="1" applyBorder="1" applyAlignment="1">
      <alignment horizontal="center" vertical="center"/>
    </xf>
    <xf numFmtId="10" fontId="14" fillId="0" borderId="21" xfId="1" applyNumberFormat="1" applyFont="1" applyBorder="1" applyAlignment="1">
      <alignment horizontal="center" vertical="center"/>
    </xf>
    <xf numFmtId="10" fontId="14" fillId="2" borderId="21" xfId="1" applyNumberFormat="1" applyFont="1" applyFill="1" applyBorder="1" applyAlignment="1">
      <alignment horizontal="center" vertical="center"/>
    </xf>
    <xf numFmtId="10" fontId="14" fillId="2" borderId="13" xfId="0" applyNumberFormat="1" applyFont="1" applyFill="1" applyBorder="1" applyAlignment="1">
      <alignment horizontal="center" vertical="center"/>
    </xf>
    <xf numFmtId="10" fontId="14" fillId="0" borderId="4" xfId="0" applyNumberFormat="1" applyFont="1" applyBorder="1" applyAlignment="1">
      <alignment horizontal="center" vertical="center"/>
    </xf>
    <xf numFmtId="10" fontId="14" fillId="2" borderId="4" xfId="2" applyNumberFormat="1" applyFont="1" applyFill="1" applyBorder="1" applyAlignment="1">
      <alignment horizontal="center" vertical="center"/>
    </xf>
    <xf numFmtId="10" fontId="14" fillId="0" borderId="19" xfId="2" applyNumberFormat="1" applyFont="1" applyBorder="1" applyAlignment="1">
      <alignment horizontal="center" vertical="center"/>
    </xf>
    <xf numFmtId="0" fontId="0" fillId="0" borderId="30" xfId="0" applyBorder="1"/>
    <xf numFmtId="0" fontId="16" fillId="0" borderId="30" xfId="0" applyFont="1" applyBorder="1"/>
    <xf numFmtId="0" fontId="27" fillId="8" borderId="61" xfId="0" applyFont="1" applyFill="1" applyBorder="1" applyAlignment="1">
      <alignment horizontal="center" vertical="center"/>
    </xf>
    <xf numFmtId="0" fontId="27" fillId="8" borderId="62" xfId="0" applyFont="1" applyFill="1" applyBorder="1" applyAlignment="1">
      <alignment horizontal="center" vertical="center"/>
    </xf>
    <xf numFmtId="0" fontId="27" fillId="8" borderId="63" xfId="0" applyFont="1" applyFill="1" applyBorder="1" applyAlignment="1">
      <alignment horizontal="center" vertical="center"/>
    </xf>
    <xf numFmtId="0" fontId="27" fillId="8" borderId="64" xfId="0" applyFont="1" applyFill="1" applyBorder="1" applyAlignment="1">
      <alignment horizontal="center" vertical="center"/>
    </xf>
    <xf numFmtId="0" fontId="27" fillId="8" borderId="65" xfId="0" applyFont="1" applyFill="1" applyBorder="1" applyAlignment="1">
      <alignment horizontal="center" vertical="center"/>
    </xf>
    <xf numFmtId="0" fontId="27" fillId="8" borderId="66" xfId="0" applyFont="1" applyFill="1" applyBorder="1" applyAlignment="1">
      <alignment horizontal="center" vertical="center"/>
    </xf>
    <xf numFmtId="0" fontId="9" fillId="7" borderId="30" xfId="0" applyFont="1" applyFill="1" applyBorder="1" applyAlignment="1" applyProtection="1">
      <alignment horizontal="right" vertical="center"/>
    </xf>
    <xf numFmtId="0" fontId="36" fillId="7" borderId="0" xfId="0" applyFont="1" applyFill="1" applyBorder="1" applyAlignment="1" applyProtection="1">
      <alignment horizontal="center" vertical="center"/>
    </xf>
    <xf numFmtId="0" fontId="0" fillId="7" borderId="29" xfId="0" applyFill="1" applyBorder="1" applyAlignment="1" applyProtection="1">
      <alignment vertical="center"/>
    </xf>
    <xf numFmtId="0" fontId="15" fillId="8" borderId="70" xfId="0" applyFont="1" applyFill="1" applyBorder="1" applyAlignment="1">
      <alignment horizontal="left" vertical="center"/>
    </xf>
    <xf numFmtId="0" fontId="15" fillId="8" borderId="71" xfId="0" applyFont="1" applyFill="1" applyBorder="1" applyAlignment="1">
      <alignment horizontal="left" vertical="center" wrapText="1"/>
    </xf>
    <xf numFmtId="0" fontId="15" fillId="8" borderId="71" xfId="0" applyFont="1" applyFill="1" applyBorder="1" applyAlignment="1">
      <alignment horizontal="left" vertical="center"/>
    </xf>
    <xf numFmtId="0" fontId="15" fillId="8" borderId="72" xfId="0" applyFont="1" applyFill="1" applyBorder="1" applyAlignment="1">
      <alignment horizontal="left" vertical="center" wrapText="1"/>
    </xf>
    <xf numFmtId="0" fontId="15" fillId="8" borderId="70" xfId="0" applyFont="1" applyFill="1" applyBorder="1" applyAlignment="1">
      <alignment horizontal="justify" vertical="center"/>
    </xf>
    <xf numFmtId="0" fontId="15" fillId="8" borderId="71" xfId="0" applyFont="1" applyFill="1" applyBorder="1" applyAlignment="1">
      <alignment horizontal="justify" vertical="center"/>
    </xf>
    <xf numFmtId="0" fontId="15" fillId="8" borderId="70" xfId="0" applyFont="1" applyFill="1" applyBorder="1" applyAlignment="1">
      <alignment horizontal="left" vertical="center" wrapText="1"/>
    </xf>
    <xf numFmtId="0" fontId="15" fillId="8" borderId="45" xfId="0" applyFont="1" applyFill="1" applyBorder="1" applyAlignment="1">
      <alignment horizontal="left" vertical="center" wrapText="1"/>
    </xf>
    <xf numFmtId="0" fontId="15" fillId="8" borderId="73" xfId="0" applyFont="1" applyFill="1" applyBorder="1" applyAlignment="1">
      <alignment horizontal="left" vertical="center" wrapText="1"/>
    </xf>
    <xf numFmtId="0" fontId="15" fillId="8" borderId="71" xfId="0" applyFont="1" applyFill="1" applyBorder="1" applyAlignment="1">
      <alignment vertical="center"/>
    </xf>
    <xf numFmtId="0" fontId="15" fillId="8" borderId="70" xfId="0" applyFont="1" applyFill="1" applyBorder="1" applyAlignment="1">
      <alignment vertical="center"/>
    </xf>
    <xf numFmtId="0" fontId="15" fillId="8" borderId="71" xfId="0" applyFont="1" applyFill="1" applyBorder="1" applyAlignment="1">
      <alignment vertical="center" wrapText="1"/>
    </xf>
    <xf numFmtId="0" fontId="0" fillId="0" borderId="0" xfId="0" applyAlignment="1">
      <alignment horizontal="center" vertical="center"/>
    </xf>
    <xf numFmtId="166" fontId="2" fillId="0" borderId="0" xfId="0" applyNumberFormat="1" applyFont="1" applyAlignment="1">
      <alignment horizontal="center" vertical="center"/>
    </xf>
    <xf numFmtId="3" fontId="0" fillId="0" borderId="0" xfId="0" applyNumberFormat="1" applyAlignment="1">
      <alignment horizontal="center" vertical="center"/>
    </xf>
    <xf numFmtId="0" fontId="15" fillId="8" borderId="75" xfId="0" applyFont="1" applyFill="1" applyBorder="1" applyAlignment="1">
      <alignment horizontal="left" vertical="center" wrapText="1"/>
    </xf>
    <xf numFmtId="0" fontId="15" fillId="8" borderId="76" xfId="0" applyFont="1" applyFill="1" applyBorder="1" applyAlignment="1">
      <alignment horizontal="left" vertical="center" wrapText="1"/>
    </xf>
    <xf numFmtId="0" fontId="5" fillId="7" borderId="81" xfId="0" applyFont="1" applyFill="1" applyBorder="1" applyAlignment="1">
      <alignment horizontal="center" vertical="center"/>
    </xf>
    <xf numFmtId="0" fontId="15" fillId="8" borderId="82" xfId="0" applyFont="1" applyFill="1" applyBorder="1" applyAlignment="1">
      <alignment horizontal="left" vertical="center" wrapText="1"/>
    </xf>
    <xf numFmtId="0" fontId="13" fillId="8" borderId="84" xfId="0" applyFont="1" applyFill="1" applyBorder="1" applyAlignment="1">
      <alignment horizontal="center" vertical="center"/>
    </xf>
    <xf numFmtId="0" fontId="13" fillId="8" borderId="85" xfId="0" applyFont="1" applyFill="1" applyBorder="1" applyAlignment="1">
      <alignment horizontal="center" vertical="center"/>
    </xf>
    <xf numFmtId="0" fontId="13" fillId="8" borderId="86" xfId="0" applyFont="1" applyFill="1" applyBorder="1" applyAlignment="1">
      <alignment horizontal="center" vertical="center"/>
    </xf>
    <xf numFmtId="0" fontId="13" fillId="8" borderId="87" xfId="0" applyFont="1" applyFill="1" applyBorder="1" applyAlignment="1">
      <alignment horizontal="center" vertical="center"/>
    </xf>
    <xf numFmtId="166" fontId="2" fillId="0" borderId="0" xfId="0" applyNumberFormat="1" applyFont="1" applyAlignment="1">
      <alignment vertical="center"/>
    </xf>
    <xf numFmtId="3" fontId="0" fillId="0" borderId="0" xfId="0" applyNumberFormat="1" applyAlignment="1">
      <alignment vertical="center"/>
    </xf>
    <xf numFmtId="0" fontId="27" fillId="8" borderId="89" xfId="0" applyFont="1" applyFill="1" applyBorder="1" applyAlignment="1">
      <alignment horizontal="center" vertical="center"/>
    </xf>
    <xf numFmtId="0" fontId="28" fillId="8" borderId="62" xfId="0" applyFont="1" applyFill="1" applyBorder="1" applyAlignment="1">
      <alignment horizontal="center" vertical="center"/>
    </xf>
    <xf numFmtId="3" fontId="50" fillId="3" borderId="0" xfId="0" applyNumberFormat="1" applyFont="1" applyFill="1"/>
    <xf numFmtId="0" fontId="50" fillId="3" borderId="0" xfId="0" applyFont="1" applyFill="1"/>
    <xf numFmtId="0" fontId="51" fillId="0" borderId="0" xfId="0" applyFont="1" applyAlignment="1">
      <alignment vertical="top" wrapText="1"/>
    </xf>
    <xf numFmtId="0" fontId="51" fillId="0" borderId="0" xfId="0" applyFont="1" applyAlignment="1">
      <alignment vertical="center" wrapText="1"/>
    </xf>
    <xf numFmtId="166" fontId="50" fillId="3" borderId="0" xfId="0" applyNumberFormat="1" applyFont="1" applyFill="1" applyAlignment="1">
      <alignment horizontal="center" vertical="center"/>
    </xf>
    <xf numFmtId="0" fontId="27" fillId="8" borderId="74" xfId="0" applyFont="1" applyFill="1" applyBorder="1" applyAlignment="1">
      <alignment horizontal="center" vertical="center"/>
    </xf>
    <xf numFmtId="0" fontId="27" fillId="8" borderId="91" xfId="0" applyFont="1" applyFill="1" applyBorder="1" applyAlignment="1">
      <alignment horizontal="center" vertical="center"/>
    </xf>
    <xf numFmtId="0" fontId="27" fillId="8" borderId="92" xfId="0" applyFont="1" applyFill="1" applyBorder="1" applyAlignment="1">
      <alignment horizontal="center" vertical="center"/>
    </xf>
    <xf numFmtId="0" fontId="28" fillId="8" borderId="92" xfId="0" applyFont="1" applyFill="1" applyBorder="1" applyAlignment="1">
      <alignment horizontal="center" vertical="center"/>
    </xf>
    <xf numFmtId="0" fontId="27" fillId="8" borderId="93" xfId="0" applyFont="1" applyFill="1" applyBorder="1" applyAlignment="1">
      <alignment horizontal="center" vertical="center"/>
    </xf>
    <xf numFmtId="1" fontId="52" fillId="0" borderId="0" xfId="0" applyNumberFormat="1" applyFont="1" applyAlignment="1">
      <alignment vertical="center"/>
    </xf>
    <xf numFmtId="14" fontId="0" fillId="0" borderId="0" xfId="0" applyNumberFormat="1"/>
    <xf numFmtId="0" fontId="0" fillId="0" borderId="0" xfId="0" applyAlignment="1">
      <alignment horizontal="lef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10" fontId="0" fillId="0" borderId="0" xfId="0" applyNumberFormat="1" applyAlignment="1">
      <alignment horizontal="center" vertical="center" wrapText="1"/>
    </xf>
    <xf numFmtId="0" fontId="12" fillId="0" borderId="0" xfId="0" applyFont="1" applyAlignment="1">
      <alignment horizontal="center" vertical="center" wrapText="1"/>
    </xf>
    <xf numFmtId="1" fontId="12"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0" fillId="0" borderId="0" xfId="0" applyNumberFormat="1"/>
    <xf numFmtId="3" fontId="57" fillId="0" borderId="0" xfId="0" applyNumberFormat="1" applyFont="1" applyFill="1" applyBorder="1" applyAlignment="1">
      <alignment horizontal="center" vertical="center"/>
    </xf>
    <xf numFmtId="0" fontId="9" fillId="16" borderId="30" xfId="0" applyFont="1" applyFill="1" applyBorder="1" applyAlignment="1" applyProtection="1">
      <alignment horizontal="right" vertical="center"/>
    </xf>
    <xf numFmtId="0" fontId="36" fillId="16" borderId="0" xfId="0" applyFont="1" applyFill="1" applyBorder="1" applyAlignment="1" applyProtection="1">
      <alignment horizontal="center" vertical="center"/>
    </xf>
    <xf numFmtId="0" fontId="36" fillId="16" borderId="0" xfId="0" applyFont="1" applyFill="1" applyBorder="1" applyAlignment="1" applyProtection="1">
      <alignment horizontal="left" vertical="top" wrapText="1"/>
    </xf>
    <xf numFmtId="0" fontId="0" fillId="16" borderId="29" xfId="0" applyFill="1" applyBorder="1" applyAlignment="1" applyProtection="1">
      <alignment vertical="center"/>
    </xf>
    <xf numFmtId="0" fontId="0" fillId="16" borderId="14" xfId="0" applyFill="1" applyBorder="1" applyAlignment="1" applyProtection="1">
      <alignment vertical="center"/>
    </xf>
    <xf numFmtId="0" fontId="0" fillId="16" borderId="69" xfId="0" applyFill="1" applyBorder="1" applyAlignment="1" applyProtection="1">
      <alignment vertical="center"/>
    </xf>
    <xf numFmtId="0" fontId="0" fillId="16" borderId="17" xfId="0" applyFill="1" applyBorder="1" applyAlignment="1" applyProtection="1">
      <alignment vertical="center"/>
    </xf>
    <xf numFmtId="0" fontId="33" fillId="0" borderId="0" xfId="0" applyFont="1" applyAlignment="1" applyProtection="1">
      <alignment vertical="center"/>
    </xf>
    <xf numFmtId="0" fontId="0" fillId="7" borderId="33" xfId="0" applyFill="1" applyBorder="1" applyAlignment="1" applyProtection="1">
      <alignment vertical="center"/>
    </xf>
    <xf numFmtId="0" fontId="0" fillId="7" borderId="31" xfId="0" applyFill="1" applyBorder="1" applyAlignment="1" applyProtection="1">
      <alignment vertical="center"/>
    </xf>
    <xf numFmtId="0" fontId="0" fillId="7" borderId="32" xfId="0" applyFill="1" applyBorder="1" applyAlignment="1" applyProtection="1">
      <alignment vertical="center"/>
    </xf>
    <xf numFmtId="0" fontId="0" fillId="7" borderId="0" xfId="0" applyFill="1" applyBorder="1" applyAlignment="1" applyProtection="1">
      <alignment vertical="center"/>
    </xf>
    <xf numFmtId="0" fontId="0" fillId="7" borderId="30" xfId="0" applyFill="1" applyBorder="1" applyAlignment="1" applyProtection="1">
      <alignment vertical="center"/>
    </xf>
    <xf numFmtId="0" fontId="37" fillId="7" borderId="30" xfId="0" applyFont="1" applyFill="1" applyBorder="1" applyAlignment="1" applyProtection="1">
      <alignment vertical="center"/>
    </xf>
    <xf numFmtId="0" fontId="9" fillId="7" borderId="0" xfId="0" applyFont="1" applyFill="1" applyBorder="1" applyAlignment="1" applyProtection="1">
      <alignment horizontal="right" vertical="center"/>
    </xf>
    <xf numFmtId="0" fontId="36" fillId="7" borderId="0" xfId="0" applyFont="1" applyFill="1" applyBorder="1" applyAlignment="1" applyProtection="1">
      <alignment vertical="center"/>
    </xf>
    <xf numFmtId="0" fontId="53" fillId="7" borderId="0" xfId="0" applyFont="1" applyFill="1" applyBorder="1" applyAlignment="1" applyProtection="1">
      <alignment horizontal="center" vertical="center"/>
    </xf>
    <xf numFmtId="0" fontId="3" fillId="7" borderId="0" xfId="0" applyFont="1" applyFill="1" applyBorder="1" applyAlignment="1" applyProtection="1">
      <alignment vertical="center"/>
    </xf>
    <xf numFmtId="0" fontId="15" fillId="7" borderId="30" xfId="0" applyFont="1" applyFill="1" applyBorder="1" applyAlignment="1" applyProtection="1">
      <alignment vertical="center"/>
    </xf>
    <xf numFmtId="49" fontId="36" fillId="7" borderId="0" xfId="0" applyNumberFormat="1" applyFont="1" applyFill="1" applyBorder="1" applyAlignment="1" applyProtection="1">
      <alignment vertical="center"/>
    </xf>
    <xf numFmtId="0" fontId="9" fillId="7" borderId="34" xfId="0" applyFont="1" applyFill="1" applyBorder="1" applyAlignment="1" applyProtection="1">
      <alignment horizontal="right" vertical="center"/>
    </xf>
    <xf numFmtId="0" fontId="36" fillId="7" borderId="35" xfId="0" applyFont="1" applyFill="1" applyBorder="1" applyAlignment="1" applyProtection="1">
      <alignment horizontal="center" vertical="center"/>
    </xf>
    <xf numFmtId="0" fontId="0" fillId="7" borderId="35" xfId="0" applyFill="1" applyBorder="1" applyAlignment="1" applyProtection="1">
      <alignment vertical="center"/>
    </xf>
    <xf numFmtId="0" fontId="15" fillId="7" borderId="35" xfId="0" applyFont="1" applyFill="1" applyBorder="1" applyAlignment="1" applyProtection="1">
      <alignment horizontal="right" vertical="center"/>
    </xf>
    <xf numFmtId="14" fontId="35" fillId="7" borderId="35" xfId="0" applyNumberFormat="1" applyFont="1" applyFill="1" applyBorder="1" applyAlignment="1" applyProtection="1">
      <alignment horizontal="center" vertical="center"/>
    </xf>
    <xf numFmtId="0" fontId="0" fillId="7" borderId="36" xfId="0" applyFill="1" applyBorder="1" applyAlignment="1" applyProtection="1">
      <alignment vertical="center"/>
    </xf>
    <xf numFmtId="0" fontId="33" fillId="16" borderId="33" xfId="0" applyFont="1" applyFill="1" applyBorder="1" applyAlignment="1" applyProtection="1">
      <alignment vertical="center"/>
    </xf>
    <xf numFmtId="0" fontId="33" fillId="16" borderId="31" xfId="0" applyFont="1" applyFill="1" applyBorder="1" applyAlignment="1" applyProtection="1">
      <alignment vertical="center"/>
    </xf>
    <xf numFmtId="0" fontId="0" fillId="16" borderId="31" xfId="0" applyFill="1" applyBorder="1" applyAlignment="1" applyProtection="1">
      <alignment vertical="center"/>
    </xf>
    <xf numFmtId="0" fontId="0" fillId="16" borderId="32" xfId="0" applyFill="1" applyBorder="1" applyAlignment="1" applyProtection="1">
      <alignment vertical="center"/>
    </xf>
    <xf numFmtId="0" fontId="9" fillId="16" borderId="68" xfId="0" applyFont="1" applyFill="1" applyBorder="1" applyAlignment="1" applyProtection="1">
      <alignment vertical="center"/>
    </xf>
    <xf numFmtId="0" fontId="3" fillId="16" borderId="0" xfId="0" applyFont="1" applyFill="1" applyBorder="1" applyAlignment="1" applyProtection="1">
      <alignment horizontal="center" vertical="center"/>
    </xf>
    <xf numFmtId="0" fontId="0" fillId="16" borderId="0" xfId="0" applyFill="1" applyBorder="1" applyAlignment="1" applyProtection="1">
      <alignment vertical="center"/>
    </xf>
    <xf numFmtId="0" fontId="0" fillId="16" borderId="30" xfId="0" applyFill="1" applyBorder="1" applyAlignment="1" applyProtection="1">
      <alignment vertical="center"/>
    </xf>
    <xf numFmtId="0" fontId="0" fillId="0" borderId="29" xfId="0" applyBorder="1" applyAlignment="1" applyProtection="1">
      <alignment vertical="center"/>
    </xf>
    <xf numFmtId="0" fontId="0" fillId="16" borderId="0" xfId="0" applyFill="1" applyAlignment="1" applyProtection="1">
      <alignment vertical="center"/>
    </xf>
    <xf numFmtId="0" fontId="0" fillId="9" borderId="110" xfId="0" applyFill="1" applyBorder="1" applyAlignment="1" applyProtection="1">
      <alignment vertical="center"/>
    </xf>
    <xf numFmtId="0" fontId="0" fillId="9" borderId="20" xfId="0" applyFill="1" applyBorder="1" applyAlignment="1" applyProtection="1">
      <alignment vertical="center"/>
    </xf>
    <xf numFmtId="0" fontId="0" fillId="9" borderId="109" xfId="0" applyFill="1" applyBorder="1" applyAlignment="1" applyProtection="1">
      <alignment vertical="center"/>
    </xf>
    <xf numFmtId="0" fontId="9" fillId="9" borderId="30" xfId="0" applyFont="1" applyFill="1" applyBorder="1" applyAlignment="1" applyProtection="1">
      <alignment horizontal="right" vertical="center"/>
    </xf>
    <xf numFmtId="0" fontId="36" fillId="9" borderId="0" xfId="0" applyFont="1" applyFill="1" applyBorder="1" applyAlignment="1" applyProtection="1">
      <alignment horizontal="center" vertical="center"/>
    </xf>
    <xf numFmtId="0" fontId="0" fillId="9" borderId="0" xfId="0" applyFill="1" applyBorder="1" applyAlignment="1" applyProtection="1">
      <alignment vertical="center"/>
    </xf>
    <xf numFmtId="0" fontId="15" fillId="9" borderId="0" xfId="0" applyFont="1" applyFill="1" applyBorder="1" applyAlignment="1" applyProtection="1">
      <alignment horizontal="right" vertical="center"/>
    </xf>
    <xf numFmtId="14" fontId="35" fillId="9" borderId="0" xfId="0" applyNumberFormat="1" applyFont="1" applyFill="1" applyBorder="1" applyAlignment="1" applyProtection="1">
      <alignment horizontal="center" vertical="center"/>
    </xf>
    <xf numFmtId="0" fontId="0" fillId="9" borderId="29" xfId="0" applyFill="1" applyBorder="1" applyAlignment="1" applyProtection="1">
      <alignment vertical="center"/>
    </xf>
    <xf numFmtId="0" fontId="9" fillId="16" borderId="33" xfId="0" applyFont="1" applyFill="1" applyBorder="1" applyAlignment="1" applyProtection="1">
      <alignment horizontal="right" vertical="center"/>
    </xf>
    <xf numFmtId="0" fontId="15" fillId="16" borderId="31" xfId="0" applyFont="1" applyFill="1" applyBorder="1" applyAlignment="1" applyProtection="1">
      <alignment vertical="center"/>
    </xf>
    <xf numFmtId="0" fontId="15" fillId="7" borderId="0" xfId="0" applyFont="1" applyFill="1" applyBorder="1" applyAlignment="1" applyProtection="1">
      <alignment vertical="center"/>
    </xf>
    <xf numFmtId="0" fontId="1" fillId="0" borderId="0" xfId="0" applyFont="1" applyAlignment="1" applyProtection="1">
      <alignment vertical="center"/>
    </xf>
    <xf numFmtId="0" fontId="15" fillId="8" borderId="72" xfId="0" applyFont="1" applyFill="1" applyBorder="1" applyAlignment="1">
      <alignment horizontal="left" vertical="center"/>
    </xf>
    <xf numFmtId="0" fontId="15" fillId="8" borderId="72" xfId="0" applyFont="1" applyFill="1" applyBorder="1" applyAlignment="1">
      <alignment horizontal="justify" vertical="center"/>
    </xf>
    <xf numFmtId="0" fontId="28" fillId="8" borderId="61" xfId="0" applyFont="1" applyFill="1" applyBorder="1" applyAlignment="1">
      <alignment horizontal="center" vertical="center"/>
    </xf>
    <xf numFmtId="0" fontId="1" fillId="0" borderId="0" xfId="0" applyFont="1"/>
    <xf numFmtId="0" fontId="25" fillId="7" borderId="26" xfId="0" applyFont="1" applyFill="1" applyBorder="1" applyAlignment="1">
      <alignment horizontal="center" vertical="center"/>
    </xf>
    <xf numFmtId="0" fontId="0" fillId="0" borderId="0" xfId="0" applyBorder="1"/>
    <xf numFmtId="1" fontId="0" fillId="0" borderId="0" xfId="0" applyNumberFormat="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7" fillId="17" borderId="14" xfId="0" applyFont="1" applyFill="1" applyBorder="1" applyAlignment="1">
      <alignment horizontal="center" vertical="center"/>
    </xf>
    <xf numFmtId="0" fontId="9" fillId="17" borderId="15" xfId="0" applyFont="1" applyFill="1" applyBorder="1" applyAlignment="1">
      <alignment horizontal="center" vertical="center"/>
    </xf>
    <xf numFmtId="10" fontId="9" fillId="17" borderId="39" xfId="1" applyNumberFormat="1" applyFont="1" applyFill="1" applyBorder="1" applyAlignment="1">
      <alignment horizontal="center" vertical="center"/>
    </xf>
    <xf numFmtId="0" fontId="9" fillId="17" borderId="16" xfId="0" applyFont="1" applyFill="1" applyBorder="1" applyAlignment="1">
      <alignment horizontal="center" vertical="center"/>
    </xf>
    <xf numFmtId="10" fontId="9" fillId="17" borderId="41" xfId="1" applyNumberFormat="1" applyFont="1" applyFill="1" applyBorder="1" applyAlignment="1">
      <alignment horizontal="center" vertical="center"/>
    </xf>
    <xf numFmtId="0" fontId="9" fillId="17" borderId="17" xfId="0" applyFont="1" applyFill="1" applyBorder="1" applyAlignment="1">
      <alignment horizontal="center" vertical="center"/>
    </xf>
    <xf numFmtId="4" fontId="9" fillId="17" borderId="15" xfId="0" applyNumberFormat="1" applyFont="1" applyFill="1" applyBorder="1" applyAlignment="1">
      <alignment horizontal="center" vertical="center"/>
    </xf>
    <xf numFmtId="4" fontId="9" fillId="17" borderId="16" xfId="0" applyNumberFormat="1" applyFont="1" applyFill="1" applyBorder="1" applyAlignment="1">
      <alignment horizontal="center" vertical="center"/>
    </xf>
    <xf numFmtId="4" fontId="9" fillId="17" borderId="17" xfId="2" applyNumberFormat="1" applyFont="1" applyFill="1" applyBorder="1" applyAlignment="1">
      <alignment horizontal="center" vertical="center"/>
    </xf>
    <xf numFmtId="0" fontId="25" fillId="17" borderId="14" xfId="0" applyFont="1" applyFill="1" applyBorder="1" applyAlignment="1">
      <alignment horizontal="center" vertical="center"/>
    </xf>
    <xf numFmtId="2" fontId="14" fillId="17" borderId="15" xfId="0" applyNumberFormat="1" applyFont="1" applyFill="1" applyBorder="1" applyAlignment="1">
      <alignment horizontal="center" vertical="center"/>
    </xf>
    <xf numFmtId="10" fontId="14" fillId="17" borderId="39" xfId="1" applyNumberFormat="1" applyFont="1" applyFill="1" applyBorder="1" applyAlignment="1">
      <alignment horizontal="center" vertical="center"/>
    </xf>
    <xf numFmtId="39" fontId="14" fillId="17" borderId="16" xfId="2" applyNumberFormat="1" applyFont="1" applyFill="1" applyBorder="1" applyAlignment="1">
      <alignment horizontal="center" vertical="center"/>
    </xf>
    <xf numFmtId="10" fontId="14" fillId="17" borderId="41" xfId="1" applyNumberFormat="1" applyFont="1" applyFill="1" applyBorder="1" applyAlignment="1">
      <alignment horizontal="center" vertical="center"/>
    </xf>
    <xf numFmtId="4" fontId="14" fillId="17" borderId="15" xfId="2" applyNumberFormat="1" applyFont="1" applyFill="1" applyBorder="1" applyAlignment="1">
      <alignment horizontal="center" vertical="center"/>
    </xf>
    <xf numFmtId="4" fontId="14" fillId="17" borderId="17" xfId="0" applyNumberFormat="1" applyFont="1" applyFill="1" applyBorder="1" applyAlignment="1">
      <alignment horizontal="center" vertical="center"/>
    </xf>
    <xf numFmtId="10" fontId="14" fillId="17" borderId="17" xfId="0"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64" fontId="9" fillId="0" borderId="0" xfId="2" applyFont="1" applyFill="1" applyBorder="1" applyAlignment="1">
      <alignment horizontal="center" vertical="center"/>
    </xf>
    <xf numFmtId="0" fontId="0" fillId="0" borderId="20" xfId="0" applyBorder="1"/>
    <xf numFmtId="0" fontId="13" fillId="8" borderId="112" xfId="0" applyFont="1" applyFill="1" applyBorder="1" applyAlignment="1">
      <alignment horizontal="center" vertical="center"/>
    </xf>
    <xf numFmtId="2" fontId="3" fillId="17" borderId="18" xfId="0" applyNumberFormat="1" applyFont="1" applyFill="1" applyBorder="1" applyAlignment="1">
      <alignment vertical="center"/>
    </xf>
    <xf numFmtId="0" fontId="27" fillId="8" borderId="114" xfId="0" applyFont="1" applyFill="1" applyBorder="1" applyAlignment="1">
      <alignment horizontal="center" vertical="center"/>
    </xf>
    <xf numFmtId="0" fontId="13" fillId="8" borderId="115" xfId="0" applyFont="1" applyFill="1" applyBorder="1" applyAlignment="1">
      <alignment horizontal="center" vertical="center"/>
    </xf>
    <xf numFmtId="0" fontId="27" fillId="8" borderId="117" xfId="0" applyFont="1" applyFill="1" applyBorder="1" applyAlignment="1">
      <alignment horizontal="center" vertical="center"/>
    </xf>
    <xf numFmtId="0" fontId="13" fillId="8" borderId="118" xfId="0" applyFont="1" applyFill="1" applyBorder="1" applyAlignment="1">
      <alignment horizontal="center" vertical="center"/>
    </xf>
    <xf numFmtId="0" fontId="27" fillId="8" borderId="36" xfId="0" applyFont="1" applyFill="1" applyBorder="1" applyAlignment="1">
      <alignment horizontal="center" vertical="center"/>
    </xf>
    <xf numFmtId="0" fontId="27" fillId="8" borderId="119" xfId="0" applyFont="1" applyFill="1" applyBorder="1" applyAlignment="1">
      <alignment horizontal="center" vertical="center"/>
    </xf>
    <xf numFmtId="0" fontId="27" fillId="8" borderId="97" xfId="0" applyFont="1" applyFill="1" applyBorder="1" applyAlignment="1">
      <alignment horizontal="center" vertical="center"/>
    </xf>
    <xf numFmtId="0" fontId="5" fillId="7" borderId="122" xfId="0" applyFont="1" applyFill="1" applyBorder="1" applyAlignment="1">
      <alignment horizontal="center" vertical="center"/>
    </xf>
    <xf numFmtId="0" fontId="60" fillId="0" borderId="0" xfId="0" applyFont="1" applyAlignment="1">
      <alignment horizontal="center" vertical="center"/>
    </xf>
    <xf numFmtId="0" fontId="5" fillId="6" borderId="22" xfId="0" applyFont="1" applyFill="1" applyBorder="1" applyAlignment="1">
      <alignment horizontal="center" vertical="center"/>
    </xf>
    <xf numFmtId="0" fontId="39" fillId="0" borderId="0" xfId="0" applyFont="1" applyAlignment="1">
      <alignment horizontal="center" vertical="center"/>
    </xf>
    <xf numFmtId="0" fontId="39" fillId="0" borderId="40" xfId="0" applyFont="1" applyBorder="1" applyAlignment="1">
      <alignment horizontal="center" vertical="center"/>
    </xf>
    <xf numFmtId="0" fontId="39" fillId="0" borderId="127" xfId="0" applyFont="1" applyBorder="1" applyAlignment="1">
      <alignment horizontal="center" vertical="center"/>
    </xf>
    <xf numFmtId="0" fontId="39" fillId="0" borderId="12" xfId="0" applyFont="1" applyBorder="1" applyAlignment="1">
      <alignment horizontal="center" vertical="center"/>
    </xf>
    <xf numFmtId="0" fontId="6" fillId="6" borderId="22" xfId="0" applyFont="1" applyFill="1" applyBorder="1" applyAlignment="1">
      <alignment horizontal="center" vertical="center"/>
    </xf>
    <xf numFmtId="2" fontId="3" fillId="0" borderId="18" xfId="0" applyNumberFormat="1" applyFont="1" applyBorder="1" applyAlignment="1">
      <alignment vertical="center"/>
    </xf>
    <xf numFmtId="0" fontId="39" fillId="0" borderId="21" xfId="0" applyFont="1" applyBorder="1" applyAlignment="1">
      <alignment horizontal="center" vertical="center"/>
    </xf>
    <xf numFmtId="0" fontId="5" fillId="18" borderId="18" xfId="0" applyFont="1" applyFill="1" applyBorder="1" applyAlignment="1">
      <alignment horizontal="center" vertical="center"/>
    </xf>
    <xf numFmtId="0" fontId="3" fillId="18" borderId="18" xfId="0" applyFont="1" applyFill="1" applyBorder="1" applyAlignment="1">
      <alignment horizontal="center" vertical="center"/>
    </xf>
    <xf numFmtId="0" fontId="3" fillId="18" borderId="21" xfId="0" applyFont="1" applyFill="1" applyBorder="1" applyAlignment="1">
      <alignment horizontal="center" vertical="center"/>
    </xf>
    <xf numFmtId="0" fontId="6" fillId="18" borderId="18" xfId="0" applyFont="1" applyFill="1" applyBorder="1" applyAlignment="1">
      <alignment horizontal="center" vertical="center"/>
    </xf>
    <xf numFmtId="10" fontId="3" fillId="18" borderId="22" xfId="0" applyNumberFormat="1" applyFont="1" applyFill="1" applyBorder="1" applyAlignment="1">
      <alignment vertical="center"/>
    </xf>
    <xf numFmtId="2" fontId="3" fillId="18" borderId="18" xfId="0" applyNumberFormat="1" applyFont="1" applyFill="1" applyBorder="1" applyAlignment="1">
      <alignment vertical="center"/>
    </xf>
    <xf numFmtId="168" fontId="6" fillId="18" borderId="18" xfId="0" applyNumberFormat="1" applyFont="1" applyFill="1" applyBorder="1" applyAlignment="1">
      <alignment vertical="center"/>
    </xf>
    <xf numFmtId="9" fontId="6" fillId="18" borderId="22" xfId="0" applyNumberFormat="1" applyFont="1" applyFill="1" applyBorder="1" applyAlignment="1">
      <alignment vertical="center"/>
    </xf>
    <xf numFmtId="2" fontId="0" fillId="12" borderId="130" xfId="0" applyNumberFormat="1" applyFill="1" applyBorder="1" applyAlignment="1">
      <alignment vertical="center"/>
    </xf>
    <xf numFmtId="2" fontId="0" fillId="12" borderId="21" xfId="0" applyNumberFormat="1" applyFont="1" applyFill="1" applyBorder="1" applyAlignment="1">
      <alignment vertical="center"/>
    </xf>
    <xf numFmtId="2" fontId="0" fillId="12" borderId="3" xfId="0" applyNumberFormat="1" applyFill="1" applyBorder="1" applyAlignment="1">
      <alignment vertical="center"/>
    </xf>
    <xf numFmtId="0" fontId="2" fillId="12" borderId="21" xfId="0" applyFont="1" applyFill="1" applyBorder="1" applyAlignment="1">
      <alignment horizontal="center" vertical="center"/>
    </xf>
    <xf numFmtId="0" fontId="13" fillId="8" borderId="131" xfId="0" applyFont="1" applyFill="1" applyBorder="1" applyAlignment="1">
      <alignment horizontal="center" vertical="center"/>
    </xf>
    <xf numFmtId="0" fontId="5" fillId="9" borderId="67" xfId="0" applyFont="1" applyFill="1" applyBorder="1" applyAlignment="1">
      <alignment horizontal="center" vertical="center" wrapText="1"/>
    </xf>
    <xf numFmtId="0" fontId="55" fillId="9" borderId="67" xfId="0" applyFont="1" applyFill="1" applyBorder="1" applyAlignment="1">
      <alignment horizontal="center" vertical="center" wrapText="1"/>
    </xf>
    <xf numFmtId="49" fontId="65" fillId="15" borderId="67" xfId="0" applyNumberFormat="1" applyFont="1" applyFill="1" applyBorder="1" applyAlignment="1">
      <alignment horizontal="center" vertical="center" wrapText="1"/>
    </xf>
    <xf numFmtId="0" fontId="5" fillId="10" borderId="67" xfId="0" applyFont="1" applyFill="1" applyBorder="1" applyAlignment="1">
      <alignment horizontal="center" vertical="center" wrapText="1"/>
    </xf>
    <xf numFmtId="0" fontId="5" fillId="11" borderId="67" xfId="0" applyFont="1" applyFill="1" applyBorder="1" applyAlignment="1">
      <alignment horizontal="center" vertical="center" wrapText="1"/>
    </xf>
    <xf numFmtId="0" fontId="5" fillId="12" borderId="67" xfId="0" applyFont="1" applyFill="1" applyBorder="1" applyAlignment="1">
      <alignment horizontal="center" vertical="center" wrapText="1"/>
    </xf>
    <xf numFmtId="0" fontId="5" fillId="13" borderId="67" xfId="0" applyFont="1" applyFill="1" applyBorder="1" applyAlignment="1">
      <alignment horizontal="center" vertical="center" wrapText="1"/>
    </xf>
    <xf numFmtId="0" fontId="5" fillId="14" borderId="67" xfId="0" applyFont="1" applyFill="1" applyBorder="1" applyAlignment="1">
      <alignment horizontal="center" vertical="center" wrapText="1"/>
    </xf>
    <xf numFmtId="0" fontId="1" fillId="0" borderId="0" xfId="0" applyNumberFormat="1" applyFont="1" applyAlignment="1">
      <alignment horizontal="center" vertical="center" wrapText="1"/>
    </xf>
    <xf numFmtId="0" fontId="0" fillId="0" borderId="0" xfId="0" applyNumberFormat="1" applyAlignment="1">
      <alignment horizontal="center" vertical="center" wrapText="1"/>
    </xf>
    <xf numFmtId="0" fontId="56" fillId="0" borderId="0" xfId="0" applyFont="1" applyFill="1" applyBorder="1" applyAlignment="1">
      <alignment horizontal="center" vertical="center" wrapText="1"/>
    </xf>
    <xf numFmtId="14" fontId="35" fillId="7" borderId="0" xfId="0" applyNumberFormat="1" applyFont="1" applyFill="1" applyBorder="1" applyAlignment="1" applyProtection="1">
      <alignment horizontal="center" vertical="center"/>
    </xf>
    <xf numFmtId="0" fontId="9" fillId="7" borderId="0" xfId="0" applyFont="1" applyFill="1" applyBorder="1" applyAlignment="1" applyProtection="1">
      <alignment horizontal="center" vertical="center"/>
    </xf>
    <xf numFmtId="0" fontId="5" fillId="7" borderId="24" xfId="0" applyFont="1" applyFill="1" applyBorder="1" applyAlignment="1" applyProtection="1">
      <alignment horizontal="center" vertical="center"/>
    </xf>
    <xf numFmtId="0" fontId="5" fillId="7" borderId="25" xfId="0" applyFont="1" applyFill="1" applyBorder="1" applyAlignment="1" applyProtection="1">
      <alignment horizontal="center" vertical="center"/>
    </xf>
    <xf numFmtId="0" fontId="26" fillId="8" borderId="12" xfId="0" applyFont="1" applyFill="1" applyBorder="1" applyAlignment="1" applyProtection="1">
      <alignment horizontal="center" vertical="center"/>
      <protection locked="0" hidden="1"/>
    </xf>
    <xf numFmtId="0" fontId="26" fillId="8" borderId="47" xfId="0" applyFont="1" applyFill="1" applyBorder="1" applyAlignment="1" applyProtection="1">
      <alignment horizontal="center" vertical="center"/>
      <protection locked="0" hidden="1"/>
    </xf>
    <xf numFmtId="0" fontId="26" fillId="8" borderId="3" xfId="0" applyFont="1" applyFill="1" applyBorder="1" applyAlignment="1" applyProtection="1">
      <alignment horizontal="center" vertical="center"/>
      <protection locked="0" hidden="1"/>
    </xf>
    <xf numFmtId="0" fontId="26" fillId="8" borderId="48" xfId="0" applyFont="1" applyFill="1" applyBorder="1" applyAlignment="1" applyProtection="1">
      <alignment horizontal="center" vertical="center"/>
      <protection locked="0" hidden="1"/>
    </xf>
    <xf numFmtId="0" fontId="26" fillId="8" borderId="53" xfId="0" applyFont="1" applyFill="1" applyBorder="1" applyAlignment="1" applyProtection="1">
      <alignment horizontal="center" vertical="center"/>
      <protection locked="0" hidden="1"/>
    </xf>
    <xf numFmtId="0" fontId="26" fillId="8" borderId="52" xfId="0" applyFont="1" applyFill="1" applyBorder="1" applyAlignment="1" applyProtection="1">
      <alignment horizontal="center" vertical="center"/>
      <protection locked="0" hidden="1"/>
    </xf>
    <xf numFmtId="0" fontId="26" fillId="8" borderId="51" xfId="0" applyFont="1" applyFill="1" applyBorder="1" applyAlignment="1" applyProtection="1">
      <alignment horizontal="center" vertical="center"/>
      <protection locked="0" hidden="1"/>
    </xf>
    <xf numFmtId="0" fontId="26" fillId="8" borderId="16" xfId="0" applyFont="1" applyFill="1" applyBorder="1" applyAlignment="1" applyProtection="1">
      <alignment horizontal="center" vertical="center"/>
      <protection locked="0" hidden="1"/>
    </xf>
    <xf numFmtId="0" fontId="26" fillId="8" borderId="90" xfId="0" applyFont="1" applyFill="1" applyBorder="1" applyAlignment="1" applyProtection="1">
      <alignment horizontal="center" vertical="center"/>
      <protection locked="0" hidden="1"/>
    </xf>
    <xf numFmtId="0" fontId="58" fillId="7" borderId="30" xfId="0" applyFont="1" applyFill="1" applyBorder="1" applyAlignment="1" applyProtection="1">
      <alignment horizontal="center"/>
    </xf>
    <xf numFmtId="0" fontId="58" fillId="7" borderId="0" xfId="0" applyFont="1" applyFill="1" applyBorder="1" applyAlignment="1" applyProtection="1">
      <alignment horizontal="center"/>
    </xf>
    <xf numFmtId="0" fontId="9" fillId="16" borderId="30" xfId="0" applyFont="1" applyFill="1" applyBorder="1" applyAlignment="1" applyProtection="1">
      <alignment horizontal="left" vertical="center"/>
    </xf>
    <xf numFmtId="0" fontId="9" fillId="16" borderId="0" xfId="0" applyFont="1" applyFill="1" applyBorder="1" applyAlignment="1" applyProtection="1">
      <alignment horizontal="left" vertical="center"/>
    </xf>
    <xf numFmtId="0" fontId="48" fillId="9" borderId="30" xfId="0" applyFont="1" applyFill="1" applyBorder="1" applyAlignment="1" applyProtection="1">
      <alignment horizontal="right" vertical="center" wrapText="1"/>
    </xf>
    <xf numFmtId="0" fontId="48" fillId="9" borderId="68" xfId="0" applyFont="1" applyFill="1" applyBorder="1" applyAlignment="1" applyProtection="1">
      <alignment horizontal="right" vertical="center" wrapText="1"/>
    </xf>
    <xf numFmtId="0" fontId="1" fillId="7" borderId="0" xfId="0" applyFont="1" applyFill="1" applyBorder="1" applyAlignment="1" applyProtection="1">
      <protection locked="0"/>
    </xf>
    <xf numFmtId="0" fontId="0" fillId="7" borderId="0" xfId="0" applyFill="1" applyBorder="1" applyAlignment="1" applyProtection="1">
      <protection locked="0"/>
    </xf>
    <xf numFmtId="0" fontId="25" fillId="9" borderId="30" xfId="0" applyFont="1" applyFill="1" applyBorder="1" applyAlignment="1" applyProtection="1">
      <alignment horizontal="right" vertical="center" wrapText="1"/>
    </xf>
    <xf numFmtId="0" fontId="25" fillId="9" borderId="68" xfId="0" applyFont="1" applyFill="1" applyBorder="1" applyAlignment="1" applyProtection="1">
      <alignment horizontal="right" vertical="center" wrapText="1"/>
    </xf>
    <xf numFmtId="0" fontId="8" fillId="16" borderId="30" xfId="0" applyFont="1" applyFill="1" applyBorder="1" applyAlignment="1" applyProtection="1">
      <alignment horizontal="right" vertical="center"/>
    </xf>
    <xf numFmtId="0" fontId="8" fillId="16" borderId="68" xfId="0" applyFont="1" applyFill="1" applyBorder="1" applyAlignment="1" applyProtection="1">
      <alignment horizontal="right" vertical="center"/>
    </xf>
    <xf numFmtId="0" fontId="49" fillId="16" borderId="30" xfId="0" applyFont="1" applyFill="1" applyBorder="1" applyAlignment="1" applyProtection="1">
      <alignment horizontal="right" vertical="center"/>
    </xf>
    <xf numFmtId="0" fontId="49" fillId="16" borderId="68" xfId="0" applyFont="1" applyFill="1" applyBorder="1" applyAlignment="1" applyProtection="1">
      <alignment horizontal="right" vertical="center"/>
    </xf>
    <xf numFmtId="0" fontId="34" fillId="6" borderId="96" xfId="0" applyFont="1" applyFill="1" applyBorder="1" applyAlignment="1" applyProtection="1">
      <alignment horizontal="center" vertical="center"/>
    </xf>
    <xf numFmtId="0" fontId="34" fillId="6" borderId="79" xfId="0" applyFont="1" applyFill="1" applyBorder="1" applyAlignment="1" applyProtection="1">
      <alignment horizontal="center" vertical="center"/>
    </xf>
    <xf numFmtId="0" fontId="34" fillId="6" borderId="97" xfId="0" applyFont="1" applyFill="1" applyBorder="1" applyAlignment="1" applyProtection="1">
      <alignment horizontal="center" vertical="center"/>
    </xf>
    <xf numFmtId="14" fontId="35" fillId="9" borderId="0" xfId="0" applyNumberFormat="1" applyFont="1" applyFill="1" applyBorder="1" applyAlignment="1" applyProtection="1">
      <alignment horizontal="center" vertical="center"/>
    </xf>
    <xf numFmtId="0" fontId="15" fillId="9" borderId="0" xfId="0" applyFont="1" applyFill="1" applyBorder="1" applyAlignment="1" applyProtection="1">
      <alignment horizontal="right" vertical="center"/>
    </xf>
    <xf numFmtId="0" fontId="30" fillId="6" borderId="103" xfId="0" applyFont="1" applyFill="1" applyBorder="1" applyAlignment="1">
      <alignment horizontal="center" vertical="center"/>
    </xf>
    <xf numFmtId="0" fontId="30" fillId="6" borderId="104" xfId="0" applyFont="1" applyFill="1" applyBorder="1" applyAlignment="1">
      <alignment horizontal="center" vertical="center"/>
    </xf>
    <xf numFmtId="0" fontId="30" fillId="6" borderId="23" xfId="0" applyFont="1" applyFill="1" applyBorder="1" applyAlignment="1">
      <alignment horizontal="center" vertical="center"/>
    </xf>
    <xf numFmtId="0" fontId="31" fillId="6" borderId="103" xfId="0" applyFont="1" applyFill="1" applyBorder="1" applyAlignment="1">
      <alignment horizontal="center" vertical="center"/>
    </xf>
    <xf numFmtId="0" fontId="31" fillId="6" borderId="104" xfId="0" applyFont="1" applyFill="1" applyBorder="1" applyAlignment="1">
      <alignment horizontal="center" vertical="center"/>
    </xf>
    <xf numFmtId="0" fontId="30" fillId="6" borderId="103" xfId="0" applyFont="1" applyFill="1" applyBorder="1" applyAlignment="1">
      <alignment horizontal="center" vertical="center" wrapText="1"/>
    </xf>
    <xf numFmtId="0" fontId="30" fillId="6" borderId="104"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8" fillId="0" borderId="105"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106" xfId="0" applyFont="1" applyBorder="1" applyAlignment="1">
      <alignment horizontal="center" vertical="center" wrapText="1"/>
    </xf>
    <xf numFmtId="167" fontId="43" fillId="0" borderId="0" xfId="0" applyNumberFormat="1" applyFont="1" applyFill="1" applyAlignment="1">
      <alignment horizontal="left"/>
    </xf>
    <xf numFmtId="0" fontId="23" fillId="0" borderId="0" xfId="0" applyFont="1" applyAlignment="1">
      <alignment horizontal="right"/>
    </xf>
    <xf numFmtId="0" fontId="47" fillId="0" borderId="107" xfId="0" applyFont="1" applyBorder="1" applyAlignment="1">
      <alignment horizontal="center" vertical="center"/>
    </xf>
    <xf numFmtId="0" fontId="47" fillId="0" borderId="43" xfId="0" applyFont="1" applyBorder="1" applyAlignment="1">
      <alignment horizontal="center" vertical="center"/>
    </xf>
    <xf numFmtId="0" fontId="25" fillId="2" borderId="103" xfId="0" applyFont="1" applyFill="1" applyBorder="1" applyAlignment="1">
      <alignment horizontal="center" vertical="center"/>
    </xf>
    <xf numFmtId="0" fontId="25" fillId="2" borderId="104" xfId="0" applyFont="1" applyFill="1" applyBorder="1" applyAlignment="1">
      <alignment horizontal="center" vertical="center"/>
    </xf>
    <xf numFmtId="0" fontId="25" fillId="2" borderId="23" xfId="0" applyFont="1" applyFill="1" applyBorder="1" applyAlignment="1">
      <alignment horizontal="center" vertical="center"/>
    </xf>
    <xf numFmtId="0" fontId="22" fillId="0" borderId="0" xfId="0" applyFont="1" applyBorder="1" applyAlignment="1">
      <alignment horizontal="right" wrapText="1"/>
    </xf>
    <xf numFmtId="0" fontId="54" fillId="0" borderId="0" xfId="0" applyFont="1" applyAlignment="1">
      <alignment horizontal="center" vertical="center" wrapText="1"/>
    </xf>
    <xf numFmtId="0" fontId="8" fillId="0" borderId="105"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106" xfId="0" applyFont="1" applyBorder="1" applyAlignment="1">
      <alignment horizontal="center" vertical="center" wrapText="1"/>
    </xf>
    <xf numFmtId="0" fontId="25" fillId="0" borderId="105"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106" xfId="0" applyFont="1" applyBorder="1" applyAlignment="1">
      <alignment horizontal="center" vertical="center" wrapText="1"/>
    </xf>
    <xf numFmtId="0" fontId="42" fillId="0" borderId="0" xfId="0" applyFont="1" applyFill="1" applyAlignment="1">
      <alignment horizontal="left"/>
    </xf>
    <xf numFmtId="0" fontId="61" fillId="12" borderId="128" xfId="0" applyFont="1" applyFill="1" applyBorder="1" applyAlignment="1">
      <alignment horizontal="center" vertical="center"/>
    </xf>
    <xf numFmtId="0" fontId="61" fillId="12" borderId="129" xfId="0" applyFont="1" applyFill="1" applyBorder="1" applyAlignment="1">
      <alignment horizontal="center" vertical="center"/>
    </xf>
    <xf numFmtId="0" fontId="61" fillId="12" borderId="49" xfId="0" applyFont="1" applyFill="1" applyBorder="1" applyAlignment="1">
      <alignment horizontal="center" vertical="center"/>
    </xf>
    <xf numFmtId="0" fontId="61" fillId="12" borderId="40" xfId="0" applyFont="1" applyFill="1" applyBorder="1" applyAlignment="1">
      <alignment horizontal="center" vertical="center"/>
    </xf>
    <xf numFmtId="0" fontId="61" fillId="12" borderId="127" xfId="0" applyFont="1" applyFill="1" applyBorder="1" applyAlignment="1">
      <alignment horizontal="center" vertical="center"/>
    </xf>
    <xf numFmtId="0" fontId="61" fillId="12" borderId="12" xfId="0" applyFont="1" applyFill="1" applyBorder="1" applyAlignment="1">
      <alignment horizontal="center" vertical="center"/>
    </xf>
    <xf numFmtId="0" fontId="8" fillId="0" borderId="108" xfId="0" applyFont="1" applyBorder="1" applyAlignment="1">
      <alignment horizontal="center"/>
    </xf>
    <xf numFmtId="0" fontId="8" fillId="0" borderId="107" xfId="0" applyFont="1" applyBorder="1" applyAlignment="1">
      <alignment horizontal="center"/>
    </xf>
    <xf numFmtId="0" fontId="8" fillId="0" borderId="43" xfId="0" applyFont="1" applyBorder="1" applyAlignment="1">
      <alignment horizontal="center"/>
    </xf>
    <xf numFmtId="0" fontId="45" fillId="0" borderId="0" xfId="0" applyFont="1" applyAlignment="1">
      <alignment horizontal="left" vertical="center" wrapText="1"/>
    </xf>
    <xf numFmtId="0" fontId="40" fillId="0" borderId="0" xfId="0" applyFont="1" applyAlignment="1">
      <alignment horizontal="left" vertical="center" wrapText="1"/>
    </xf>
    <xf numFmtId="0" fontId="7" fillId="0" borderId="105"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106" xfId="0" applyFont="1" applyBorder="1" applyAlignment="1">
      <alignment horizontal="center" vertical="center" wrapText="1"/>
    </xf>
    <xf numFmtId="0" fontId="7" fillId="2" borderId="103" xfId="0" applyFont="1" applyFill="1" applyBorder="1" applyAlignment="1">
      <alignment horizontal="center" vertical="center"/>
    </xf>
    <xf numFmtId="0" fontId="7" fillId="2" borderId="104" xfId="0" applyFont="1" applyFill="1" applyBorder="1" applyAlignment="1">
      <alignment horizontal="center" vertical="center"/>
    </xf>
    <xf numFmtId="0" fontId="7" fillId="2" borderId="23" xfId="0" applyFont="1" applyFill="1" applyBorder="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36" fillId="7" borderId="94" xfId="0" applyFont="1" applyFill="1" applyBorder="1" applyAlignment="1" applyProtection="1">
      <alignment horizontal="left" vertical="center"/>
      <protection locked="0"/>
    </xf>
    <xf numFmtId="0" fontId="36" fillId="7" borderId="80" xfId="0" applyFont="1" applyFill="1" applyBorder="1" applyAlignment="1" applyProtection="1">
      <alignment horizontal="left" vertical="center"/>
      <protection locked="0"/>
    </xf>
    <xf numFmtId="0" fontId="36" fillId="7" borderId="95" xfId="0" applyFont="1" applyFill="1" applyBorder="1" applyAlignment="1" applyProtection="1">
      <alignment horizontal="left" vertical="center"/>
      <protection locked="0"/>
    </xf>
    <xf numFmtId="49" fontId="36" fillId="7" borderId="94" xfId="0" applyNumberFormat="1" applyFont="1" applyFill="1" applyBorder="1" applyAlignment="1" applyProtection="1">
      <alignment horizontal="center" vertical="center"/>
      <protection locked="0"/>
    </xf>
    <xf numFmtId="49" fontId="36" fillId="7" borderId="80" xfId="0" applyNumberFormat="1" applyFont="1" applyFill="1" applyBorder="1" applyAlignment="1" applyProtection="1">
      <alignment horizontal="center" vertical="center"/>
      <protection locked="0"/>
    </xf>
    <xf numFmtId="49" fontId="36" fillId="7" borderId="95" xfId="0" applyNumberFormat="1" applyFont="1" applyFill="1" applyBorder="1" applyAlignment="1" applyProtection="1">
      <alignment horizontal="center" vertical="center"/>
      <protection locked="0"/>
    </xf>
    <xf numFmtId="0" fontId="24" fillId="7" borderId="94" xfId="0" applyFont="1" applyFill="1" applyBorder="1" applyAlignment="1" applyProtection="1">
      <alignment horizontal="left" vertical="center"/>
      <protection locked="0"/>
    </xf>
    <xf numFmtId="0" fontId="24" fillId="7" borderId="80" xfId="0" applyFont="1" applyFill="1" applyBorder="1" applyAlignment="1" applyProtection="1">
      <alignment horizontal="left" vertical="center"/>
      <protection locked="0"/>
    </xf>
    <xf numFmtId="0" fontId="24" fillId="7" borderId="95" xfId="0" applyFont="1" applyFill="1" applyBorder="1" applyAlignment="1" applyProtection="1">
      <alignment horizontal="left" vertical="center"/>
      <protection locked="0"/>
    </xf>
    <xf numFmtId="0" fontId="35" fillId="7" borderId="67" xfId="0" applyFont="1" applyFill="1" applyBorder="1" applyAlignment="1" applyProtection="1">
      <alignment horizontal="center" vertical="center"/>
      <protection locked="0"/>
    </xf>
    <xf numFmtId="0" fontId="35" fillId="7" borderId="94" xfId="0" applyFont="1" applyFill="1" applyBorder="1" applyAlignment="1" applyProtection="1">
      <alignment horizontal="left" vertical="center"/>
      <protection locked="0"/>
    </xf>
    <xf numFmtId="0" fontId="35" fillId="7" borderId="95" xfId="0" applyFont="1" applyFill="1" applyBorder="1" applyAlignment="1" applyProtection="1">
      <alignment horizontal="left" vertical="center"/>
      <protection locked="0"/>
    </xf>
    <xf numFmtId="49" fontId="24" fillId="7" borderId="94" xfId="0" applyNumberFormat="1" applyFont="1" applyFill="1" applyBorder="1" applyAlignment="1" applyProtection="1">
      <alignment horizontal="left" vertical="center"/>
      <protection locked="0"/>
    </xf>
    <xf numFmtId="49" fontId="24" fillId="7" borderId="80" xfId="0" applyNumberFormat="1" applyFont="1" applyFill="1" applyBorder="1" applyAlignment="1" applyProtection="1">
      <alignment horizontal="left" vertical="center"/>
      <protection locked="0"/>
    </xf>
    <xf numFmtId="49" fontId="24" fillId="7" borderId="95" xfId="0" applyNumberFormat="1" applyFont="1" applyFill="1" applyBorder="1" applyAlignment="1" applyProtection="1">
      <alignment horizontal="left" vertical="center"/>
      <protection locked="0"/>
    </xf>
    <xf numFmtId="14" fontId="35" fillId="7" borderId="94" xfId="0" applyNumberFormat="1" applyFont="1" applyFill="1" applyBorder="1" applyAlignment="1" applyProtection="1">
      <alignment horizontal="left" vertical="center"/>
      <protection locked="0"/>
    </xf>
    <xf numFmtId="14" fontId="35" fillId="7" borderId="95" xfId="0" applyNumberFormat="1" applyFont="1" applyFill="1" applyBorder="1" applyAlignment="1" applyProtection="1">
      <alignment horizontal="left" vertical="center"/>
      <protection locked="0"/>
    </xf>
    <xf numFmtId="0" fontId="35" fillId="7" borderId="80" xfId="0" applyFont="1" applyFill="1" applyBorder="1" applyAlignment="1" applyProtection="1">
      <alignment horizontal="left" vertical="center"/>
      <protection locked="0"/>
    </xf>
    <xf numFmtId="14" fontId="35" fillId="16" borderId="67" xfId="0" applyNumberFormat="1" applyFont="1" applyFill="1" applyBorder="1" applyAlignment="1" applyProtection="1">
      <alignment horizontal="left" vertical="center"/>
      <protection locked="0"/>
    </xf>
    <xf numFmtId="0" fontId="35" fillId="16" borderId="94" xfId="0" applyFont="1" applyFill="1" applyBorder="1" applyAlignment="1" applyProtection="1">
      <alignment horizontal="left" vertical="center"/>
      <protection locked="0"/>
    </xf>
    <xf numFmtId="0" fontId="35" fillId="16" borderId="80" xfId="0" applyFont="1" applyFill="1" applyBorder="1" applyAlignment="1" applyProtection="1">
      <alignment horizontal="left" vertical="center"/>
      <protection locked="0"/>
    </xf>
    <xf numFmtId="0" fontId="35" fillId="16" borderId="95" xfId="0" applyFont="1" applyFill="1" applyBorder="1" applyAlignment="1" applyProtection="1">
      <alignment horizontal="left" vertical="center"/>
      <protection locked="0"/>
    </xf>
    <xf numFmtId="14" fontId="35" fillId="16" borderId="94" xfId="0" applyNumberFormat="1" applyFont="1" applyFill="1" applyBorder="1" applyAlignment="1" applyProtection="1">
      <alignment horizontal="left" vertical="center"/>
      <protection locked="0"/>
    </xf>
    <xf numFmtId="14" fontId="35" fillId="16" borderId="95" xfId="0" applyNumberFormat="1" applyFont="1" applyFill="1" applyBorder="1" applyAlignment="1" applyProtection="1">
      <alignment horizontal="left" vertical="center"/>
      <protection locked="0"/>
    </xf>
    <xf numFmtId="0" fontId="35" fillId="16" borderId="67" xfId="0" applyFont="1" applyFill="1" applyBorder="1" applyAlignment="1" applyProtection="1">
      <alignment horizontal="left" vertical="center"/>
      <protection locked="0"/>
    </xf>
    <xf numFmtId="0" fontId="36" fillId="9" borderId="98" xfId="0" applyFont="1" applyFill="1" applyBorder="1" applyAlignment="1" applyProtection="1">
      <alignment horizontal="left" vertical="top" wrapText="1"/>
      <protection locked="0"/>
    </xf>
    <xf numFmtId="0" fontId="36" fillId="9" borderId="31" xfId="0" applyFont="1" applyFill="1" applyBorder="1" applyAlignment="1" applyProtection="1">
      <alignment horizontal="left" vertical="top" wrapText="1"/>
      <protection locked="0"/>
    </xf>
    <xf numFmtId="0" fontId="36" fillId="9" borderId="99" xfId="0" applyFont="1" applyFill="1" applyBorder="1" applyAlignment="1" applyProtection="1">
      <alignment horizontal="left" vertical="top" wrapText="1"/>
      <protection locked="0"/>
    </xf>
    <xf numFmtId="0" fontId="36" fillId="9" borderId="100" xfId="0" applyFont="1" applyFill="1" applyBorder="1" applyAlignment="1" applyProtection="1">
      <alignment horizontal="left" vertical="top" wrapText="1"/>
      <protection locked="0"/>
    </xf>
    <xf numFmtId="0" fontId="36" fillId="9" borderId="0" xfId="0" applyFont="1" applyFill="1" applyBorder="1" applyAlignment="1" applyProtection="1">
      <alignment horizontal="left" vertical="top" wrapText="1"/>
      <protection locked="0"/>
    </xf>
    <xf numFmtId="0" fontId="36" fillId="9" borderId="68" xfId="0" applyFont="1" applyFill="1" applyBorder="1" applyAlignment="1" applyProtection="1">
      <alignment horizontal="left" vertical="top" wrapText="1"/>
      <protection locked="0"/>
    </xf>
    <xf numFmtId="0" fontId="36" fillId="9" borderId="101" xfId="0" applyFont="1" applyFill="1" applyBorder="1" applyAlignment="1" applyProtection="1">
      <alignment horizontal="left" vertical="top" wrapText="1"/>
      <protection locked="0"/>
    </xf>
    <xf numFmtId="0" fontId="36" fillId="9" borderId="35" xfId="0" applyFont="1" applyFill="1" applyBorder="1" applyAlignment="1" applyProtection="1">
      <alignment horizontal="left" vertical="top" wrapText="1"/>
      <protection locked="0"/>
    </xf>
    <xf numFmtId="0" fontId="36" fillId="9" borderId="102" xfId="0" applyFont="1" applyFill="1" applyBorder="1" applyAlignment="1" applyProtection="1">
      <alignment horizontal="left" vertical="top" wrapText="1"/>
      <protection locked="0"/>
    </xf>
    <xf numFmtId="0" fontId="36" fillId="16" borderId="98" xfId="0" applyFont="1" applyFill="1" applyBorder="1" applyAlignment="1" applyProtection="1">
      <alignment horizontal="left" vertical="top" wrapText="1"/>
      <protection locked="0"/>
    </xf>
    <xf numFmtId="0" fontId="36" fillId="16" borderId="31" xfId="0" applyFont="1" applyFill="1" applyBorder="1" applyAlignment="1" applyProtection="1">
      <alignment horizontal="left" vertical="top" wrapText="1"/>
      <protection locked="0"/>
    </xf>
    <xf numFmtId="0" fontId="36" fillId="16" borderId="99" xfId="0" applyFont="1" applyFill="1" applyBorder="1" applyAlignment="1" applyProtection="1">
      <alignment horizontal="left" vertical="top" wrapText="1"/>
      <protection locked="0"/>
    </xf>
    <xf numFmtId="0" fontId="36" fillId="16" borderId="101" xfId="0" applyFont="1" applyFill="1" applyBorder="1" applyAlignment="1" applyProtection="1">
      <alignment horizontal="left" vertical="top" wrapText="1"/>
      <protection locked="0"/>
    </xf>
    <xf numFmtId="0" fontId="36" fillId="16" borderId="35" xfId="0" applyFont="1" applyFill="1" applyBorder="1" applyAlignment="1" applyProtection="1">
      <alignment horizontal="left" vertical="top" wrapText="1"/>
      <protection locked="0"/>
    </xf>
    <xf numFmtId="0" fontId="36" fillId="16" borderId="102" xfId="0" applyFont="1" applyFill="1" applyBorder="1" applyAlignment="1" applyProtection="1">
      <alignment horizontal="left" vertical="top" wrapText="1"/>
      <protection locked="0"/>
    </xf>
    <xf numFmtId="0" fontId="36" fillId="16" borderId="100" xfId="0" applyFont="1" applyFill="1" applyBorder="1" applyAlignment="1" applyProtection="1">
      <alignment horizontal="left" vertical="top" wrapText="1"/>
      <protection locked="0"/>
    </xf>
    <xf numFmtId="0" fontId="36" fillId="16" borderId="0" xfId="0" applyFont="1" applyFill="1" applyBorder="1" applyAlignment="1" applyProtection="1">
      <alignment horizontal="left" vertical="top" wrapText="1"/>
      <protection locked="0"/>
    </xf>
    <xf numFmtId="0" fontId="36" fillId="16" borderId="68" xfId="0" applyFont="1" applyFill="1" applyBorder="1" applyAlignment="1" applyProtection="1">
      <alignment horizontal="left" vertical="top" wrapText="1"/>
      <protection locked="0"/>
    </xf>
    <xf numFmtId="0" fontId="26" fillId="8" borderId="12" xfId="0" applyFont="1" applyFill="1" applyBorder="1" applyAlignment="1" applyProtection="1">
      <alignment horizontal="center" vertical="center"/>
      <protection locked="0"/>
    </xf>
    <xf numFmtId="0" fontId="26" fillId="8" borderId="47" xfId="0" applyFont="1" applyFill="1" applyBorder="1" applyAlignment="1" applyProtection="1">
      <alignment horizontal="center" vertical="center"/>
      <protection locked="0"/>
    </xf>
    <xf numFmtId="0" fontId="26" fillId="8" borderId="3" xfId="0" applyFont="1" applyFill="1" applyBorder="1" applyAlignment="1" applyProtection="1">
      <alignment horizontal="center" vertical="center"/>
      <protection locked="0"/>
    </xf>
    <xf numFmtId="0" fontId="26" fillId="8" borderId="48" xfId="0" applyFont="1" applyFill="1" applyBorder="1" applyAlignment="1" applyProtection="1">
      <alignment horizontal="center" vertical="center"/>
      <protection locked="0"/>
    </xf>
    <xf numFmtId="0" fontId="26" fillId="8" borderId="49" xfId="0" applyFont="1" applyFill="1" applyBorder="1" applyAlignment="1" applyProtection="1">
      <alignment horizontal="center" vertical="center"/>
      <protection locked="0"/>
    </xf>
    <xf numFmtId="0" fontId="26" fillId="8" borderId="50" xfId="0" applyFont="1" applyFill="1" applyBorder="1" applyAlignment="1" applyProtection="1">
      <alignment horizontal="center" vertical="center"/>
      <protection locked="0"/>
    </xf>
    <xf numFmtId="0" fontId="26" fillId="8" borderId="56" xfId="0" applyFont="1" applyFill="1" applyBorder="1" applyAlignment="1" applyProtection="1">
      <alignment horizontal="center" vertical="center"/>
      <protection locked="0"/>
    </xf>
    <xf numFmtId="0" fontId="26" fillId="8" borderId="58" xfId="0" applyFont="1" applyFill="1" applyBorder="1" applyAlignment="1" applyProtection="1">
      <alignment horizontal="center" vertical="center"/>
      <protection locked="0"/>
    </xf>
    <xf numFmtId="0" fontId="26" fillId="8" borderId="51" xfId="0" applyFont="1" applyFill="1" applyBorder="1" applyAlignment="1" applyProtection="1">
      <alignment horizontal="center" vertical="center"/>
      <protection locked="0"/>
    </xf>
    <xf numFmtId="0" fontId="26" fillId="8" borderId="52" xfId="0" applyFont="1" applyFill="1" applyBorder="1" applyAlignment="1" applyProtection="1">
      <alignment horizontal="center" vertical="center"/>
      <protection locked="0"/>
    </xf>
    <xf numFmtId="0" fontId="26" fillId="8" borderId="53" xfId="0" applyFont="1" applyFill="1" applyBorder="1" applyAlignment="1" applyProtection="1">
      <alignment horizontal="center" vertical="center"/>
      <protection locked="0"/>
    </xf>
    <xf numFmtId="0" fontId="26" fillId="8" borderId="54" xfId="0" applyFont="1" applyFill="1" applyBorder="1" applyAlignment="1" applyProtection="1">
      <alignment horizontal="center" vertical="center"/>
      <protection locked="0"/>
    </xf>
    <xf numFmtId="0" fontId="26" fillId="8" borderId="55" xfId="0" applyFont="1" applyFill="1" applyBorder="1" applyAlignment="1" applyProtection="1">
      <alignment horizontal="center" vertical="center"/>
      <protection locked="0"/>
    </xf>
    <xf numFmtId="0" fontId="26" fillId="8" borderId="57" xfId="0" applyFont="1" applyFill="1" applyBorder="1" applyAlignment="1" applyProtection="1">
      <alignment horizontal="center" vertical="center"/>
      <protection locked="0"/>
    </xf>
    <xf numFmtId="0" fontId="26" fillId="8" borderId="60" xfId="0" applyFont="1" applyFill="1" applyBorder="1" applyAlignment="1" applyProtection="1">
      <alignment horizontal="center" vertical="center"/>
      <protection locked="0"/>
    </xf>
    <xf numFmtId="0" fontId="26" fillId="8" borderId="59" xfId="0" applyFont="1" applyFill="1" applyBorder="1" applyAlignment="1" applyProtection="1">
      <alignment horizontal="center" vertical="center"/>
      <protection locked="0"/>
    </xf>
    <xf numFmtId="0" fontId="26" fillId="8" borderId="77" xfId="0" applyFont="1" applyFill="1" applyBorder="1" applyAlignment="1" applyProtection="1">
      <alignment horizontal="center" vertical="center"/>
      <protection locked="0"/>
    </xf>
    <xf numFmtId="0" fontId="26" fillId="8" borderId="123" xfId="0" applyFont="1" applyFill="1" applyBorder="1" applyAlignment="1" applyProtection="1">
      <alignment horizontal="center" vertical="center"/>
      <protection locked="0"/>
    </xf>
    <xf numFmtId="0" fontId="26" fillId="8" borderId="78" xfId="0" applyFont="1" applyFill="1" applyBorder="1" applyAlignment="1" applyProtection="1">
      <alignment horizontal="center" vertical="center"/>
      <protection locked="0"/>
    </xf>
    <xf numFmtId="0" fontId="26" fillId="8" borderId="120" xfId="0" applyFont="1" applyFill="1" applyBorder="1" applyAlignment="1" applyProtection="1">
      <alignment horizontal="center" vertical="center"/>
      <protection locked="0"/>
    </xf>
    <xf numFmtId="0" fontId="26" fillId="8" borderId="121" xfId="0" applyFont="1" applyFill="1" applyBorder="1" applyAlignment="1" applyProtection="1">
      <alignment horizontal="center" vertical="center"/>
      <protection locked="0"/>
    </xf>
    <xf numFmtId="0" fontId="26" fillId="8" borderId="124" xfId="0" applyFont="1" applyFill="1" applyBorder="1" applyAlignment="1" applyProtection="1">
      <alignment horizontal="center" vertical="center"/>
      <protection locked="0"/>
    </xf>
    <xf numFmtId="0" fontId="26" fillId="8" borderId="116" xfId="0" applyFont="1" applyFill="1" applyBorder="1" applyAlignment="1" applyProtection="1">
      <alignment horizontal="center" vertical="center"/>
      <protection locked="0"/>
    </xf>
    <xf numFmtId="0" fontId="26" fillId="8" borderId="125" xfId="0" applyFont="1" applyFill="1" applyBorder="1" applyAlignment="1" applyProtection="1">
      <alignment horizontal="center" vertical="center"/>
      <protection locked="0"/>
    </xf>
    <xf numFmtId="0" fontId="26" fillId="8" borderId="113" xfId="0" applyFont="1" applyFill="1" applyBorder="1" applyAlignment="1" applyProtection="1">
      <alignment horizontal="center" vertical="center"/>
      <protection locked="0"/>
    </xf>
    <xf numFmtId="0" fontId="26" fillId="8" borderId="126" xfId="0" applyFont="1" applyFill="1" applyBorder="1" applyAlignment="1" applyProtection="1">
      <alignment horizontal="center" vertical="center"/>
      <protection locked="0"/>
    </xf>
    <xf numFmtId="0" fontId="29" fillId="8" borderId="120" xfId="0" applyFont="1" applyFill="1" applyBorder="1" applyAlignment="1" applyProtection="1">
      <alignment horizontal="center" vertical="center"/>
      <protection locked="0"/>
    </xf>
    <xf numFmtId="0" fontId="26" fillId="8" borderId="83" xfId="0" applyFont="1" applyFill="1" applyBorder="1" applyAlignment="1" applyProtection="1">
      <alignment horizontal="center" vertical="center"/>
      <protection locked="0"/>
    </xf>
    <xf numFmtId="0" fontId="26" fillId="8" borderId="111" xfId="0" applyFont="1" applyFill="1" applyBorder="1" applyAlignment="1" applyProtection="1">
      <alignment horizontal="center" vertical="center"/>
      <protection locked="0"/>
    </xf>
    <xf numFmtId="0" fontId="26" fillId="8" borderId="80" xfId="0" applyFont="1" applyFill="1" applyBorder="1" applyAlignment="1" applyProtection="1">
      <alignment horizontal="center" vertical="center"/>
      <protection locked="0"/>
    </xf>
  </cellXfs>
  <cellStyles count="3">
    <cellStyle name="Normal" xfId="0" builtinId="0"/>
    <cellStyle name="Porcentagem" xfId="1" builtinId="5"/>
    <cellStyle name="Vírgula" xfId="2" builtinId="3"/>
  </cellStyles>
  <dxfs count="31">
    <dxf>
      <font>
        <b/>
        <i/>
        <color rgb="FFFF0000"/>
      </font>
    </dxf>
    <dxf>
      <font>
        <b/>
        <i/>
        <color rgb="FFFF0000"/>
      </font>
    </dxf>
    <dxf>
      <font>
        <b/>
        <i/>
        <strike val="0"/>
        <color rgb="FFFF0000"/>
      </font>
    </dxf>
    <dxf>
      <font>
        <b/>
        <i val="0"/>
        <color rgb="FFFF0000"/>
      </font>
      <fill>
        <patternFill>
          <bgColor rgb="FFFFFF00"/>
        </patternFill>
      </fill>
      <border>
        <left style="dotted">
          <color auto="1"/>
        </left>
        <right style="dotted">
          <color auto="1"/>
        </right>
        <top style="dotted">
          <color auto="1"/>
        </top>
        <bottom/>
      </border>
    </dxf>
    <dxf>
      <font>
        <b/>
        <i val="0"/>
        <color rgb="FFFF0000"/>
      </font>
      <fill>
        <patternFill>
          <bgColor rgb="FFFFFF00"/>
        </patternFill>
      </fill>
      <border>
        <left style="dotted">
          <color auto="1"/>
        </left>
        <right style="dotted">
          <color auto="1"/>
        </right>
        <bottom style="dotted">
          <color auto="1"/>
        </bottom>
      </border>
    </dxf>
    <dxf>
      <font>
        <b/>
        <i/>
        <condense val="0"/>
        <extend val="0"/>
        <color indexed="10"/>
      </font>
      <fill>
        <patternFill>
          <bgColor indexed="13"/>
        </patternFill>
      </fill>
      <border>
        <left style="dotted">
          <color indexed="64"/>
        </left>
        <right style="dotted">
          <color indexed="64"/>
        </right>
        <top style="dotted">
          <color indexed="64"/>
        </top>
        <bottom style="dotted">
          <color indexed="64"/>
        </bottom>
      </border>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34"/>
      </font>
      <fill>
        <patternFill>
          <bgColor indexed="10"/>
        </patternFill>
      </fill>
    </dxf>
    <dxf>
      <font>
        <b/>
        <i/>
        <condense val="0"/>
        <extend val="0"/>
        <color indexed="13"/>
      </font>
      <fill>
        <patternFill>
          <bgColor indexed="10"/>
        </patternFill>
      </fill>
    </dxf>
    <dxf>
      <font>
        <b/>
        <i/>
        <condense val="0"/>
        <extend val="0"/>
        <color indexed="13"/>
      </font>
      <fill>
        <patternFill>
          <bgColor indexed="10"/>
        </patternFill>
      </fill>
    </dxf>
    <dxf>
      <font>
        <b/>
        <i/>
        <condense val="0"/>
        <extend val="0"/>
        <color indexed="10"/>
      </font>
      <border>
        <left/>
        <right/>
        <top/>
        <bottom/>
      </border>
    </dxf>
    <dxf>
      <font>
        <b/>
        <i val="0"/>
        <condense val="0"/>
        <extend val="0"/>
        <color indexed="10"/>
      </font>
      <fill>
        <patternFill>
          <bgColor indexed="43"/>
        </patternFill>
      </fill>
      <border>
        <left style="thin">
          <color indexed="10"/>
        </left>
        <right style="thin">
          <color indexed="10"/>
        </right>
        <top style="thin">
          <color indexed="10"/>
        </top>
        <bottom style="thin">
          <color indexed="10"/>
        </bottom>
      </border>
    </dxf>
    <dxf>
      <font>
        <b/>
        <i val="0"/>
        <strike val="0"/>
        <condense val="0"/>
        <extend val="0"/>
        <color indexed="10"/>
      </font>
      <fill>
        <patternFill patternType="solid">
          <bgColor indexed="42"/>
        </patternFill>
      </fill>
      <border>
        <left style="thin">
          <color indexed="10"/>
        </left>
        <right style="thin">
          <color indexed="10"/>
        </right>
        <top style="thin">
          <color indexed="10"/>
        </top>
        <bottom style="thin">
          <color indexed="10"/>
        </bottom>
      </border>
    </dxf>
    <dxf>
      <font>
        <b/>
        <i/>
        <condense val="0"/>
        <extend val="0"/>
        <color indexed="10"/>
      </font>
    </dxf>
    <dxf>
      <font>
        <b/>
        <i/>
        <condense val="0"/>
        <extend val="0"/>
        <color indexed="10"/>
      </font>
    </dxf>
    <dxf>
      <font>
        <b/>
        <i/>
        <condense val="0"/>
        <extend val="0"/>
        <color indexed="10"/>
      </font>
    </dxf>
    <dxf>
      <font>
        <b/>
        <i/>
        <condense val="0"/>
        <extend val="0"/>
        <color indexed="10"/>
      </font>
      <border>
        <left/>
        <right/>
        <top/>
        <bottom/>
      </border>
    </dxf>
  </dxfs>
  <tableStyles count="0" defaultTableStyle="TableStyleMedium9" defaultPivotStyle="PivotStyleLight16"/>
  <colors>
    <mruColors>
      <color rgb="FF9999FF"/>
      <color rgb="FF99CC00"/>
      <color rgb="FFCCFFCC"/>
      <color rgb="FF99FFCC"/>
      <color rgb="FFFFFF99"/>
      <color rgb="FF00CC00"/>
      <color rgb="FFFFCC99"/>
      <color rgb="FF00FFFF"/>
      <color rgb="FF0000FF"/>
      <color rgb="FF5D51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0" b="1" i="1" u="none" strike="noStrike" baseline="0">
                <a:solidFill>
                  <a:srgbClr val="000000"/>
                </a:solidFill>
                <a:latin typeface="Arial Rounded MT Bold"/>
                <a:ea typeface="Arial Rounded MT Bold"/>
                <a:cs typeface="Arial Rounded MT Bold"/>
              </a:defRPr>
            </a:pPr>
            <a:r>
              <a:rPr lang="pt-BR"/>
              <a:t>Exigidos x Obtidos</a:t>
            </a:r>
          </a:p>
        </c:rich>
      </c:tx>
      <c:layout>
        <c:manualLayout>
          <c:xMode val="edge"/>
          <c:yMode val="edge"/>
          <c:x val="0.39259298143288057"/>
          <c:y val="2.8764805414551606E-2"/>
        </c:manualLayout>
      </c:layout>
      <c:overlay val="0"/>
      <c:spPr>
        <a:noFill/>
        <a:ln w="25400">
          <a:noFill/>
        </a:ln>
      </c:spPr>
    </c:title>
    <c:autoTitleDeleted val="0"/>
    <c:plotArea>
      <c:layout>
        <c:manualLayout>
          <c:layoutTarget val="inner"/>
          <c:xMode val="edge"/>
          <c:yMode val="edge"/>
          <c:x val="6.8518580474700233E-2"/>
          <c:y val="0.15397656576605753"/>
          <c:w val="0.91851934906624433"/>
          <c:h val="0.69035647068737882"/>
        </c:manualLayout>
      </c:layout>
      <c:barChart>
        <c:barDir val="col"/>
        <c:grouping val="clustered"/>
        <c:varyColors val="0"/>
        <c:ser>
          <c:idx val="0"/>
          <c:order val="0"/>
          <c:tx>
            <c:strRef>
              <c:f>RESULTADOS!$D$57</c:f>
              <c:strCache>
                <c:ptCount val="1"/>
                <c:pt idx="0">
                  <c:v>Exigidos</c:v>
                </c:pt>
              </c:strCache>
            </c:strRef>
          </c:tx>
          <c:spPr>
            <a:solidFill>
              <a:srgbClr val="3366FF"/>
            </a:solidFill>
            <a:ln w="12700">
              <a:solidFill>
                <a:srgbClr val="000000"/>
              </a:solidFill>
              <a:prstDash val="solid"/>
            </a:ln>
            <a:effectLst>
              <a:outerShdw dist="35921" dir="2700000" algn="br">
                <a:srgbClr val="000000"/>
              </a:outerShdw>
            </a:effectLst>
          </c:spPr>
          <c:invertIfNegative val="0"/>
          <c:cat>
            <c:strRef>
              <c:f>RESULTADOS!$C$58:$C$62</c:f>
              <c:strCache>
                <c:ptCount val="5"/>
                <c:pt idx="0">
                  <c:v>Módulo 1</c:v>
                </c:pt>
                <c:pt idx="1">
                  <c:v>Módulo 2</c:v>
                </c:pt>
                <c:pt idx="2">
                  <c:v>Módulo 3</c:v>
                </c:pt>
                <c:pt idx="3">
                  <c:v>Módulo 4</c:v>
                </c:pt>
                <c:pt idx="4">
                  <c:v>Módulo 5</c:v>
                </c:pt>
              </c:strCache>
            </c:strRef>
          </c:cat>
          <c:val>
            <c:numRef>
              <c:f>RESULTADOS!$D$58:$D$62</c:f>
              <c:numCache>
                <c:formatCode>0.00%</c:formatCode>
                <c:ptCount val="5"/>
                <c:pt idx="0">
                  <c:v>1</c:v>
                </c:pt>
                <c:pt idx="1">
                  <c:v>1</c:v>
                </c:pt>
                <c:pt idx="2">
                  <c:v>1</c:v>
                </c:pt>
                <c:pt idx="3">
                  <c:v>1</c:v>
                </c:pt>
                <c:pt idx="4">
                  <c:v>1</c:v>
                </c:pt>
              </c:numCache>
            </c:numRef>
          </c:val>
          <c:extLst>
            <c:ext xmlns:c16="http://schemas.microsoft.com/office/drawing/2014/chart" uri="{C3380CC4-5D6E-409C-BE32-E72D297353CC}">
              <c16:uniqueId val="{00000000-426F-46AA-943F-B5C66AAAB83B}"/>
            </c:ext>
          </c:extLst>
        </c:ser>
        <c:ser>
          <c:idx val="1"/>
          <c:order val="1"/>
          <c:tx>
            <c:strRef>
              <c:f>RESULTADOS!$E$57</c:f>
              <c:strCache>
                <c:ptCount val="1"/>
                <c:pt idx="0">
                  <c:v>Obtidos</c:v>
                </c:pt>
              </c:strCache>
            </c:strRef>
          </c:tx>
          <c:spPr>
            <a:solidFill>
              <a:srgbClr val="FF0000"/>
            </a:solidFill>
            <a:ln w="12700">
              <a:solidFill>
                <a:srgbClr val="000000"/>
              </a:solidFill>
              <a:prstDash val="solid"/>
            </a:ln>
            <a:effectLst>
              <a:outerShdw dist="35921" dir="2700000" algn="br">
                <a:srgbClr val="000000"/>
              </a:outerShdw>
            </a:effectLst>
          </c:spPr>
          <c:invertIfNegative val="0"/>
          <c:cat>
            <c:strRef>
              <c:f>RESULTADOS!$C$58:$C$62</c:f>
              <c:strCache>
                <c:ptCount val="5"/>
                <c:pt idx="0">
                  <c:v>Módulo 1</c:v>
                </c:pt>
                <c:pt idx="1">
                  <c:v>Módulo 2</c:v>
                </c:pt>
                <c:pt idx="2">
                  <c:v>Módulo 3</c:v>
                </c:pt>
                <c:pt idx="3">
                  <c:v>Módulo 4</c:v>
                </c:pt>
                <c:pt idx="4">
                  <c:v>Módulo 5</c:v>
                </c:pt>
              </c:strCache>
            </c:strRef>
          </c:cat>
          <c:val>
            <c:numRef>
              <c:f>RESULTADOS!$E$58:$E$62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426F-46AA-943F-B5C66AAAB83B}"/>
            </c:ext>
          </c:extLst>
        </c:ser>
        <c:dLbls>
          <c:showLegendKey val="0"/>
          <c:showVal val="0"/>
          <c:showCatName val="0"/>
          <c:showSerName val="0"/>
          <c:showPercent val="0"/>
          <c:showBubbleSize val="0"/>
        </c:dLbls>
        <c:gapWidth val="150"/>
        <c:axId val="121551872"/>
        <c:axId val="121557760"/>
      </c:barChart>
      <c:catAx>
        <c:axId val="12155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450" b="1" i="1" u="none" strike="noStrike" baseline="0">
                <a:solidFill>
                  <a:srgbClr val="000000"/>
                </a:solidFill>
                <a:latin typeface="Arial"/>
                <a:ea typeface="Arial"/>
                <a:cs typeface="Arial"/>
              </a:defRPr>
            </a:pPr>
            <a:endParaRPr lang="pt-BR"/>
          </a:p>
        </c:txPr>
        <c:crossAx val="121557760"/>
        <c:crosses val="autoZero"/>
        <c:auto val="1"/>
        <c:lblAlgn val="ctr"/>
        <c:lblOffset val="100"/>
        <c:tickLblSkip val="1"/>
        <c:tickMarkSkip val="1"/>
        <c:noMultiLvlLbl val="0"/>
      </c:catAx>
      <c:valAx>
        <c:axId val="121557760"/>
        <c:scaling>
          <c:orientation val="minMax"/>
          <c:max val="1"/>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pt-BR"/>
          </a:p>
        </c:txPr>
        <c:crossAx val="121551872"/>
        <c:crosses val="autoZero"/>
        <c:crossBetween val="between"/>
        <c:majorUnit val="0.1"/>
      </c:valAx>
      <c:spPr>
        <a:gradFill rotWithShape="0">
          <a:gsLst>
            <a:gs pos="0">
              <a:srgbClr val="CCFFFF"/>
            </a:gs>
            <a:gs pos="100000">
              <a:srgbClr val="CCFFFF">
                <a:gamma/>
                <a:shade val="72941"/>
                <a:invGamma/>
              </a:srgbClr>
            </a:gs>
          </a:gsLst>
          <a:lin ang="5400000" scaled="1"/>
        </a:gradFill>
        <a:ln w="12700">
          <a:solidFill>
            <a:srgbClr val="CCFFFF"/>
          </a:solidFill>
          <a:prstDash val="sysDash"/>
        </a:ln>
      </c:spPr>
    </c:plotArea>
    <c:legend>
      <c:legendPos val="r"/>
      <c:layout>
        <c:manualLayout>
          <c:xMode val="edge"/>
          <c:yMode val="edge"/>
          <c:x val="0.43387719538786668"/>
          <c:y val="0.94077989632889136"/>
          <c:w val="0.18931176166192795"/>
          <c:h val="4.7377404851095255E-2"/>
        </c:manualLayout>
      </c:layout>
      <c:overlay val="0"/>
      <c:spPr>
        <a:gradFill rotWithShape="0">
          <a:gsLst>
            <a:gs pos="0">
              <a:srgbClr val="CCFFFF"/>
            </a:gs>
            <a:gs pos="100000">
              <a:srgbClr val="CCFFFF">
                <a:gamma/>
                <a:shade val="72941"/>
                <a:invGamma/>
              </a:srgbClr>
            </a:gs>
          </a:gsLst>
          <a:lin ang="5400000" scaled="1"/>
        </a:gradFill>
        <a:ln w="25400">
          <a:noFill/>
        </a:ln>
        <a:effectLst>
          <a:outerShdw dist="35921" dir="2700000" algn="br">
            <a:srgbClr val="000000"/>
          </a:outerShdw>
        </a:effectLst>
      </c:spPr>
      <c:txPr>
        <a:bodyPr/>
        <a:lstStyle/>
        <a:p>
          <a:pPr>
            <a:defRPr sz="1330" b="1" i="0" u="none" strike="noStrike" baseline="0">
              <a:solidFill>
                <a:srgbClr val="000000"/>
              </a:solidFill>
              <a:latin typeface="Arial"/>
              <a:ea typeface="Arial"/>
              <a:cs typeface="Arial"/>
            </a:defRPr>
          </a:pPr>
          <a:endParaRPr lang="pt-BR"/>
        </a:p>
      </c:txPr>
    </c:legend>
    <c:plotVisOnly val="1"/>
    <c:dispBlanksAs val="gap"/>
    <c:showDLblsOverMax val="0"/>
  </c:chart>
  <c:spPr>
    <a:gradFill rotWithShape="0">
      <a:gsLst>
        <a:gs pos="0">
          <a:srgbClr val="CCFFFF"/>
        </a:gs>
        <a:gs pos="100000">
          <a:srgbClr val="CCFFFF">
            <a:gamma/>
            <a:shade val="76078"/>
            <a:invGamma/>
          </a:srgbClr>
        </a:gs>
      </a:gsLst>
      <a:lin ang="5400000" scaled="1"/>
    </a:gradFill>
    <a:ln w="9525">
      <a:noFill/>
    </a:ln>
    <a:effectLst>
      <a:outerShdw dist="35921" dir="2700000" algn="br">
        <a:srgbClr val="000000"/>
      </a:outerShdw>
    </a:effectLst>
  </c:spPr>
  <c:txPr>
    <a:bodyPr/>
    <a:lstStyle/>
    <a:p>
      <a:pPr>
        <a:defRPr sz="1425"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0326" footer="0.4921259850000032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394608</xdr:colOff>
      <xdr:row>54</xdr:row>
      <xdr:rowOff>46264</xdr:rowOff>
    </xdr:from>
    <xdr:to>
      <xdr:col>10</xdr:col>
      <xdr:colOff>138793</xdr:colOff>
      <xdr:row>86</xdr:row>
      <xdr:rowOff>107496</xdr:rowOff>
    </xdr:to>
    <xdr:graphicFrame macro="">
      <xdr:nvGraphicFramePr>
        <xdr:cNvPr id="1126" name="Chart 5">
          <a:extLst>
            <a:ext uri="{FF2B5EF4-FFF2-40B4-BE49-F238E27FC236}">
              <a16:creationId xmlns:a16="http://schemas.microsoft.com/office/drawing/2014/main" id="{00000000-0008-0000-0600-00006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tabColor indexed="43"/>
  </sheetPr>
  <dimension ref="A1:AD66"/>
  <sheetViews>
    <sheetView showGridLines="0" tabSelected="1" zoomScale="75" workbookViewId="0">
      <selection activeCell="Q10" sqref="Q10"/>
    </sheetView>
  </sheetViews>
  <sheetFormatPr defaultRowHeight="12.75" x14ac:dyDescent="0.2"/>
  <cols>
    <col min="1" max="1" width="0.85546875" style="120" customWidth="1"/>
    <col min="2" max="2" width="32.7109375" style="120" customWidth="1"/>
    <col min="3" max="3" width="3.7109375" style="120" customWidth="1"/>
    <col min="4" max="4" width="15.7109375" style="120" customWidth="1"/>
    <col min="5" max="5" width="4.140625" style="120" customWidth="1"/>
    <col min="6" max="6" width="15.7109375" style="120" customWidth="1"/>
    <col min="7" max="7" width="9.7109375" style="120" customWidth="1"/>
    <col min="8" max="8" width="8.28515625" style="120" customWidth="1"/>
    <col min="9" max="9" width="12.28515625" style="120" customWidth="1"/>
    <col min="10" max="11" width="9.140625" style="120"/>
    <col min="12" max="12" width="10" style="120" customWidth="1"/>
    <col min="13" max="19" width="9.140625" style="120"/>
    <col min="20" max="21" width="9.140625" style="120" hidden="1" customWidth="1"/>
    <col min="22" max="28" width="9.140625" style="120"/>
    <col min="29" max="30" width="0" style="120" hidden="1" customWidth="1"/>
    <col min="31" max="16384" width="9.140625" style="120"/>
  </cols>
  <sheetData>
    <row r="1" spans="1:30" ht="4.5" customHeight="1" thickBot="1" x14ac:dyDescent="0.25"/>
    <row r="2" spans="1:30" ht="42" customHeight="1" thickTop="1" thickBot="1" x14ac:dyDescent="0.25">
      <c r="A2" s="198"/>
      <c r="B2" s="339" t="s">
        <v>80</v>
      </c>
      <c r="C2" s="340"/>
      <c r="D2" s="340"/>
      <c r="E2" s="340"/>
      <c r="F2" s="340"/>
      <c r="G2" s="340"/>
      <c r="H2" s="340"/>
      <c r="I2" s="340"/>
      <c r="J2" s="340"/>
      <c r="K2" s="340"/>
      <c r="L2" s="340"/>
      <c r="M2" s="341"/>
    </row>
    <row r="3" spans="1:30" ht="15.75" customHeight="1" x14ac:dyDescent="0.2">
      <c r="B3" s="199"/>
      <c r="C3" s="200"/>
      <c r="D3" s="200"/>
      <c r="E3" s="200"/>
      <c r="F3" s="200"/>
      <c r="G3" s="200"/>
      <c r="H3" s="200"/>
      <c r="I3" s="200"/>
      <c r="J3" s="200"/>
      <c r="K3" s="200"/>
      <c r="L3" s="200"/>
      <c r="M3" s="201"/>
    </row>
    <row r="4" spans="1:30" ht="37.5" customHeight="1" x14ac:dyDescent="0.4">
      <c r="B4" s="325" t="s">
        <v>158</v>
      </c>
      <c r="C4" s="326"/>
      <c r="D4" s="326"/>
      <c r="E4" s="326"/>
      <c r="F4" s="326"/>
      <c r="G4" s="326"/>
      <c r="H4" s="326"/>
      <c r="I4" s="202"/>
      <c r="J4" s="202"/>
      <c r="K4" s="202"/>
      <c r="L4" s="202"/>
      <c r="M4" s="141"/>
    </row>
    <row r="5" spans="1:30" ht="20.100000000000001" customHeight="1" thickBot="1" x14ac:dyDescent="0.25">
      <c r="B5" s="203"/>
      <c r="C5" s="202"/>
      <c r="D5" s="202"/>
      <c r="E5" s="202"/>
      <c r="F5" s="202"/>
      <c r="G5" s="202"/>
      <c r="H5" s="202"/>
      <c r="I5" s="202"/>
      <c r="J5" s="202"/>
      <c r="K5" s="202"/>
      <c r="L5" s="202"/>
      <c r="M5" s="141"/>
    </row>
    <row r="6" spans="1:30" ht="20.100000000000001" customHeight="1" thickBot="1" x14ac:dyDescent="0.25">
      <c r="B6" s="139" t="s">
        <v>81</v>
      </c>
      <c r="C6" s="390"/>
      <c r="D6" s="391"/>
      <c r="E6" s="391"/>
      <c r="F6" s="391"/>
      <c r="G6" s="391"/>
      <c r="H6" s="391"/>
      <c r="I6" s="391"/>
      <c r="J6" s="391"/>
      <c r="K6" s="392"/>
      <c r="L6" s="140"/>
      <c r="M6" s="141"/>
    </row>
    <row r="7" spans="1:30" ht="9" customHeight="1" thickBot="1" x14ac:dyDescent="0.25">
      <c r="B7" s="204"/>
      <c r="C7" s="202"/>
      <c r="D7" s="202"/>
      <c r="E7" s="202"/>
      <c r="F7" s="202"/>
      <c r="G7" s="202"/>
      <c r="H7" s="202"/>
      <c r="I7" s="202"/>
      <c r="J7" s="202"/>
      <c r="K7" s="202"/>
      <c r="L7" s="202"/>
      <c r="M7" s="141"/>
    </row>
    <row r="8" spans="1:30" ht="20.100000000000001" customHeight="1" thickBot="1" x14ac:dyDescent="0.25">
      <c r="B8" s="139" t="s">
        <v>82</v>
      </c>
      <c r="C8" s="390"/>
      <c r="D8" s="391"/>
      <c r="E8" s="391"/>
      <c r="F8" s="391"/>
      <c r="G8" s="391"/>
      <c r="H8" s="391"/>
      <c r="I8" s="391"/>
      <c r="J8" s="391"/>
      <c r="K8" s="392"/>
      <c r="L8" s="140"/>
      <c r="M8" s="141"/>
    </row>
    <row r="9" spans="1:30" ht="9" customHeight="1" thickBot="1" x14ac:dyDescent="0.25">
      <c r="B9" s="204"/>
      <c r="C9" s="202"/>
      <c r="D9" s="202"/>
      <c r="E9" s="202"/>
      <c r="F9" s="202"/>
      <c r="G9" s="202"/>
      <c r="H9" s="202"/>
      <c r="I9" s="202"/>
      <c r="J9" s="202"/>
      <c r="K9" s="202"/>
      <c r="L9" s="202"/>
      <c r="M9" s="141"/>
    </row>
    <row r="10" spans="1:30" ht="20.100000000000001" customHeight="1" thickBot="1" x14ac:dyDescent="0.25">
      <c r="B10" s="139" t="s">
        <v>83</v>
      </c>
      <c r="C10" s="393"/>
      <c r="D10" s="394"/>
      <c r="E10" s="395"/>
      <c r="F10" s="313"/>
      <c r="G10" s="331"/>
      <c r="H10" s="332"/>
      <c r="I10" s="332"/>
      <c r="J10" s="332"/>
      <c r="K10" s="332"/>
      <c r="L10" s="140"/>
      <c r="M10" s="141"/>
    </row>
    <row r="11" spans="1:30" ht="9" customHeight="1" thickBot="1" x14ac:dyDescent="0.25">
      <c r="B11" s="204"/>
      <c r="C11" s="202"/>
      <c r="D11" s="202"/>
      <c r="E11" s="202"/>
      <c r="F11" s="202"/>
      <c r="G11" s="202"/>
      <c r="H11" s="202"/>
      <c r="I11" s="202"/>
      <c r="J11" s="202"/>
      <c r="K11" s="202"/>
      <c r="L11" s="202"/>
      <c r="M11" s="141"/>
    </row>
    <row r="12" spans="1:30" ht="20.100000000000001" customHeight="1" thickBot="1" x14ac:dyDescent="0.25">
      <c r="B12" s="139" t="s">
        <v>84</v>
      </c>
      <c r="C12" s="396"/>
      <c r="D12" s="397"/>
      <c r="E12" s="397"/>
      <c r="F12" s="397"/>
      <c r="G12" s="397"/>
      <c r="H12" s="397"/>
      <c r="I12" s="398"/>
      <c r="J12" s="205" t="s">
        <v>85</v>
      </c>
      <c r="K12" s="399"/>
      <c r="L12" s="140"/>
      <c r="M12" s="141"/>
      <c r="O12" s="239"/>
      <c r="U12" s="239" t="s">
        <v>23</v>
      </c>
    </row>
    <row r="13" spans="1:30" ht="15" customHeight="1" thickBot="1" x14ac:dyDescent="0.25">
      <c r="B13" s="204"/>
      <c r="C13" s="202"/>
      <c r="D13" s="202"/>
      <c r="E13" s="202"/>
      <c r="F13" s="202"/>
      <c r="G13" s="202"/>
      <c r="H13" s="202"/>
      <c r="I13" s="202"/>
      <c r="J13" s="202"/>
      <c r="K13" s="202"/>
      <c r="L13" s="202"/>
      <c r="M13" s="141"/>
      <c r="U13" s="239" t="s">
        <v>32</v>
      </c>
    </row>
    <row r="14" spans="1:30" ht="20.100000000000001" customHeight="1" thickBot="1" x14ac:dyDescent="0.25">
      <c r="B14" s="139" t="s">
        <v>86</v>
      </c>
      <c r="C14" s="400"/>
      <c r="D14" s="401"/>
      <c r="E14" s="206"/>
      <c r="F14" s="202"/>
      <c r="G14" s="202"/>
      <c r="H14" s="202"/>
      <c r="I14" s="202"/>
      <c r="J14" s="202"/>
      <c r="K14" s="202"/>
      <c r="L14" s="202"/>
      <c r="M14" s="141"/>
      <c r="U14" s="239" t="s">
        <v>21</v>
      </c>
    </row>
    <row r="15" spans="1:30" ht="20.100000000000001" customHeight="1" thickBot="1" x14ac:dyDescent="0.25">
      <c r="B15" s="204"/>
      <c r="C15" s="207"/>
      <c r="D15" s="208"/>
      <c r="E15" s="202"/>
      <c r="F15" s="202"/>
      <c r="G15" s="202"/>
      <c r="H15" s="202"/>
      <c r="I15" s="202"/>
      <c r="J15" s="202"/>
      <c r="K15" s="202"/>
      <c r="L15" s="202"/>
      <c r="M15" s="141"/>
      <c r="U15" s="239" t="s">
        <v>20</v>
      </c>
      <c r="AC15" s="120" t="s">
        <v>47</v>
      </c>
      <c r="AD15" s="120" t="s">
        <v>48</v>
      </c>
    </row>
    <row r="16" spans="1:30" ht="20.100000000000001" customHeight="1" thickBot="1" x14ac:dyDescent="0.25">
      <c r="B16" s="139" t="s">
        <v>90</v>
      </c>
      <c r="C16" s="402"/>
      <c r="D16" s="403"/>
      <c r="E16" s="403"/>
      <c r="F16" s="404"/>
      <c r="G16" s="202"/>
      <c r="H16" s="202"/>
      <c r="I16" s="202"/>
      <c r="J16" s="202"/>
      <c r="K16" s="202"/>
      <c r="L16" s="202"/>
      <c r="M16" s="141"/>
      <c r="U16" s="239" t="s">
        <v>17</v>
      </c>
    </row>
    <row r="17" spans="1:21" ht="20.100000000000001" customHeight="1" thickBot="1" x14ac:dyDescent="0.25">
      <c r="B17" s="204"/>
      <c r="C17" s="202"/>
      <c r="D17" s="202"/>
      <c r="E17" s="202"/>
      <c r="F17" s="202"/>
      <c r="G17" s="202"/>
      <c r="H17" s="202"/>
      <c r="I17" s="202"/>
      <c r="J17" s="202"/>
      <c r="K17" s="202"/>
      <c r="L17" s="202"/>
      <c r="M17" s="141"/>
      <c r="U17" s="239" t="s">
        <v>28</v>
      </c>
    </row>
    <row r="18" spans="1:21" ht="20.100000000000001" customHeight="1" thickBot="1" x14ac:dyDescent="0.25">
      <c r="B18" s="139" t="s">
        <v>91</v>
      </c>
      <c r="C18" s="402"/>
      <c r="D18" s="403"/>
      <c r="E18" s="403"/>
      <c r="F18" s="404"/>
      <c r="G18" s="202"/>
      <c r="H18" s="343"/>
      <c r="I18" s="343"/>
      <c r="J18" s="342"/>
      <c r="K18" s="342"/>
      <c r="L18" s="312"/>
      <c r="M18" s="141"/>
      <c r="U18" s="239" t="s">
        <v>36</v>
      </c>
    </row>
    <row r="19" spans="1:21" ht="12" customHeight="1" thickBot="1" x14ac:dyDescent="0.25">
      <c r="B19" s="204"/>
      <c r="C19" s="202"/>
      <c r="D19" s="202"/>
      <c r="E19" s="202"/>
      <c r="F19" s="202"/>
      <c r="G19" s="202"/>
      <c r="H19" s="202"/>
      <c r="I19" s="202"/>
      <c r="J19" s="202"/>
      <c r="K19" s="202"/>
      <c r="L19" s="202"/>
      <c r="M19" s="141"/>
      <c r="U19" s="239" t="s">
        <v>16</v>
      </c>
    </row>
    <row r="20" spans="1:21" ht="20.100000000000001" customHeight="1" thickBot="1" x14ac:dyDescent="0.25">
      <c r="B20" s="209" t="s">
        <v>155</v>
      </c>
      <c r="C20" s="405"/>
      <c r="D20" s="406"/>
      <c r="E20" s="202"/>
      <c r="F20" s="210"/>
      <c r="G20" s="202"/>
      <c r="H20" s="202"/>
      <c r="I20" s="202"/>
      <c r="J20" s="202"/>
      <c r="K20" s="202"/>
      <c r="L20" s="202"/>
      <c r="M20" s="141"/>
      <c r="U20" s="239" t="s">
        <v>18</v>
      </c>
    </row>
    <row r="21" spans="1:21" ht="17.25" thickBot="1" x14ac:dyDescent="0.25">
      <c r="B21" s="204"/>
      <c r="C21" s="202"/>
      <c r="D21" s="202"/>
      <c r="E21" s="202"/>
      <c r="F21" s="202"/>
      <c r="G21" s="202"/>
      <c r="H21" s="202"/>
      <c r="I21" s="202"/>
      <c r="J21" s="202"/>
      <c r="K21" s="202"/>
      <c r="L21" s="202"/>
      <c r="M21" s="141"/>
      <c r="U21" s="120" t="s">
        <v>26</v>
      </c>
    </row>
    <row r="22" spans="1:21" ht="20.100000000000001" customHeight="1" thickBot="1" x14ac:dyDescent="0.25">
      <c r="B22" s="139" t="s">
        <v>59</v>
      </c>
      <c r="C22" s="400"/>
      <c r="D22" s="407"/>
      <c r="E22" s="407"/>
      <c r="F22" s="407"/>
      <c r="G22" s="407"/>
      <c r="H22" s="401"/>
      <c r="I22" s="238"/>
      <c r="J22" s="342"/>
      <c r="K22" s="342"/>
      <c r="L22" s="312"/>
      <c r="M22" s="141"/>
      <c r="U22" s="120" t="s">
        <v>37</v>
      </c>
    </row>
    <row r="23" spans="1:21" ht="20.100000000000001" customHeight="1" thickBot="1" x14ac:dyDescent="0.25">
      <c r="B23" s="211"/>
      <c r="C23" s="212"/>
      <c r="D23" s="212"/>
      <c r="E23" s="212"/>
      <c r="F23" s="212"/>
      <c r="G23" s="213"/>
      <c r="H23" s="214"/>
      <c r="I23" s="214"/>
      <c r="J23" s="215"/>
      <c r="K23" s="215"/>
      <c r="L23" s="215"/>
      <c r="M23" s="216"/>
      <c r="U23" s="120" t="s">
        <v>35</v>
      </c>
    </row>
    <row r="24" spans="1:21" ht="18" customHeight="1" thickBot="1" x14ac:dyDescent="0.25">
      <c r="B24" s="217"/>
      <c r="C24" s="218"/>
      <c r="D24" s="219"/>
      <c r="E24" s="219"/>
      <c r="F24" s="219"/>
      <c r="G24" s="219"/>
      <c r="H24" s="219"/>
      <c r="I24" s="219"/>
      <c r="J24" s="219"/>
      <c r="K24" s="219"/>
      <c r="L24" s="219"/>
      <c r="M24" s="220"/>
      <c r="U24" s="120" t="s">
        <v>34</v>
      </c>
    </row>
    <row r="25" spans="1:21" ht="24.95" customHeight="1" thickBot="1" x14ac:dyDescent="0.25">
      <c r="B25" s="191" t="s">
        <v>58</v>
      </c>
      <c r="C25" s="221"/>
      <c r="D25" s="408"/>
      <c r="E25" s="222" t="s">
        <v>57</v>
      </c>
      <c r="F25" s="408"/>
      <c r="G25" s="223"/>
      <c r="H25" s="223"/>
      <c r="I25" s="223"/>
      <c r="J25" s="223"/>
      <c r="K25" s="223"/>
      <c r="L25" s="223"/>
      <c r="M25" s="194"/>
      <c r="U25" s="120" t="s">
        <v>22</v>
      </c>
    </row>
    <row r="26" spans="1:21" ht="24.95" customHeight="1" thickBot="1" x14ac:dyDescent="0.25">
      <c r="B26" s="224"/>
      <c r="C26" s="223"/>
      <c r="D26" s="223"/>
      <c r="E26" s="223"/>
      <c r="F26" s="223"/>
      <c r="G26" s="223"/>
      <c r="H26" s="223"/>
      <c r="I26" s="223"/>
      <c r="J26" s="223"/>
      <c r="K26" s="223"/>
      <c r="L26" s="223"/>
      <c r="M26" s="194"/>
      <c r="U26" s="120" t="s">
        <v>30</v>
      </c>
    </row>
    <row r="27" spans="1:21" ht="24.95" customHeight="1" thickBot="1" x14ac:dyDescent="0.25">
      <c r="B27" s="191" t="s">
        <v>10</v>
      </c>
      <c r="C27" s="409"/>
      <c r="D27" s="410"/>
      <c r="E27" s="410"/>
      <c r="F27" s="411"/>
      <c r="G27" s="223"/>
      <c r="H27" s="223"/>
      <c r="I27" s="223"/>
      <c r="J27" s="223"/>
      <c r="K27" s="223"/>
      <c r="L27" s="223"/>
      <c r="M27" s="194"/>
      <c r="U27" s="120" t="s">
        <v>31</v>
      </c>
    </row>
    <row r="28" spans="1:21" ht="24.95" customHeight="1" thickBot="1" x14ac:dyDescent="0.25">
      <c r="B28" s="224"/>
      <c r="C28" s="223"/>
      <c r="D28" s="223"/>
      <c r="E28" s="223"/>
      <c r="F28" s="223"/>
      <c r="G28" s="223"/>
      <c r="H28" s="223"/>
      <c r="I28" s="223"/>
      <c r="J28" s="223"/>
      <c r="K28" s="223"/>
      <c r="L28" s="223"/>
      <c r="M28" s="194"/>
      <c r="U28" s="120" t="s">
        <v>27</v>
      </c>
    </row>
    <row r="29" spans="1:21" ht="24.95" customHeight="1" thickBot="1" x14ac:dyDescent="0.25">
      <c r="A29" s="225"/>
      <c r="B29" s="191" t="s">
        <v>157</v>
      </c>
      <c r="C29" s="412"/>
      <c r="D29" s="413"/>
      <c r="E29" s="223"/>
      <c r="F29" s="223"/>
      <c r="G29" s="223"/>
      <c r="H29" s="223"/>
      <c r="I29" s="223"/>
      <c r="J29" s="223"/>
      <c r="K29" s="223"/>
      <c r="L29" s="223"/>
      <c r="M29" s="194"/>
      <c r="U29" s="120" t="s">
        <v>12</v>
      </c>
    </row>
    <row r="30" spans="1:21" ht="24.95" customHeight="1" thickBot="1" x14ac:dyDescent="0.25">
      <c r="B30" s="224"/>
      <c r="C30" s="223"/>
      <c r="D30" s="223"/>
      <c r="E30" s="223"/>
      <c r="F30" s="223"/>
      <c r="G30" s="223"/>
      <c r="H30" s="223"/>
      <c r="I30" s="223"/>
      <c r="J30" s="223"/>
      <c r="K30" s="223"/>
      <c r="L30" s="223"/>
      <c r="M30" s="194"/>
      <c r="U30" s="120" t="s">
        <v>38</v>
      </c>
    </row>
    <row r="31" spans="1:21" ht="24.95" customHeight="1" thickBot="1" x14ac:dyDescent="0.25">
      <c r="B31" s="327" t="s">
        <v>156</v>
      </c>
      <c r="C31" s="328"/>
      <c r="D31" s="328"/>
      <c r="E31" s="328"/>
      <c r="F31" s="328"/>
      <c r="G31" s="414"/>
      <c r="H31" s="223"/>
      <c r="I31" s="223"/>
      <c r="J31" s="223"/>
      <c r="K31" s="223"/>
      <c r="L31" s="223"/>
      <c r="M31" s="194"/>
      <c r="U31" s="120" t="s">
        <v>29</v>
      </c>
    </row>
    <row r="32" spans="1:21" ht="8.25" customHeight="1" x14ac:dyDescent="0.2">
      <c r="B32" s="224"/>
      <c r="C32" s="223"/>
      <c r="D32" s="226"/>
      <c r="E32" s="223"/>
      <c r="F32" s="223"/>
      <c r="G32" s="223"/>
      <c r="H32" s="223"/>
      <c r="I32" s="223"/>
      <c r="J32" s="223"/>
      <c r="K32" s="223"/>
      <c r="L32" s="223"/>
      <c r="M32" s="194"/>
      <c r="U32" s="120" t="s">
        <v>24</v>
      </c>
    </row>
    <row r="33" spans="2:21" ht="4.5" customHeight="1" thickBot="1" x14ac:dyDescent="0.25">
      <c r="B33" s="224"/>
      <c r="C33" s="223"/>
      <c r="D33" s="226"/>
      <c r="E33" s="223"/>
      <c r="F33" s="223"/>
      <c r="G33" s="223"/>
      <c r="H33" s="223"/>
      <c r="I33" s="223"/>
      <c r="J33" s="223"/>
      <c r="K33" s="223"/>
      <c r="L33" s="223"/>
      <c r="M33" s="194"/>
      <c r="U33" s="120" t="s">
        <v>19</v>
      </c>
    </row>
    <row r="34" spans="2:21" ht="15.95" customHeight="1" thickTop="1" x14ac:dyDescent="0.2">
      <c r="B34" s="227"/>
      <c r="C34" s="228"/>
      <c r="D34" s="228"/>
      <c r="E34" s="228"/>
      <c r="F34" s="228"/>
      <c r="G34" s="228"/>
      <c r="H34" s="228"/>
      <c r="I34" s="228"/>
      <c r="J34" s="228"/>
      <c r="K34" s="228"/>
      <c r="L34" s="228"/>
      <c r="M34" s="229"/>
      <c r="U34" s="120" t="s">
        <v>13</v>
      </c>
    </row>
    <row r="35" spans="2:21" ht="20.25" customHeight="1" thickBot="1" x14ac:dyDescent="0.25">
      <c r="B35" s="230"/>
      <c r="C35" s="231"/>
      <c r="D35" s="231"/>
      <c r="E35" s="231"/>
      <c r="F35" s="231"/>
      <c r="G35" s="232"/>
      <c r="H35" s="233"/>
      <c r="I35" s="233"/>
      <c r="J35" s="234"/>
      <c r="K35" s="234"/>
      <c r="L35" s="234"/>
      <c r="M35" s="235"/>
      <c r="U35" s="120" t="s">
        <v>14</v>
      </c>
    </row>
    <row r="36" spans="2:21" ht="15.95" customHeight="1" x14ac:dyDescent="0.2">
      <c r="B36" s="329" t="s">
        <v>60</v>
      </c>
      <c r="C36" s="330"/>
      <c r="D36" s="415"/>
      <c r="E36" s="416"/>
      <c r="F36" s="416"/>
      <c r="G36" s="416"/>
      <c r="H36" s="416"/>
      <c r="I36" s="416"/>
      <c r="J36" s="416"/>
      <c r="K36" s="416"/>
      <c r="L36" s="417"/>
      <c r="M36" s="235"/>
      <c r="U36" s="120" t="s">
        <v>33</v>
      </c>
    </row>
    <row r="37" spans="2:21" ht="24.75" customHeight="1" x14ac:dyDescent="0.2">
      <c r="B37" s="329"/>
      <c r="C37" s="330"/>
      <c r="D37" s="418"/>
      <c r="E37" s="419"/>
      <c r="F37" s="419"/>
      <c r="G37" s="419"/>
      <c r="H37" s="419"/>
      <c r="I37" s="419"/>
      <c r="J37" s="419"/>
      <c r="K37" s="419"/>
      <c r="L37" s="420"/>
      <c r="M37" s="235"/>
      <c r="U37" s="120" t="s">
        <v>15</v>
      </c>
    </row>
    <row r="38" spans="2:21" ht="20.100000000000001" customHeight="1" x14ac:dyDescent="0.2">
      <c r="B38" s="329"/>
      <c r="C38" s="330"/>
      <c r="D38" s="418"/>
      <c r="E38" s="419"/>
      <c r="F38" s="419"/>
      <c r="G38" s="419"/>
      <c r="H38" s="419"/>
      <c r="I38" s="419"/>
      <c r="J38" s="419"/>
      <c r="K38" s="419"/>
      <c r="L38" s="420"/>
      <c r="M38" s="235"/>
      <c r="U38" s="120" t="s">
        <v>25</v>
      </c>
    </row>
    <row r="39" spans="2:21" ht="20.100000000000001" customHeight="1" x14ac:dyDescent="0.2">
      <c r="B39" s="329"/>
      <c r="C39" s="330"/>
      <c r="D39" s="418"/>
      <c r="E39" s="419"/>
      <c r="F39" s="419"/>
      <c r="G39" s="419"/>
      <c r="H39" s="419"/>
      <c r="I39" s="419"/>
      <c r="J39" s="419"/>
      <c r="K39" s="419"/>
      <c r="L39" s="420"/>
      <c r="M39" s="235"/>
    </row>
    <row r="40" spans="2:21" ht="20.100000000000001" customHeight="1" x14ac:dyDescent="0.2">
      <c r="B40" s="329"/>
      <c r="C40" s="330"/>
      <c r="D40" s="418"/>
      <c r="E40" s="419"/>
      <c r="F40" s="419"/>
      <c r="G40" s="419"/>
      <c r="H40" s="419"/>
      <c r="I40" s="419"/>
      <c r="J40" s="419"/>
      <c r="K40" s="419"/>
      <c r="L40" s="420"/>
      <c r="M40" s="235"/>
      <c r="U40" s="120" t="s">
        <v>87</v>
      </c>
    </row>
    <row r="41" spans="2:21" ht="20.100000000000001" customHeight="1" x14ac:dyDescent="0.2">
      <c r="B41" s="329"/>
      <c r="C41" s="330"/>
      <c r="D41" s="418"/>
      <c r="E41" s="419"/>
      <c r="F41" s="419"/>
      <c r="G41" s="419"/>
      <c r="H41" s="419"/>
      <c r="I41" s="419"/>
      <c r="J41" s="419"/>
      <c r="K41" s="419"/>
      <c r="L41" s="420"/>
      <c r="M41" s="235"/>
      <c r="U41" s="120" t="s">
        <v>88</v>
      </c>
    </row>
    <row r="42" spans="2:21" ht="20.100000000000001" customHeight="1" x14ac:dyDescent="0.2">
      <c r="B42" s="329"/>
      <c r="C42" s="330"/>
      <c r="D42" s="418"/>
      <c r="E42" s="419"/>
      <c r="F42" s="419"/>
      <c r="G42" s="419"/>
      <c r="H42" s="419"/>
      <c r="I42" s="419"/>
      <c r="J42" s="419"/>
      <c r="K42" s="419"/>
      <c r="L42" s="420"/>
      <c r="M42" s="235"/>
      <c r="U42" s="120" t="s">
        <v>89</v>
      </c>
    </row>
    <row r="43" spans="2:21" ht="20.100000000000001" customHeight="1" x14ac:dyDescent="0.2">
      <c r="B43" s="329"/>
      <c r="C43" s="330"/>
      <c r="D43" s="418"/>
      <c r="E43" s="419"/>
      <c r="F43" s="419"/>
      <c r="G43" s="419"/>
      <c r="H43" s="419"/>
      <c r="I43" s="419"/>
      <c r="J43" s="419"/>
      <c r="K43" s="419"/>
      <c r="L43" s="420"/>
      <c r="M43" s="235"/>
      <c r="U43" s="120" t="s">
        <v>9</v>
      </c>
    </row>
    <row r="44" spans="2:21" ht="20.100000000000001" customHeight="1" thickBot="1" x14ac:dyDescent="0.25">
      <c r="B44" s="329"/>
      <c r="C44" s="330"/>
      <c r="D44" s="421"/>
      <c r="E44" s="422"/>
      <c r="F44" s="422"/>
      <c r="G44" s="422"/>
      <c r="H44" s="422"/>
      <c r="I44" s="422"/>
      <c r="J44" s="422"/>
      <c r="K44" s="422"/>
      <c r="L44" s="423"/>
      <c r="M44" s="235"/>
    </row>
    <row r="45" spans="2:21" ht="20.25" customHeight="1" thickBot="1" x14ac:dyDescent="0.25">
      <c r="B45" s="230"/>
      <c r="C45" s="231"/>
      <c r="D45" s="231"/>
      <c r="E45" s="231"/>
      <c r="F45" s="231"/>
      <c r="G45" s="232"/>
      <c r="H45" s="233"/>
      <c r="I45" s="233"/>
      <c r="J45" s="234"/>
      <c r="K45" s="234"/>
      <c r="L45" s="234"/>
      <c r="M45" s="235"/>
      <c r="U45" s="120" t="s">
        <v>62</v>
      </c>
    </row>
    <row r="46" spans="2:21" ht="33" customHeight="1" x14ac:dyDescent="0.2">
      <c r="B46" s="333" t="s">
        <v>61</v>
      </c>
      <c r="C46" s="334"/>
      <c r="D46" s="415"/>
      <c r="E46" s="416"/>
      <c r="F46" s="416"/>
      <c r="G46" s="416"/>
      <c r="H46" s="416"/>
      <c r="I46" s="416"/>
      <c r="J46" s="416"/>
      <c r="K46" s="416"/>
      <c r="L46" s="417"/>
      <c r="M46" s="235"/>
      <c r="U46" s="120" t="s">
        <v>63</v>
      </c>
    </row>
    <row r="47" spans="2:21" ht="20.100000000000001" customHeight="1" x14ac:dyDescent="0.2">
      <c r="B47" s="333"/>
      <c r="C47" s="334"/>
      <c r="D47" s="418"/>
      <c r="E47" s="419"/>
      <c r="F47" s="419"/>
      <c r="G47" s="419"/>
      <c r="H47" s="419"/>
      <c r="I47" s="419"/>
      <c r="J47" s="419"/>
      <c r="K47" s="419"/>
      <c r="L47" s="420"/>
      <c r="M47" s="235"/>
      <c r="U47" s="120" t="s">
        <v>64</v>
      </c>
    </row>
    <row r="48" spans="2:21" ht="20.100000000000001" customHeight="1" x14ac:dyDescent="0.2">
      <c r="B48" s="333"/>
      <c r="C48" s="334"/>
      <c r="D48" s="418"/>
      <c r="E48" s="419"/>
      <c r="F48" s="419"/>
      <c r="G48" s="419"/>
      <c r="H48" s="419"/>
      <c r="I48" s="419"/>
      <c r="J48" s="419"/>
      <c r="K48" s="419"/>
      <c r="L48" s="420"/>
      <c r="M48" s="235"/>
      <c r="U48" s="120" t="s">
        <v>65</v>
      </c>
    </row>
    <row r="49" spans="2:21" ht="20.100000000000001" customHeight="1" x14ac:dyDescent="0.2">
      <c r="B49" s="333"/>
      <c r="C49" s="334"/>
      <c r="D49" s="418"/>
      <c r="E49" s="419"/>
      <c r="F49" s="419"/>
      <c r="G49" s="419"/>
      <c r="H49" s="419"/>
      <c r="I49" s="419"/>
      <c r="J49" s="419"/>
      <c r="K49" s="419"/>
      <c r="L49" s="420"/>
      <c r="M49" s="235"/>
      <c r="U49" s="120" t="s">
        <v>66</v>
      </c>
    </row>
    <row r="50" spans="2:21" ht="20.100000000000001" customHeight="1" x14ac:dyDescent="0.2">
      <c r="B50" s="333"/>
      <c r="C50" s="334"/>
      <c r="D50" s="418"/>
      <c r="E50" s="419"/>
      <c r="F50" s="419"/>
      <c r="G50" s="419"/>
      <c r="H50" s="419"/>
      <c r="I50" s="419"/>
      <c r="J50" s="419"/>
      <c r="K50" s="419"/>
      <c r="L50" s="420"/>
      <c r="M50" s="235"/>
      <c r="U50" s="120" t="s">
        <v>67</v>
      </c>
    </row>
    <row r="51" spans="2:21" ht="20.100000000000001" customHeight="1" x14ac:dyDescent="0.2">
      <c r="B51" s="333"/>
      <c r="C51" s="334"/>
      <c r="D51" s="418"/>
      <c r="E51" s="419"/>
      <c r="F51" s="419"/>
      <c r="G51" s="419"/>
      <c r="H51" s="419"/>
      <c r="I51" s="419"/>
      <c r="J51" s="419"/>
      <c r="K51" s="419"/>
      <c r="L51" s="420"/>
      <c r="M51" s="235"/>
      <c r="U51" s="120" t="s">
        <v>74</v>
      </c>
    </row>
    <row r="52" spans="2:21" ht="20.100000000000001" customHeight="1" x14ac:dyDescent="0.2">
      <c r="B52" s="333"/>
      <c r="C52" s="334"/>
      <c r="D52" s="418"/>
      <c r="E52" s="419"/>
      <c r="F52" s="419"/>
      <c r="G52" s="419"/>
      <c r="H52" s="419"/>
      <c r="I52" s="419"/>
      <c r="J52" s="419"/>
      <c r="K52" s="419"/>
      <c r="L52" s="420"/>
      <c r="M52" s="235"/>
      <c r="U52" s="120" t="s">
        <v>75</v>
      </c>
    </row>
    <row r="53" spans="2:21" ht="20.100000000000001" customHeight="1" x14ac:dyDescent="0.2">
      <c r="B53" s="333"/>
      <c r="C53" s="334"/>
      <c r="D53" s="418"/>
      <c r="E53" s="419"/>
      <c r="F53" s="419"/>
      <c r="G53" s="419"/>
      <c r="H53" s="419"/>
      <c r="I53" s="419"/>
      <c r="J53" s="419"/>
      <c r="K53" s="419"/>
      <c r="L53" s="420"/>
      <c r="M53" s="235"/>
    </row>
    <row r="54" spans="2:21" ht="20.100000000000001" customHeight="1" thickBot="1" x14ac:dyDescent="0.25">
      <c r="B54" s="333"/>
      <c r="C54" s="334"/>
      <c r="D54" s="421"/>
      <c r="E54" s="422"/>
      <c r="F54" s="422"/>
      <c r="G54" s="422"/>
      <c r="H54" s="422"/>
      <c r="I54" s="422"/>
      <c r="J54" s="422"/>
      <c r="K54" s="422"/>
      <c r="L54" s="423"/>
      <c r="M54" s="235"/>
      <c r="U54" s="120" t="s">
        <v>76</v>
      </c>
    </row>
    <row r="55" spans="2:21" ht="29.25" customHeight="1" thickBot="1" x14ac:dyDescent="0.25">
      <c r="B55" s="230"/>
      <c r="C55" s="231"/>
      <c r="D55" s="231"/>
      <c r="E55" s="231"/>
      <c r="F55" s="231"/>
      <c r="G55" s="232"/>
      <c r="H55" s="233"/>
      <c r="I55" s="233"/>
      <c r="J55" s="234"/>
      <c r="K55" s="234"/>
      <c r="L55" s="234"/>
      <c r="M55" s="235"/>
      <c r="U55" s="120" t="s">
        <v>77</v>
      </c>
    </row>
    <row r="56" spans="2:21" ht="33" customHeight="1" thickBot="1" x14ac:dyDescent="0.25">
      <c r="B56" s="236"/>
      <c r="C56" s="237"/>
      <c r="D56" s="219"/>
      <c r="E56" s="219"/>
      <c r="F56" s="219"/>
      <c r="G56" s="219"/>
      <c r="H56" s="219"/>
      <c r="I56" s="219"/>
      <c r="J56" s="219"/>
      <c r="K56" s="219"/>
      <c r="L56" s="219"/>
      <c r="M56" s="220"/>
      <c r="U56" s="120" t="s">
        <v>79</v>
      </c>
    </row>
    <row r="57" spans="2:21" ht="24.75" customHeight="1" x14ac:dyDescent="0.2">
      <c r="B57" s="335" t="s">
        <v>92</v>
      </c>
      <c r="C57" s="336"/>
      <c r="D57" s="424"/>
      <c r="E57" s="425"/>
      <c r="F57" s="425"/>
      <c r="G57" s="425"/>
      <c r="H57" s="425"/>
      <c r="I57" s="425"/>
      <c r="J57" s="425"/>
      <c r="K57" s="425"/>
      <c r="L57" s="426"/>
      <c r="M57" s="194"/>
      <c r="U57" s="120" t="s">
        <v>78</v>
      </c>
    </row>
    <row r="58" spans="2:21" ht="20.25" customHeight="1" thickBot="1" x14ac:dyDescent="0.25">
      <c r="B58" s="335"/>
      <c r="C58" s="336"/>
      <c r="D58" s="427"/>
      <c r="E58" s="428"/>
      <c r="F58" s="428"/>
      <c r="G58" s="428"/>
      <c r="H58" s="428"/>
      <c r="I58" s="428"/>
      <c r="J58" s="428"/>
      <c r="K58" s="428"/>
      <c r="L58" s="429"/>
      <c r="M58" s="194"/>
    </row>
    <row r="59" spans="2:21" ht="20.100000000000001" customHeight="1" x14ac:dyDescent="0.2">
      <c r="B59" s="191"/>
      <c r="C59" s="192"/>
      <c r="D59" s="193"/>
      <c r="E59" s="193"/>
      <c r="F59" s="193"/>
      <c r="G59" s="193"/>
      <c r="H59" s="193"/>
      <c r="I59" s="193"/>
      <c r="J59" s="193"/>
      <c r="K59" s="193"/>
      <c r="L59" s="193"/>
      <c r="M59" s="194"/>
      <c r="U59" s="120" t="s">
        <v>129</v>
      </c>
    </row>
    <row r="60" spans="2:21" ht="20.100000000000001" customHeight="1" thickBot="1" x14ac:dyDescent="0.25">
      <c r="B60" s="191"/>
      <c r="C60" s="192"/>
      <c r="D60" s="193"/>
      <c r="E60" s="193"/>
      <c r="F60" s="193"/>
      <c r="G60" s="193"/>
      <c r="H60" s="193"/>
      <c r="I60" s="193"/>
      <c r="J60" s="193"/>
      <c r="K60" s="193"/>
      <c r="L60" s="193"/>
      <c r="M60" s="194"/>
      <c r="U60" s="120" t="s">
        <v>130</v>
      </c>
    </row>
    <row r="61" spans="2:21" ht="32.25" customHeight="1" x14ac:dyDescent="0.2">
      <c r="B61" s="337" t="s">
        <v>94</v>
      </c>
      <c r="C61" s="338"/>
      <c r="D61" s="424"/>
      <c r="E61" s="425"/>
      <c r="F61" s="425"/>
      <c r="G61" s="425"/>
      <c r="H61" s="425"/>
      <c r="I61" s="425"/>
      <c r="J61" s="425"/>
      <c r="K61" s="425"/>
      <c r="L61" s="426"/>
      <c r="M61" s="194"/>
    </row>
    <row r="62" spans="2:21" ht="20.100000000000001" customHeight="1" x14ac:dyDescent="0.2">
      <c r="B62" s="337"/>
      <c r="C62" s="338"/>
      <c r="D62" s="430"/>
      <c r="E62" s="431"/>
      <c r="F62" s="431"/>
      <c r="G62" s="431"/>
      <c r="H62" s="431"/>
      <c r="I62" s="431"/>
      <c r="J62" s="431"/>
      <c r="K62" s="431"/>
      <c r="L62" s="432"/>
      <c r="M62" s="194"/>
    </row>
    <row r="63" spans="2:21" ht="27.75" customHeight="1" x14ac:dyDescent="0.2">
      <c r="B63" s="337"/>
      <c r="C63" s="338"/>
      <c r="D63" s="430"/>
      <c r="E63" s="431"/>
      <c r="F63" s="431"/>
      <c r="G63" s="431"/>
      <c r="H63" s="431"/>
      <c r="I63" s="431"/>
      <c r="J63" s="431"/>
      <c r="K63" s="431"/>
      <c r="L63" s="432"/>
      <c r="M63" s="194"/>
    </row>
    <row r="64" spans="2:21" ht="20.100000000000001" customHeight="1" thickBot="1" x14ac:dyDescent="0.25">
      <c r="B64" s="337"/>
      <c r="C64" s="338"/>
      <c r="D64" s="427"/>
      <c r="E64" s="428"/>
      <c r="F64" s="428"/>
      <c r="G64" s="428"/>
      <c r="H64" s="428"/>
      <c r="I64" s="428"/>
      <c r="J64" s="428"/>
      <c r="K64" s="428"/>
      <c r="L64" s="429"/>
      <c r="M64" s="194"/>
    </row>
    <row r="65" spans="2:13" ht="20.100000000000001" customHeight="1" thickBot="1" x14ac:dyDescent="0.25">
      <c r="B65" s="195"/>
      <c r="C65" s="196"/>
      <c r="D65" s="196"/>
      <c r="E65" s="196"/>
      <c r="F65" s="196"/>
      <c r="G65" s="196"/>
      <c r="H65" s="196"/>
      <c r="I65" s="196"/>
      <c r="J65" s="196"/>
      <c r="K65" s="196"/>
      <c r="L65" s="196"/>
      <c r="M65" s="197"/>
    </row>
    <row r="66" spans="2:13" ht="13.5" thickTop="1" x14ac:dyDescent="0.2"/>
  </sheetData>
  <sheetProtection algorithmName="SHA-512" hashValue="KhaysTtC5wi+xI3YDkOaRmjMkApNXgVetDTg2BC/c8mbPyafz8561Wy4OHaNX6SxXjh4kbKSFwZlyfIgEIGxCg==" saltValue="0i08gkBaQ9XaAM3+cud81w==" spinCount="100000" sheet="1" objects="1" scenarios="1"/>
  <mergeCells count="26">
    <mergeCell ref="B2:M2"/>
    <mergeCell ref="C6:K6"/>
    <mergeCell ref="C10:E10"/>
    <mergeCell ref="C8:K8"/>
    <mergeCell ref="J22:K22"/>
    <mergeCell ref="C12:I12"/>
    <mergeCell ref="C14:D14"/>
    <mergeCell ref="C16:F16"/>
    <mergeCell ref="C18:F18"/>
    <mergeCell ref="H18:I18"/>
    <mergeCell ref="J18:K18"/>
    <mergeCell ref="C20:D20"/>
    <mergeCell ref="B46:C54"/>
    <mergeCell ref="D46:L54"/>
    <mergeCell ref="B57:C58"/>
    <mergeCell ref="D57:L58"/>
    <mergeCell ref="B61:C64"/>
    <mergeCell ref="D61:L64"/>
    <mergeCell ref="D36:L44"/>
    <mergeCell ref="C22:H22"/>
    <mergeCell ref="B4:H4"/>
    <mergeCell ref="C29:D29"/>
    <mergeCell ref="B31:F31"/>
    <mergeCell ref="C27:F27"/>
    <mergeCell ref="B36:C44"/>
    <mergeCell ref="G10:K10"/>
  </mergeCells>
  <phoneticPr fontId="32" type="noConversion"/>
  <conditionalFormatting sqref="D25">
    <cfRule type="expression" dxfId="30" priority="2">
      <formula>$C$25="x"</formula>
    </cfRule>
  </conditionalFormatting>
  <conditionalFormatting sqref="D26">
    <cfRule type="expression" dxfId="29" priority="3">
      <formula>$C$26="x"</formula>
    </cfRule>
  </conditionalFormatting>
  <conditionalFormatting sqref="D32:D36">
    <cfRule type="expression" dxfId="28" priority="4">
      <formula>$C$32="x"</formula>
    </cfRule>
  </conditionalFormatting>
  <conditionalFormatting sqref="D15">
    <cfRule type="expression" dxfId="27" priority="5">
      <formula>$C$15="x"</formula>
    </cfRule>
  </conditionalFormatting>
  <conditionalFormatting sqref="C25:C26 C32:C35">
    <cfRule type="cellIs" dxfId="26" priority="6" stopIfTrue="1" operator="equal">
      <formula>"x"</formula>
    </cfRule>
  </conditionalFormatting>
  <conditionalFormatting sqref="C15">
    <cfRule type="cellIs" dxfId="25" priority="7" stopIfTrue="1" operator="equal">
      <formula>"x"</formula>
    </cfRule>
  </conditionalFormatting>
  <conditionalFormatting sqref="F25">
    <cfRule type="expression" dxfId="24" priority="1">
      <formula>$C$25="x"</formula>
    </cfRule>
  </conditionalFormatting>
  <dataValidations count="10">
    <dataValidation type="date" operator="greaterThanOrEqual" allowBlank="1" showInputMessage="1" showErrorMessage="1" error="Verifique a Data Final !!!" prompt="DD/MM/AAAA" sqref="F25" xr:uid="{00000000-0002-0000-0000-000000000000}">
      <formula1>D25</formula1>
    </dataValidation>
    <dataValidation type="date" operator="greaterThan" allowBlank="1" showInputMessage="1" showErrorMessage="1" error="Verifique a Data!!!" prompt="DD/MM/AAAA" sqref="C29:D29" xr:uid="{00000000-0002-0000-0000-000001000000}">
      <formula1>36526</formula1>
    </dataValidation>
    <dataValidation type="date" allowBlank="1" showInputMessage="1" showErrorMessage="1" error="Verifique a Data Inicial !!!" prompt="DD/MM/AAAA" sqref="D25" xr:uid="{00000000-0002-0000-0000-000003000000}">
      <formula1>36526</formula1>
      <formula2>73051</formula2>
    </dataValidation>
    <dataValidation type="list" allowBlank="1" showDropDown="1" showInputMessage="1" showErrorMessage="1" errorTitle="Caracter Inválido!!!" error="Entre com X ou x." sqref="C15" xr:uid="{00000000-0002-0000-0000-000004000000}">
      <formula1>$AC$15:$AD$15</formula1>
    </dataValidation>
    <dataValidation type="list" allowBlank="1" showInputMessage="1" showErrorMessage="1" errorTitle="UF Inválida!!!" error="Informe UF corretamente" promptTitle="Escolha a UF" prompt=" " sqref="K12" xr:uid="{00000000-0002-0000-0000-000005000000}">
      <formula1>$U$12:$U$38</formula1>
    </dataValidation>
    <dataValidation type="list" showInputMessage="1" showErrorMessage="1" errorTitle="Tipo de Serviço Inválido!!!" error="Informe o Tipo de Serviço corretamente" promptTitle="Escolha o Tipo de Serviço" prompt=" " sqref="C22" xr:uid="{00000000-0002-0000-0000-000006000000}">
      <formula1>$U$45:$U$52</formula1>
    </dataValidation>
    <dataValidation type="list" allowBlank="1" showInputMessage="1" showErrorMessage="1" errorTitle="Tipo de Serviço Inválido!!!" error="Informe o Tipo de Serviço corretamente" promptTitle="Escolha o Tipo de Inspeção" prompt=" " sqref="C27:F27" xr:uid="{00000000-0002-0000-0000-000007000000}">
      <formula1>$U$54:$U$57</formula1>
    </dataValidation>
    <dataValidation type="list" allowBlank="1" showInputMessage="1" showErrorMessage="1" errorTitle="Informe SIM ou NÃO !!!" error=" " promptTitle="Envia plasma para Hemobrás?" prompt="Informe Sim ou Não" sqref="G31" xr:uid="{00000000-0002-0000-0000-000008000000}">
      <formula1>$U$59:$U$60</formula1>
    </dataValidation>
    <dataValidation type="list" allowBlank="1" showInputMessage="1" showErrorMessage="1" errorTitle="Natureza Inválida!!!" error="Informe Natureza corretamente" promptTitle="Escolha a Natureza do Serviço" prompt=" " sqref="C14:D14" xr:uid="{00000000-0002-0000-0000-000009000000}">
      <formula1>$U$40:$U$42</formula1>
    </dataValidation>
    <dataValidation type="date" allowBlank="1" showInputMessage="1" showErrorMessage="1" prompt="DD/MM/AAAA" sqref="C20:D20" xr:uid="{03C74696-6FDE-4082-B93D-B2974FDA1001}">
      <formula1>36526</formula1>
      <formula2>73051</formula2>
    </dataValidation>
  </dataValidations>
  <pageMargins left="0.78740157499999996" right="0.78740157499999996" top="0.984251969" bottom="0.984251969" header="0.49212598499999999" footer="0.4921259849999999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tabColor indexed="40"/>
  </sheetPr>
  <dimension ref="B1:P84"/>
  <sheetViews>
    <sheetView showGridLines="0" zoomScaleNormal="100" workbookViewId="0">
      <selection activeCell="C4" sqref="C4"/>
    </sheetView>
  </sheetViews>
  <sheetFormatPr defaultRowHeight="15" x14ac:dyDescent="0.25"/>
  <cols>
    <col min="1" max="1" width="1" customWidth="1"/>
    <col min="2" max="2" width="116.5703125" style="1" customWidth="1"/>
    <col min="3" max="5" width="9.140625" style="2"/>
    <col min="6" max="6" width="14" style="3" hidden="1" customWidth="1"/>
    <col min="7" max="8" width="9.140625" hidden="1" customWidth="1"/>
    <col min="9" max="9" width="11" style="154" hidden="1" customWidth="1"/>
    <col min="10" max="11" width="11.42578125" style="154" hidden="1" customWidth="1"/>
    <col min="12" max="12" width="13.42578125" style="154" hidden="1" customWidth="1"/>
    <col min="13" max="13" width="23.28515625" hidden="1" customWidth="1"/>
  </cols>
  <sheetData>
    <row r="1" spans="2:16" ht="4.5" customHeight="1" thickBot="1" x14ac:dyDescent="0.3"/>
    <row r="2" spans="2:16" ht="50.1" customHeight="1" thickTop="1" thickBot="1" x14ac:dyDescent="0.25">
      <c r="B2" s="344" t="s">
        <v>106</v>
      </c>
      <c r="C2" s="345"/>
      <c r="D2" s="345"/>
      <c r="E2" s="345"/>
      <c r="F2" s="346"/>
      <c r="G2" s="131"/>
      <c r="M2" s="245"/>
      <c r="N2" s="131"/>
    </row>
    <row r="3" spans="2:16" ht="35.1" customHeight="1" thickTop="1" thickBot="1" x14ac:dyDescent="0.25">
      <c r="B3" s="91" t="s">
        <v>128</v>
      </c>
      <c r="C3" s="89" t="s">
        <v>129</v>
      </c>
      <c r="D3" s="90" t="s">
        <v>130</v>
      </c>
      <c r="E3" s="93" t="s">
        <v>52</v>
      </c>
      <c r="F3" s="88" t="s">
        <v>133</v>
      </c>
      <c r="G3" s="131"/>
      <c r="I3" s="155" t="s">
        <v>145</v>
      </c>
      <c r="J3" s="155" t="s">
        <v>146</v>
      </c>
      <c r="K3" s="155" t="s">
        <v>54</v>
      </c>
      <c r="L3" s="155" t="s">
        <v>53</v>
      </c>
      <c r="M3" s="173" t="s">
        <v>8</v>
      </c>
    </row>
    <row r="4" spans="2:16" ht="30" customHeight="1" thickTop="1" thickBot="1" x14ac:dyDescent="0.3">
      <c r="B4" s="146" t="s">
        <v>159</v>
      </c>
      <c r="C4" s="433"/>
      <c r="D4" s="434"/>
      <c r="E4" s="133" t="str">
        <f>IF(OR(C4="x",C4="X",D4="x",D4="X"),"","X")</f>
        <v>X</v>
      </c>
      <c r="F4" s="107">
        <f>IF(C4="x",5,IF(C4="X",5,0))</f>
        <v>0</v>
      </c>
      <c r="G4" s="131"/>
      <c r="I4" s="156">
        <f>IF(F4=1,1,0)</f>
        <v>0</v>
      </c>
      <c r="J4" s="156">
        <f>IF(F4=3,1,0)</f>
        <v>0</v>
      </c>
      <c r="K4" s="156">
        <f>IF(F4=5,1,0)</f>
        <v>0</v>
      </c>
      <c r="L4" s="156">
        <f>IF(E4="x",5,IF(E4="X",5,0))</f>
        <v>5</v>
      </c>
      <c r="M4" s="5">
        <f>IF(D4="x",1,IF(D4="X",1,0))</f>
        <v>0</v>
      </c>
      <c r="P4" s="26"/>
    </row>
    <row r="5" spans="2:16" ht="30.75" customHeight="1" thickBot="1" x14ac:dyDescent="0.25">
      <c r="B5" s="147" t="s">
        <v>160</v>
      </c>
      <c r="C5" s="435"/>
      <c r="D5" s="436"/>
      <c r="E5" s="134" t="str">
        <f>IF(OR(C5="x",C5="X",D5="x",D5="X"),"","X")</f>
        <v>X</v>
      </c>
      <c r="F5" s="108">
        <f>IF(C5="x",3,IF(C5="X",3,0))</f>
        <v>0</v>
      </c>
      <c r="G5" s="131"/>
      <c r="I5" s="156">
        <f t="shared" ref="I5:I72" si="0">IF(F5=1,1,0)</f>
        <v>0</v>
      </c>
      <c r="J5" s="156">
        <f t="shared" ref="J5:J72" si="1">IF(F5=3,1,0)</f>
        <v>0</v>
      </c>
      <c r="K5" s="156">
        <f>IF(F5=5,1,0)</f>
        <v>0</v>
      </c>
      <c r="L5" s="156">
        <f>IF(E5="x",3,IF(E5="X",3,0))</f>
        <v>3</v>
      </c>
    </row>
    <row r="6" spans="2:16" ht="33.75" customHeight="1" thickBot="1" x14ac:dyDescent="0.25">
      <c r="B6" s="147" t="s">
        <v>161</v>
      </c>
      <c r="C6" s="435"/>
      <c r="D6" s="436"/>
      <c r="E6" s="134" t="str">
        <f t="shared" ref="E6:E16" si="2">IF(OR(C6="x",C6="X",D6="x",D6="X"),"","X")</f>
        <v>X</v>
      </c>
      <c r="F6" s="108">
        <f>IF(C6="x",5,IF(C6="X",5,0))</f>
        <v>0</v>
      </c>
      <c r="G6" s="131"/>
      <c r="I6" s="156">
        <f t="shared" si="0"/>
        <v>0</v>
      </c>
      <c r="J6" s="156">
        <f t="shared" si="1"/>
        <v>0</v>
      </c>
      <c r="K6" s="156">
        <f>IF(F6=5,1,0)</f>
        <v>0</v>
      </c>
      <c r="L6" s="156">
        <f>IF(E6="x",5,IF(E6="X",5,0))</f>
        <v>5</v>
      </c>
    </row>
    <row r="7" spans="2:16" ht="39.75" customHeight="1" thickBot="1" x14ac:dyDescent="0.25">
      <c r="B7" s="147" t="s">
        <v>162</v>
      </c>
      <c r="C7" s="435"/>
      <c r="D7" s="436"/>
      <c r="E7" s="134" t="str">
        <f t="shared" si="2"/>
        <v>X</v>
      </c>
      <c r="F7" s="108">
        <f>IF(C7="x",3,IF(C7="X",3,0))</f>
        <v>0</v>
      </c>
      <c r="G7" s="131"/>
      <c r="I7" s="156">
        <f t="shared" si="0"/>
        <v>0</v>
      </c>
      <c r="J7" s="156">
        <f t="shared" si="1"/>
        <v>0</v>
      </c>
      <c r="K7" s="156">
        <f>IF(F7=5,1,0)</f>
        <v>0</v>
      </c>
      <c r="L7" s="156">
        <f>IF(E7="x",3,IF(E7="X",3,0))</f>
        <v>3</v>
      </c>
    </row>
    <row r="8" spans="2:16" ht="33.75" customHeight="1" thickBot="1" x14ac:dyDescent="0.25">
      <c r="B8" s="112" t="s">
        <v>163</v>
      </c>
      <c r="C8" s="437"/>
      <c r="D8" s="438"/>
      <c r="E8" s="135" t="str">
        <f t="shared" si="2"/>
        <v>X</v>
      </c>
      <c r="F8" s="109">
        <f>IF(C8="x",3,IF(C8="X",3,0))</f>
        <v>0</v>
      </c>
      <c r="G8" s="131"/>
      <c r="I8" s="156">
        <f t="shared" si="0"/>
        <v>0</v>
      </c>
      <c r="J8" s="156">
        <f t="shared" si="1"/>
        <v>0</v>
      </c>
      <c r="K8" s="156">
        <f>IF(F8=5,1,0)</f>
        <v>0</v>
      </c>
      <c r="L8" s="156">
        <f>IF(E8="x",3,IF(E8="X",3,0))</f>
        <v>3</v>
      </c>
    </row>
    <row r="9" spans="2:16" ht="35.1" customHeight="1" thickTop="1" thickBot="1" x14ac:dyDescent="0.25">
      <c r="B9" s="91" t="s">
        <v>131</v>
      </c>
      <c r="C9" s="89" t="s">
        <v>129</v>
      </c>
      <c r="D9" s="90" t="s">
        <v>130</v>
      </c>
      <c r="E9" s="93" t="s">
        <v>52</v>
      </c>
      <c r="F9" s="88" t="s">
        <v>133</v>
      </c>
      <c r="G9" s="131"/>
      <c r="I9" s="156"/>
      <c r="J9" s="156"/>
      <c r="K9" s="156"/>
      <c r="L9" s="156"/>
    </row>
    <row r="10" spans="2:16" ht="46.5" customHeight="1" thickTop="1" thickBot="1" x14ac:dyDescent="0.25">
      <c r="B10" s="147" t="s">
        <v>164</v>
      </c>
      <c r="C10" s="439"/>
      <c r="D10" s="434"/>
      <c r="E10" s="174" t="str">
        <f>IF(OR(C10="x",C10="X",D10="x",D10="X"),"","X")</f>
        <v>X</v>
      </c>
      <c r="F10" s="107">
        <f>IF(C10="x",5,IF(C10="X",5,0))</f>
        <v>0</v>
      </c>
      <c r="G10" s="131"/>
      <c r="I10" s="156">
        <f>IF(F10=1,1,0)</f>
        <v>0</v>
      </c>
      <c r="J10" s="156">
        <f>IF(F10=3,1,0)</f>
        <v>0</v>
      </c>
      <c r="K10" s="156">
        <f>IF(F10=5,1,0)</f>
        <v>0</v>
      </c>
      <c r="L10" s="156">
        <f>IF(E10="x",5,IF(E10="X",5,0))</f>
        <v>5</v>
      </c>
      <c r="M10" s="5">
        <f>IF(D10="x",1,IF(D10="X",1,0))</f>
        <v>0</v>
      </c>
    </row>
    <row r="11" spans="2:16" ht="40.5" customHeight="1" thickBot="1" x14ac:dyDescent="0.25">
      <c r="B11" s="143" t="s">
        <v>165</v>
      </c>
      <c r="C11" s="440"/>
      <c r="D11" s="434"/>
      <c r="E11" s="133" t="str">
        <f>IF(OR(C11="x",C11="X",D11="x",D11="X"),"","X")</f>
        <v>X</v>
      </c>
      <c r="F11" s="107">
        <f t="shared" ref="F11:F16" si="3">IF(C11="x",5,IF(C11="X",5,0))</f>
        <v>0</v>
      </c>
      <c r="G11" s="131"/>
      <c r="I11" s="156">
        <f>IF(F11=1,1,0)</f>
        <v>0</v>
      </c>
      <c r="J11" s="156">
        <f>IF(F11=3,1,0)</f>
        <v>0</v>
      </c>
      <c r="K11" s="156">
        <f t="shared" ref="K11:K16" si="4">IF(F11=5,1,0)</f>
        <v>0</v>
      </c>
      <c r="L11" s="156">
        <f t="shared" ref="L11:L16" si="5">IF(E11="x",5,IF(E11="X",5,0))</f>
        <v>5</v>
      </c>
      <c r="M11" s="5"/>
    </row>
    <row r="12" spans="2:16" s="27" customFormat="1" ht="39.75" customHeight="1" thickBot="1" x14ac:dyDescent="0.25">
      <c r="B12" s="144" t="s">
        <v>166</v>
      </c>
      <c r="C12" s="433"/>
      <c r="D12" s="434"/>
      <c r="E12" s="133" t="str">
        <f t="shared" si="2"/>
        <v>X</v>
      </c>
      <c r="F12" s="107">
        <f t="shared" si="3"/>
        <v>0</v>
      </c>
      <c r="G12" s="132"/>
      <c r="I12" s="156">
        <f>IF(F12=1,1,0)</f>
        <v>0</v>
      </c>
      <c r="J12" s="156">
        <f>IF(F12=3,1,0)</f>
        <v>0</v>
      </c>
      <c r="K12" s="156">
        <f t="shared" si="4"/>
        <v>0</v>
      </c>
      <c r="L12" s="156">
        <f t="shared" si="5"/>
        <v>5</v>
      </c>
    </row>
    <row r="13" spans="2:16" ht="41.25" customHeight="1" thickBot="1" x14ac:dyDescent="0.25">
      <c r="B13" s="145" t="s">
        <v>167</v>
      </c>
      <c r="C13" s="441"/>
      <c r="D13" s="436"/>
      <c r="E13" s="134" t="str">
        <f t="shared" si="2"/>
        <v>X</v>
      </c>
      <c r="F13" s="108">
        <f t="shared" si="3"/>
        <v>0</v>
      </c>
      <c r="G13" s="131"/>
      <c r="I13" s="156">
        <f>IF(F13=1,1,0)</f>
        <v>0</v>
      </c>
      <c r="J13" s="156">
        <f>IF(F13=3,1,0)</f>
        <v>0</v>
      </c>
      <c r="K13" s="156">
        <f t="shared" si="4"/>
        <v>0</v>
      </c>
      <c r="L13" s="156">
        <f t="shared" si="5"/>
        <v>5</v>
      </c>
    </row>
    <row r="14" spans="2:16" ht="41.25" customHeight="1" thickBot="1" x14ac:dyDescent="0.25">
      <c r="B14" s="145" t="s">
        <v>168</v>
      </c>
      <c r="C14" s="441"/>
      <c r="D14" s="436"/>
      <c r="E14" s="134" t="str">
        <f>IF(OR(C14="x",C14="X",D14="x",D14="X"),"","X")</f>
        <v>X</v>
      </c>
      <c r="F14" s="108">
        <f t="shared" si="3"/>
        <v>0</v>
      </c>
      <c r="G14" s="131"/>
      <c r="I14" s="156">
        <f>IF(F14=1,1,0)</f>
        <v>0</v>
      </c>
      <c r="J14" s="156">
        <f>IF(F14=3,1,0)</f>
        <v>0</v>
      </c>
      <c r="K14" s="156">
        <f t="shared" ref="K14" si="6">IF(F14=5,1,0)</f>
        <v>0</v>
      </c>
      <c r="L14" s="156">
        <f t="shared" si="5"/>
        <v>5</v>
      </c>
    </row>
    <row r="15" spans="2:16" ht="44.25" customHeight="1" thickBot="1" x14ac:dyDescent="0.25">
      <c r="B15" s="145" t="s">
        <v>169</v>
      </c>
      <c r="C15" s="441"/>
      <c r="D15" s="436"/>
      <c r="E15" s="134" t="str">
        <f t="shared" ref="E15" si="7">IF(OR(C15="x",C15="X",D15="x",D15="X"),"","X")</f>
        <v>X</v>
      </c>
      <c r="F15" s="108">
        <f>IF(C15="x",3,IF(C15="X",3,0))</f>
        <v>0</v>
      </c>
      <c r="G15" s="131"/>
      <c r="I15" s="156">
        <f t="shared" ref="I15" si="8">IF(F15=1,1,0)</f>
        <v>0</v>
      </c>
      <c r="J15" s="156">
        <f t="shared" ref="J15" si="9">IF(F15=3,1,0)</f>
        <v>0</v>
      </c>
      <c r="K15" s="156">
        <f>IF(F15=5,1,0)</f>
        <v>0</v>
      </c>
      <c r="L15" s="156">
        <f>IF(E15="x",3,IF(E15="X",3,0))</f>
        <v>3</v>
      </c>
    </row>
    <row r="16" spans="2:16" ht="44.25" customHeight="1" thickBot="1" x14ac:dyDescent="0.25">
      <c r="B16" s="145" t="s">
        <v>170</v>
      </c>
      <c r="C16" s="442"/>
      <c r="D16" s="443"/>
      <c r="E16" s="136" t="str">
        <f t="shared" si="2"/>
        <v>X</v>
      </c>
      <c r="F16" s="110">
        <f t="shared" si="3"/>
        <v>0</v>
      </c>
      <c r="G16" s="131"/>
      <c r="I16" s="156">
        <f t="shared" si="0"/>
        <v>0</v>
      </c>
      <c r="J16" s="156">
        <f t="shared" si="1"/>
        <v>0</v>
      </c>
      <c r="K16" s="156">
        <f t="shared" si="4"/>
        <v>0</v>
      </c>
      <c r="L16" s="156">
        <f t="shared" si="5"/>
        <v>5</v>
      </c>
    </row>
    <row r="17" spans="2:12" ht="35.1" customHeight="1" thickTop="1" thickBot="1" x14ac:dyDescent="0.25">
      <c r="B17" s="91" t="s">
        <v>226</v>
      </c>
      <c r="C17" s="89" t="s">
        <v>129</v>
      </c>
      <c r="D17" s="90" t="s">
        <v>130</v>
      </c>
      <c r="E17" s="93" t="s">
        <v>52</v>
      </c>
      <c r="F17" s="88" t="s">
        <v>133</v>
      </c>
      <c r="G17" s="131"/>
      <c r="I17" s="156"/>
      <c r="J17" s="156"/>
      <c r="K17" s="156"/>
      <c r="L17" s="156"/>
    </row>
    <row r="18" spans="2:12" ht="36.75" customHeight="1" thickTop="1" thickBot="1" x14ac:dyDescent="0.25">
      <c r="B18" s="146" t="s">
        <v>171</v>
      </c>
      <c r="C18" s="433"/>
      <c r="D18" s="434"/>
      <c r="E18" s="133" t="str">
        <f t="shared" ref="E18:E23" si="10">IF(OR(C18="x",C18="X",D18="x",D18="X"),"","X")</f>
        <v>X</v>
      </c>
      <c r="F18" s="107">
        <f>IF(C18="x",1,IF(C18="X",1,0))</f>
        <v>0</v>
      </c>
      <c r="G18" s="131"/>
      <c r="I18" s="156">
        <f t="shared" si="0"/>
        <v>0</v>
      </c>
      <c r="J18" s="156">
        <f t="shared" si="1"/>
        <v>0</v>
      </c>
      <c r="K18" s="156">
        <f t="shared" ref="K18:K23" si="11">IF(F18=5,1,0)</f>
        <v>0</v>
      </c>
      <c r="L18" s="156">
        <f>IF(E18="x",1,IF(E18="X",1,0))</f>
        <v>1</v>
      </c>
    </row>
    <row r="19" spans="2:12" ht="33" customHeight="1" thickBot="1" x14ac:dyDescent="0.25">
      <c r="B19" s="147" t="s">
        <v>172</v>
      </c>
      <c r="C19" s="435"/>
      <c r="D19" s="434"/>
      <c r="E19" s="134" t="str">
        <f t="shared" si="10"/>
        <v>X</v>
      </c>
      <c r="F19" s="108">
        <f>IF(C19="x",1,IF(C19="X",1,0))</f>
        <v>0</v>
      </c>
      <c r="G19" s="131"/>
      <c r="I19" s="156">
        <f t="shared" si="0"/>
        <v>0</v>
      </c>
      <c r="J19" s="156">
        <f t="shared" si="1"/>
        <v>0</v>
      </c>
      <c r="K19" s="156">
        <f t="shared" si="11"/>
        <v>0</v>
      </c>
      <c r="L19" s="156">
        <f>IF(E19="x",1,IF(E19="X",1,0))</f>
        <v>1</v>
      </c>
    </row>
    <row r="20" spans="2:12" ht="39.75" customHeight="1" thickBot="1" x14ac:dyDescent="0.25">
      <c r="B20" s="147" t="s">
        <v>173</v>
      </c>
      <c r="C20" s="435"/>
      <c r="D20" s="434"/>
      <c r="E20" s="134" t="str">
        <f t="shared" si="10"/>
        <v>X</v>
      </c>
      <c r="F20" s="108">
        <f>IF(C20="x",1,IF(C20="X",1,0))</f>
        <v>0</v>
      </c>
      <c r="G20" s="131"/>
      <c r="I20" s="156">
        <f t="shared" si="0"/>
        <v>0</v>
      </c>
      <c r="J20" s="156">
        <f t="shared" si="1"/>
        <v>0</v>
      </c>
      <c r="K20" s="156">
        <f t="shared" si="11"/>
        <v>0</v>
      </c>
      <c r="L20" s="156">
        <f>IF(E20="x",1,IF(E20="X",1,0))</f>
        <v>1</v>
      </c>
    </row>
    <row r="21" spans="2:12" ht="33" customHeight="1" thickBot="1" x14ac:dyDescent="0.25">
      <c r="B21" s="147" t="s">
        <v>174</v>
      </c>
      <c r="C21" s="435"/>
      <c r="D21" s="434"/>
      <c r="E21" s="134" t="str">
        <f t="shared" si="10"/>
        <v>X</v>
      </c>
      <c r="F21" s="108">
        <f>IF(C21="x",3,IF(C21="X",3,0))</f>
        <v>0</v>
      </c>
      <c r="G21" s="131"/>
      <c r="I21" s="156">
        <f t="shared" si="0"/>
        <v>0</v>
      </c>
      <c r="J21" s="156">
        <f t="shared" si="1"/>
        <v>0</v>
      </c>
      <c r="K21" s="156">
        <f t="shared" si="11"/>
        <v>0</v>
      </c>
      <c r="L21" s="156">
        <f>IF(E21="x",3,IF(E21="X",3,0))</f>
        <v>3</v>
      </c>
    </row>
    <row r="22" spans="2:12" ht="33.75" customHeight="1" thickBot="1" x14ac:dyDescent="0.25">
      <c r="B22" s="147" t="s">
        <v>175</v>
      </c>
      <c r="C22" s="435"/>
      <c r="D22" s="434"/>
      <c r="E22" s="134" t="str">
        <f t="shared" si="10"/>
        <v>X</v>
      </c>
      <c r="F22" s="108">
        <f>IF(C22="x",3,IF(C22="X",3,0))</f>
        <v>0</v>
      </c>
      <c r="G22" s="131"/>
      <c r="I22" s="156">
        <f t="shared" si="0"/>
        <v>0</v>
      </c>
      <c r="J22" s="156">
        <f t="shared" si="1"/>
        <v>0</v>
      </c>
      <c r="K22" s="156">
        <f t="shared" si="11"/>
        <v>0</v>
      </c>
      <c r="L22" s="156">
        <f>IF(E22="x",3,IF(E22="X",3,0))</f>
        <v>3</v>
      </c>
    </row>
    <row r="23" spans="2:12" ht="30.75" customHeight="1" thickBot="1" x14ac:dyDescent="0.25">
      <c r="B23" s="112" t="s">
        <v>176</v>
      </c>
      <c r="C23" s="437"/>
      <c r="D23" s="434"/>
      <c r="E23" s="135" t="str">
        <f t="shared" si="10"/>
        <v>X</v>
      </c>
      <c r="F23" s="109">
        <f>IF(C23="x",3,IF(C23="X",3,0))</f>
        <v>0</v>
      </c>
      <c r="G23" s="131"/>
      <c r="I23" s="156">
        <f t="shared" si="0"/>
        <v>0</v>
      </c>
      <c r="J23" s="156">
        <f t="shared" si="1"/>
        <v>0</v>
      </c>
      <c r="K23" s="156">
        <f t="shared" si="11"/>
        <v>0</v>
      </c>
      <c r="L23" s="156">
        <f>IF(E23="x",3,IF(E23="X",3,0))</f>
        <v>3</v>
      </c>
    </row>
    <row r="24" spans="2:12" ht="35.1" customHeight="1" thickTop="1" thickBot="1" x14ac:dyDescent="0.25">
      <c r="B24" s="91" t="s">
        <v>3</v>
      </c>
      <c r="C24" s="89" t="s">
        <v>129</v>
      </c>
      <c r="D24" s="90" t="s">
        <v>130</v>
      </c>
      <c r="E24" s="93" t="s">
        <v>52</v>
      </c>
      <c r="F24" s="88" t="s">
        <v>133</v>
      </c>
      <c r="G24" s="131"/>
      <c r="I24" s="156"/>
      <c r="J24" s="156"/>
      <c r="K24" s="156"/>
      <c r="L24" s="156"/>
    </row>
    <row r="25" spans="2:12" ht="38.25" customHeight="1" thickTop="1" thickBot="1" x14ac:dyDescent="0.25">
      <c r="B25" s="146" t="s">
        <v>177</v>
      </c>
      <c r="C25" s="433"/>
      <c r="D25" s="434"/>
      <c r="E25" s="133" t="str">
        <f t="shared" ref="E25:E32" si="12">IF(OR(C25="x",C25="X",D25="x",D25="X"),"","X")</f>
        <v>X</v>
      </c>
      <c r="F25" s="107">
        <f>IF(C25="x",5,IF(C25="X",5,0))</f>
        <v>0</v>
      </c>
      <c r="G25" s="131"/>
      <c r="I25" s="156">
        <f t="shared" si="0"/>
        <v>0</v>
      </c>
      <c r="J25" s="156">
        <f t="shared" si="1"/>
        <v>0</v>
      </c>
      <c r="K25" s="156">
        <f t="shared" ref="K25:K30" si="13">IF(F25=5,1,0)</f>
        <v>0</v>
      </c>
      <c r="L25" s="156">
        <f>IF(E25="x",5,IF(E25="X",5,0))</f>
        <v>5</v>
      </c>
    </row>
    <row r="26" spans="2:12" ht="37.5" customHeight="1" thickBot="1" x14ac:dyDescent="0.25">
      <c r="B26" s="147" t="s">
        <v>178</v>
      </c>
      <c r="C26" s="435"/>
      <c r="D26" s="436"/>
      <c r="E26" s="134" t="str">
        <f>IF(OR(C26="x",C26="X",D26="x",D26="X"),"","X")</f>
        <v>X</v>
      </c>
      <c r="F26" s="108">
        <f>IF(C26="x",3,IF(C26="X",3,0))</f>
        <v>0</v>
      </c>
      <c r="G26" s="131"/>
      <c r="I26" s="156">
        <f>IF(F26=1,1,0)</f>
        <v>0</v>
      </c>
      <c r="J26" s="156">
        <f>IF(F26=3,1,0)</f>
        <v>0</v>
      </c>
      <c r="K26" s="156">
        <f>IF(F26=5,1,0)</f>
        <v>0</v>
      </c>
      <c r="L26" s="156">
        <f>IF(E26="x",3,IF(E26="X",3,0))</f>
        <v>3</v>
      </c>
    </row>
    <row r="27" spans="2:12" ht="39.75" customHeight="1" thickBot="1" x14ac:dyDescent="0.25">
      <c r="B27" s="147" t="s">
        <v>179</v>
      </c>
      <c r="C27" s="435"/>
      <c r="D27" s="436"/>
      <c r="E27" s="134" t="str">
        <f t="shared" si="12"/>
        <v>X</v>
      </c>
      <c r="F27" s="108">
        <f>IF(C27="x",1,IF(C27="X",1,0))</f>
        <v>0</v>
      </c>
      <c r="G27" s="131"/>
      <c r="I27" s="156">
        <f t="shared" si="0"/>
        <v>0</v>
      </c>
      <c r="J27" s="156">
        <f t="shared" si="1"/>
        <v>0</v>
      </c>
      <c r="K27" s="156">
        <f t="shared" si="13"/>
        <v>0</v>
      </c>
      <c r="L27" s="156">
        <f>IF(E27="x",1,IF(E27="X",1,0))</f>
        <v>1</v>
      </c>
    </row>
    <row r="28" spans="2:12" ht="36.75" customHeight="1" thickBot="1" x14ac:dyDescent="0.25">
      <c r="B28" s="147" t="s">
        <v>180</v>
      </c>
      <c r="C28" s="435"/>
      <c r="D28" s="436"/>
      <c r="E28" s="134" t="str">
        <f t="shared" si="12"/>
        <v>X</v>
      </c>
      <c r="F28" s="108">
        <f>IF(C28="x",1,IF(C28="X",1,0))</f>
        <v>0</v>
      </c>
      <c r="G28" s="131"/>
      <c r="I28" s="156">
        <f t="shared" ref="I28" si="14">IF(F28=1,1,0)</f>
        <v>0</v>
      </c>
      <c r="J28" s="156">
        <f t="shared" ref="J28" si="15">IF(F28=3,1,0)</f>
        <v>0</v>
      </c>
      <c r="K28" s="156">
        <f t="shared" ref="K28" si="16">IF(F28=5,1,0)</f>
        <v>0</v>
      </c>
      <c r="L28" s="156">
        <f>IF(E28="x",1,IF(E28="X",1,0))</f>
        <v>1</v>
      </c>
    </row>
    <row r="29" spans="2:12" ht="30" customHeight="1" thickBot="1" x14ac:dyDescent="0.25">
      <c r="B29" s="147" t="s">
        <v>181</v>
      </c>
      <c r="C29" s="435"/>
      <c r="D29" s="436"/>
      <c r="E29" s="134" t="str">
        <f t="shared" si="12"/>
        <v>X</v>
      </c>
      <c r="F29" s="108">
        <f>IF(C29="x",3,IF(C29="X",3,0))</f>
        <v>0</v>
      </c>
      <c r="G29" s="131"/>
      <c r="I29" s="156">
        <f t="shared" si="0"/>
        <v>0</v>
      </c>
      <c r="J29" s="156">
        <f t="shared" si="1"/>
        <v>0</v>
      </c>
      <c r="K29" s="156">
        <f t="shared" si="13"/>
        <v>0</v>
      </c>
      <c r="L29" s="156">
        <f>IF(E29="x",3,IF(E29="X",3,0))</f>
        <v>3</v>
      </c>
    </row>
    <row r="30" spans="2:12" ht="31.5" customHeight="1" thickBot="1" x14ac:dyDescent="0.25">
      <c r="B30" s="147" t="s">
        <v>182</v>
      </c>
      <c r="C30" s="435"/>
      <c r="D30" s="436"/>
      <c r="E30" s="134" t="str">
        <f t="shared" si="12"/>
        <v>X</v>
      </c>
      <c r="F30" s="108">
        <f>IF(C30="x",3,IF(C30="X",3,0))</f>
        <v>0</v>
      </c>
      <c r="G30" s="131"/>
      <c r="I30" s="156">
        <f t="shared" si="0"/>
        <v>0</v>
      </c>
      <c r="J30" s="156">
        <f t="shared" si="1"/>
        <v>0</v>
      </c>
      <c r="K30" s="156">
        <f t="shared" si="13"/>
        <v>0</v>
      </c>
      <c r="L30" s="156">
        <f>IF(E30="x",3,IF(E30="X",3,0))</f>
        <v>3</v>
      </c>
    </row>
    <row r="31" spans="2:12" ht="30.75" customHeight="1" thickBot="1" x14ac:dyDescent="0.25">
      <c r="B31" s="147" t="s">
        <v>183</v>
      </c>
      <c r="C31" s="435"/>
      <c r="D31" s="436"/>
      <c r="E31" s="134" t="str">
        <f>IF(OR(C31="x",C31="X",D31="x",D31="X"),"","X")</f>
        <v>X</v>
      </c>
      <c r="F31" s="108">
        <f>IF(C31="x",3,IF(C31="X",3,0))</f>
        <v>0</v>
      </c>
      <c r="G31" s="131"/>
      <c r="I31" s="156">
        <f t="shared" ref="I31:I32" si="17">IF(F31=1,1,0)</f>
        <v>0</v>
      </c>
      <c r="J31" s="156">
        <f t="shared" ref="J31:J32" si="18">IF(F31=3,1,0)</f>
        <v>0</v>
      </c>
      <c r="K31" s="156">
        <f t="shared" ref="K31:K32" si="19">IF(F31=5,1,0)</f>
        <v>0</v>
      </c>
      <c r="L31" s="156">
        <f>IF(E31="x",3,IF(E31="X",3,0))</f>
        <v>3</v>
      </c>
    </row>
    <row r="32" spans="2:12" ht="39.75" customHeight="1" thickBot="1" x14ac:dyDescent="0.25">
      <c r="B32" s="147" t="s">
        <v>184</v>
      </c>
      <c r="C32" s="435"/>
      <c r="D32" s="436"/>
      <c r="E32" s="134" t="str">
        <f t="shared" si="12"/>
        <v>X</v>
      </c>
      <c r="F32" s="108">
        <f>IF(C32="x",5,IF(C32="X",5,0))</f>
        <v>0</v>
      </c>
      <c r="G32" s="131"/>
      <c r="I32" s="156">
        <f t="shared" si="17"/>
        <v>0</v>
      </c>
      <c r="J32" s="156">
        <f t="shared" si="18"/>
        <v>0</v>
      </c>
      <c r="K32" s="156">
        <f t="shared" si="19"/>
        <v>0</v>
      </c>
      <c r="L32" s="156">
        <f>IF(E32="x",5,IF(E32="X",5,0))</f>
        <v>5</v>
      </c>
    </row>
    <row r="33" spans="2:12" ht="33" customHeight="1" thickBot="1" x14ac:dyDescent="0.25">
      <c r="B33" s="112" t="s">
        <v>185</v>
      </c>
      <c r="C33" s="442"/>
      <c r="D33" s="436"/>
      <c r="E33" s="136" t="str">
        <f>IF(OR(C33="x",C33="X",D33="x",D33="X"),"","X")</f>
        <v>X</v>
      </c>
      <c r="F33" s="110">
        <f>IF(C33="x",1,IF(C33="X",1,0))</f>
        <v>0</v>
      </c>
      <c r="G33" s="131"/>
      <c r="I33" s="156">
        <f>IF(F33=1,1,0)</f>
        <v>0</v>
      </c>
      <c r="J33" s="156">
        <f>IF(F33=3,1,0)</f>
        <v>0</v>
      </c>
      <c r="K33" s="156">
        <f>IF(F33=5,1,0)</f>
        <v>0</v>
      </c>
      <c r="L33" s="156">
        <f>IF(E33="x",1,IF(E33="X",1,0))</f>
        <v>1</v>
      </c>
    </row>
    <row r="34" spans="2:12" ht="35.1" customHeight="1" thickTop="1" thickBot="1" x14ac:dyDescent="0.25">
      <c r="B34" s="91" t="s">
        <v>132</v>
      </c>
      <c r="C34" s="89" t="s">
        <v>129</v>
      </c>
      <c r="D34" s="90" t="s">
        <v>130</v>
      </c>
      <c r="E34" s="93" t="s">
        <v>52</v>
      </c>
      <c r="F34" s="88" t="s">
        <v>133</v>
      </c>
      <c r="G34" s="131"/>
      <c r="I34" s="156"/>
      <c r="J34" s="156"/>
      <c r="K34" s="156"/>
      <c r="L34" s="156"/>
    </row>
    <row r="35" spans="2:12" ht="36.75" customHeight="1" thickTop="1" thickBot="1" x14ac:dyDescent="0.25">
      <c r="B35" s="146" t="s">
        <v>186</v>
      </c>
      <c r="C35" s="433"/>
      <c r="D35" s="436"/>
      <c r="E35" s="133" t="str">
        <f t="shared" ref="E35:E37" si="20">IF(OR(C35="x",C35="X",D35="x",D35="X"),"","X")</f>
        <v>X</v>
      </c>
      <c r="F35" s="107">
        <f t="shared" ref="F35:F37" si="21">IF(C35="x",3,IF(C35="X",3,0))</f>
        <v>0</v>
      </c>
      <c r="G35" s="131"/>
      <c r="I35" s="156">
        <f t="shared" si="0"/>
        <v>0</v>
      </c>
      <c r="J35" s="156">
        <f t="shared" si="1"/>
        <v>0</v>
      </c>
      <c r="K35" s="156">
        <f t="shared" ref="K35:K38" si="22">IF(F35=5,1,0)</f>
        <v>0</v>
      </c>
      <c r="L35" s="156">
        <f>IF(E35="x",3,IF(E35="X",3,0))</f>
        <v>3</v>
      </c>
    </row>
    <row r="36" spans="2:12" ht="39.75" customHeight="1" thickBot="1" x14ac:dyDescent="0.25">
      <c r="B36" s="147" t="s">
        <v>187</v>
      </c>
      <c r="C36" s="435"/>
      <c r="D36" s="436"/>
      <c r="E36" s="134" t="str">
        <f t="shared" si="20"/>
        <v>X</v>
      </c>
      <c r="F36" s="108">
        <f t="shared" si="21"/>
        <v>0</v>
      </c>
      <c r="G36" s="131"/>
      <c r="I36" s="156">
        <f t="shared" si="0"/>
        <v>0</v>
      </c>
      <c r="J36" s="156">
        <f t="shared" si="1"/>
        <v>0</v>
      </c>
      <c r="K36" s="156">
        <f t="shared" si="22"/>
        <v>0</v>
      </c>
      <c r="L36" s="156">
        <f>IF(E36="x",3,IF(E36="X",3,0))</f>
        <v>3</v>
      </c>
    </row>
    <row r="37" spans="2:12" ht="38.25" customHeight="1" thickBot="1" x14ac:dyDescent="0.25">
      <c r="B37" s="143" t="s">
        <v>188</v>
      </c>
      <c r="C37" s="435"/>
      <c r="D37" s="436"/>
      <c r="E37" s="134" t="str">
        <f t="shared" si="20"/>
        <v>X</v>
      </c>
      <c r="F37" s="108">
        <f t="shared" si="21"/>
        <v>0</v>
      </c>
      <c r="G37" s="131"/>
      <c r="I37" s="156">
        <f t="shared" si="0"/>
        <v>0</v>
      </c>
      <c r="J37" s="156">
        <f t="shared" si="1"/>
        <v>0</v>
      </c>
      <c r="K37" s="156">
        <f t="shared" si="22"/>
        <v>0</v>
      </c>
      <c r="L37" s="156">
        <f>IF(E37="x",3,IF(E37="X",3,0))</f>
        <v>3</v>
      </c>
    </row>
    <row r="38" spans="2:12" ht="44.25" customHeight="1" thickBot="1" x14ac:dyDescent="0.25">
      <c r="B38" s="143" t="s">
        <v>189</v>
      </c>
      <c r="C38" s="435"/>
      <c r="D38" s="436"/>
      <c r="E38" s="134" t="str">
        <f>IF(OR(C38="x",C38="X",D38="x",D38="X"),"","X")</f>
        <v>X</v>
      </c>
      <c r="F38" s="108">
        <f>IF(C38="x",5,IF(C38="X",5,0))</f>
        <v>0</v>
      </c>
      <c r="G38" s="131"/>
      <c r="I38" s="156">
        <f t="shared" si="0"/>
        <v>0</v>
      </c>
      <c r="J38" s="156">
        <f t="shared" si="1"/>
        <v>0</v>
      </c>
      <c r="K38" s="156">
        <f t="shared" si="22"/>
        <v>0</v>
      </c>
      <c r="L38" s="156">
        <f>IF(E38="x",5,IF(E38="X",5,0))</f>
        <v>5</v>
      </c>
    </row>
    <row r="39" spans="2:12" ht="44.25" customHeight="1" thickBot="1" x14ac:dyDescent="0.25">
      <c r="B39" s="143" t="s">
        <v>190</v>
      </c>
      <c r="C39" s="435"/>
      <c r="D39" s="436"/>
      <c r="E39" s="134" t="str">
        <f>IF(OR(C39="x",C39="X",D39="x",D39="X"),"","X")</f>
        <v>X</v>
      </c>
      <c r="F39" s="108">
        <f>IF(C39="x",3,IF(C39="X",3,0))</f>
        <v>0</v>
      </c>
      <c r="G39" s="131"/>
      <c r="I39" s="156">
        <f>IF(F39=1,1,0)</f>
        <v>0</v>
      </c>
      <c r="J39" s="156">
        <f>IF(F39=3,1,0)</f>
        <v>0</v>
      </c>
      <c r="K39" s="156">
        <f>IF(F39=5,1,0)</f>
        <v>0</v>
      </c>
      <c r="L39" s="156">
        <f>IF(E39="x",3,IF(E39="X",3,0))</f>
        <v>3</v>
      </c>
    </row>
    <row r="40" spans="2:12" ht="59.25" customHeight="1" thickBot="1" x14ac:dyDescent="0.25">
      <c r="B40" s="143" t="s">
        <v>660</v>
      </c>
      <c r="C40" s="435"/>
      <c r="D40" s="436"/>
      <c r="E40" s="134" t="str">
        <f>IF(OR(C40="x",C40="X",D40="x",D40="X"),"","X")</f>
        <v>X</v>
      </c>
      <c r="F40" s="108">
        <f>IF(C40="x",1,IF(C40="X",1,0))</f>
        <v>0</v>
      </c>
      <c r="G40" s="131"/>
      <c r="I40" s="156">
        <f>IF(F40=1,1,0)</f>
        <v>0</v>
      </c>
      <c r="J40" s="156">
        <f>IF(F40=3,1,0)</f>
        <v>0</v>
      </c>
      <c r="K40" s="156">
        <f>IF(F40=5,1,0)</f>
        <v>0</v>
      </c>
      <c r="L40" s="156">
        <f>IF(E40="x",1,IF(E40="X",1,0))</f>
        <v>1</v>
      </c>
    </row>
    <row r="41" spans="2:12" ht="35.1" customHeight="1" thickTop="1" thickBot="1" x14ac:dyDescent="0.25">
      <c r="B41" s="91" t="s">
        <v>191</v>
      </c>
      <c r="C41" s="89" t="s">
        <v>129</v>
      </c>
      <c r="D41" s="90" t="s">
        <v>130</v>
      </c>
      <c r="E41" s="93" t="s">
        <v>52</v>
      </c>
      <c r="F41" s="88" t="s">
        <v>133</v>
      </c>
      <c r="G41" s="131"/>
      <c r="I41" s="156"/>
      <c r="J41" s="156"/>
      <c r="K41" s="156"/>
      <c r="L41" s="156"/>
    </row>
    <row r="42" spans="2:12" ht="36.75" customHeight="1" thickTop="1" thickBot="1" x14ac:dyDescent="0.25">
      <c r="B42" s="146" t="s">
        <v>192</v>
      </c>
      <c r="C42" s="433"/>
      <c r="D42" s="436"/>
      <c r="E42" s="133" t="str">
        <f t="shared" ref="E42:E44" si="23">IF(OR(C42="x",C42="X",D42="x",D42="X"),"","X")</f>
        <v>X</v>
      </c>
      <c r="F42" s="107">
        <f t="shared" ref="F42:F44" si="24">IF(C42="x",3,IF(C42="X",3,0))</f>
        <v>0</v>
      </c>
      <c r="G42" s="131"/>
      <c r="I42" s="156">
        <f t="shared" ref="I42:I44" si="25">IF(F42=1,1,0)</f>
        <v>0</v>
      </c>
      <c r="J42" s="156">
        <f t="shared" ref="J42:J44" si="26">IF(F42=3,1,0)</f>
        <v>0</v>
      </c>
      <c r="K42" s="156">
        <f t="shared" ref="K42:K44" si="27">IF(F42=5,1,0)</f>
        <v>0</v>
      </c>
      <c r="L42" s="156">
        <f>IF(E42="x",3,IF(E42="X",3,0))</f>
        <v>3</v>
      </c>
    </row>
    <row r="43" spans="2:12" ht="39.75" customHeight="1" thickBot="1" x14ac:dyDescent="0.25">
      <c r="B43" s="147" t="s">
        <v>193</v>
      </c>
      <c r="C43" s="435"/>
      <c r="D43" s="436"/>
      <c r="E43" s="134" t="str">
        <f t="shared" si="23"/>
        <v>X</v>
      </c>
      <c r="F43" s="108">
        <f t="shared" si="24"/>
        <v>0</v>
      </c>
      <c r="G43" s="131"/>
      <c r="I43" s="156">
        <f t="shared" si="25"/>
        <v>0</v>
      </c>
      <c r="J43" s="156">
        <f t="shared" si="26"/>
        <v>0</v>
      </c>
      <c r="K43" s="156">
        <f t="shared" si="27"/>
        <v>0</v>
      </c>
      <c r="L43" s="156">
        <f>IF(E43="x",3,IF(E43="X",3,0))</f>
        <v>3</v>
      </c>
    </row>
    <row r="44" spans="2:12" ht="38.25" customHeight="1" thickBot="1" x14ac:dyDescent="0.25">
      <c r="B44" s="143" t="s">
        <v>194</v>
      </c>
      <c r="C44" s="435"/>
      <c r="D44" s="436"/>
      <c r="E44" s="134" t="str">
        <f t="shared" si="23"/>
        <v>X</v>
      </c>
      <c r="F44" s="108">
        <f t="shared" si="24"/>
        <v>0</v>
      </c>
      <c r="G44" s="131"/>
      <c r="I44" s="156">
        <f t="shared" si="25"/>
        <v>0</v>
      </c>
      <c r="J44" s="156">
        <f t="shared" si="26"/>
        <v>0</v>
      </c>
      <c r="K44" s="156">
        <f t="shared" si="27"/>
        <v>0</v>
      </c>
      <c r="L44" s="156">
        <f>IF(E44="x",3,IF(E44="X",3,0))</f>
        <v>3</v>
      </c>
    </row>
    <row r="45" spans="2:12" ht="44.25" customHeight="1" thickBot="1" x14ac:dyDescent="0.25">
      <c r="B45" s="143" t="s">
        <v>195</v>
      </c>
      <c r="C45" s="435"/>
      <c r="D45" s="436"/>
      <c r="E45" s="136" t="str">
        <f>IF(OR(C45="x",C45="X",D45="x",D45="X"),"","X")</f>
        <v>X</v>
      </c>
      <c r="F45" s="110">
        <f>IF(C45="x",1,IF(C45="X",1,0))</f>
        <v>0</v>
      </c>
      <c r="G45" s="131"/>
      <c r="I45" s="156">
        <f>IF(F45=1,1,0)</f>
        <v>0</v>
      </c>
      <c r="J45" s="156">
        <f>IF(F45=3,1,0)</f>
        <v>0</v>
      </c>
      <c r="K45" s="156">
        <f>IF(F45=5,1,0)</f>
        <v>0</v>
      </c>
      <c r="L45" s="156">
        <f>IF(E45="x",1,IF(E45="X",1,0))</f>
        <v>1</v>
      </c>
    </row>
    <row r="46" spans="2:12" ht="35.1" customHeight="1" thickTop="1" thickBot="1" x14ac:dyDescent="0.25">
      <c r="B46" s="91" t="s">
        <v>4</v>
      </c>
      <c r="C46" s="89" t="s">
        <v>129</v>
      </c>
      <c r="D46" s="90" t="s">
        <v>130</v>
      </c>
      <c r="E46" s="93" t="s">
        <v>52</v>
      </c>
      <c r="F46" s="88" t="s">
        <v>133</v>
      </c>
      <c r="G46" s="131"/>
      <c r="I46" s="156"/>
      <c r="J46" s="156"/>
      <c r="K46" s="156"/>
      <c r="L46" s="156"/>
    </row>
    <row r="47" spans="2:12" ht="58.5" customHeight="1" thickTop="1" thickBot="1" x14ac:dyDescent="0.25">
      <c r="B47" s="148" t="s">
        <v>196</v>
      </c>
      <c r="C47" s="433"/>
      <c r="D47" s="436"/>
      <c r="E47" s="133" t="str">
        <f>IF(OR(C47="x",C47="X",D47="x",D47="X"),"","X")</f>
        <v>X</v>
      </c>
      <c r="F47" s="107">
        <f>IF(C47="x",5,IF(C47="X",5,0))</f>
        <v>0</v>
      </c>
      <c r="G47" s="131"/>
      <c r="I47" s="156">
        <f>IF(F47=1,1,0)</f>
        <v>0</v>
      </c>
      <c r="J47" s="156">
        <f>IF(F47=3,1,0)</f>
        <v>0</v>
      </c>
      <c r="K47" s="156">
        <f>IF(F47=5,1,0)</f>
        <v>0</v>
      </c>
      <c r="L47" s="156">
        <f>IF(E47="x",5,IF(E47="X",5,0))</f>
        <v>5</v>
      </c>
    </row>
    <row r="48" spans="2:12" ht="40.5" customHeight="1" thickBot="1" x14ac:dyDescent="0.25">
      <c r="B48" s="147" t="s">
        <v>197</v>
      </c>
      <c r="C48" s="435"/>
      <c r="D48" s="436"/>
      <c r="E48" s="134" t="str">
        <f>IF(OR(C48="x",C48="X",D48="x",D48="X"),"","X")</f>
        <v>X</v>
      </c>
      <c r="F48" s="108">
        <f>IF(C48="x",3,IF(C48="X",3,0))</f>
        <v>0</v>
      </c>
      <c r="G48" s="131"/>
      <c r="I48" s="156">
        <f t="shared" ref="I48:I49" si="28">IF(F48=1,1,0)</f>
        <v>0</v>
      </c>
      <c r="J48" s="156">
        <f t="shared" ref="J48:J49" si="29">IF(F48=3,1,0)</f>
        <v>0</v>
      </c>
      <c r="K48" s="156">
        <f>IF(F48=5,1,0)</f>
        <v>0</v>
      </c>
      <c r="L48" s="156">
        <f>IF(E48="x",3,IF(E48="X",3,0))</f>
        <v>3</v>
      </c>
    </row>
    <row r="49" spans="2:12" ht="31.5" customHeight="1" thickBot="1" x14ac:dyDescent="0.25">
      <c r="B49" s="147" t="s">
        <v>198</v>
      </c>
      <c r="C49" s="435"/>
      <c r="D49" s="436"/>
      <c r="E49" s="134" t="str">
        <f>IF(OR(C49="x",C49="X",D49="x",D49="X"),"","X")</f>
        <v>X</v>
      </c>
      <c r="F49" s="108">
        <f>IF(C49="x",3,IF(C49="X",3,0))</f>
        <v>0</v>
      </c>
      <c r="G49" s="131"/>
      <c r="I49" s="156">
        <f t="shared" si="28"/>
        <v>0</v>
      </c>
      <c r="J49" s="156">
        <f t="shared" si="29"/>
        <v>0</v>
      </c>
      <c r="K49" s="156">
        <f>IF(F49=5,1,0)</f>
        <v>0</v>
      </c>
      <c r="L49" s="156">
        <f>IF(E49="x",3,IF(E49="X",3,0))</f>
        <v>3</v>
      </c>
    </row>
    <row r="50" spans="2:12" ht="40.5" customHeight="1" thickBot="1" x14ac:dyDescent="0.25">
      <c r="B50" s="112" t="s">
        <v>199</v>
      </c>
      <c r="C50" s="442"/>
      <c r="D50" s="443"/>
      <c r="E50" s="136" t="str">
        <f>IF(OR(C50="x",C50="X",D50="x",D50="X"),"","X")</f>
        <v>X</v>
      </c>
      <c r="F50" s="110">
        <f>IF(C50="x",1,IF(C50="X",1,0))</f>
        <v>0</v>
      </c>
      <c r="G50" s="131"/>
      <c r="I50" s="156">
        <f>IF(F50=1,1,0)</f>
        <v>0</v>
      </c>
      <c r="J50" s="156">
        <f>IF(F50=3,1,0)</f>
        <v>0</v>
      </c>
      <c r="K50" s="156">
        <f>IF(F50=5,1,0)</f>
        <v>0</v>
      </c>
      <c r="L50" s="156">
        <f>IF(E50="x",1,IF(E50="X",1,0))</f>
        <v>1</v>
      </c>
    </row>
    <row r="51" spans="2:12" ht="35.1" customHeight="1" thickTop="1" thickBot="1" x14ac:dyDescent="0.25">
      <c r="B51" s="91" t="s">
        <v>5</v>
      </c>
      <c r="C51" s="89" t="s">
        <v>129</v>
      </c>
      <c r="D51" s="90" t="s">
        <v>130</v>
      </c>
      <c r="E51" s="93" t="s">
        <v>52</v>
      </c>
      <c r="F51" s="88" t="s">
        <v>133</v>
      </c>
      <c r="G51" s="131"/>
      <c r="I51" s="156"/>
      <c r="J51" s="156"/>
      <c r="K51" s="156"/>
      <c r="L51" s="156"/>
    </row>
    <row r="52" spans="2:12" ht="39.75" customHeight="1" thickTop="1" thickBot="1" x14ac:dyDescent="0.25">
      <c r="B52" s="148" t="s">
        <v>200</v>
      </c>
      <c r="C52" s="433"/>
      <c r="D52" s="436"/>
      <c r="E52" s="133" t="str">
        <f>IF(OR(C52="x",C52="X",D52="x",D52="X"),"","X")</f>
        <v>X</v>
      </c>
      <c r="F52" s="107">
        <f>IF(C52="x",3,IF(C52="X",3,0))</f>
        <v>0</v>
      </c>
      <c r="G52" s="131"/>
      <c r="I52" s="156">
        <f t="shared" si="0"/>
        <v>0</v>
      </c>
      <c r="J52" s="156">
        <f t="shared" si="1"/>
        <v>0</v>
      </c>
      <c r="K52" s="156">
        <f>IF(F52=5,1,0)</f>
        <v>0</v>
      </c>
      <c r="L52" s="156">
        <f>IF(E52="x",3,IF(E52="X",3,0))</f>
        <v>3</v>
      </c>
    </row>
    <row r="53" spans="2:12" ht="47.25" customHeight="1" thickBot="1" x14ac:dyDescent="0.25">
      <c r="B53" s="147" t="s">
        <v>201</v>
      </c>
      <c r="C53" s="435"/>
      <c r="D53" s="436"/>
      <c r="E53" s="134" t="str">
        <f>IF(OR(C53="x",C53="X",D53="x",D53="X"),"","X")</f>
        <v>X</v>
      </c>
      <c r="F53" s="108">
        <f>IF(C53="x",3,IF(C53="X",3,0))</f>
        <v>0</v>
      </c>
      <c r="G53" s="131"/>
      <c r="I53" s="156">
        <f t="shared" ref="I53" si="30">IF(F53=1,1,0)</f>
        <v>0</v>
      </c>
      <c r="J53" s="156">
        <f t="shared" ref="J53" si="31">IF(F53=3,1,0)</f>
        <v>0</v>
      </c>
      <c r="K53" s="156">
        <f>IF(F53=5,1,0)</f>
        <v>0</v>
      </c>
      <c r="L53" s="156">
        <f>IF(E53="x",3,IF(E53="X",3,0))</f>
        <v>3</v>
      </c>
    </row>
    <row r="54" spans="2:12" ht="41.25" customHeight="1" thickBot="1" x14ac:dyDescent="0.25">
      <c r="B54" s="147" t="s">
        <v>202</v>
      </c>
      <c r="C54" s="435"/>
      <c r="D54" s="436"/>
      <c r="E54" s="134" t="str">
        <f>IF(OR(C54="x",C54="X",D54="x",D54="X"),"","X")</f>
        <v>X</v>
      </c>
      <c r="F54" s="108">
        <f>IF(C54="x",5,IF(C54="X",5,0))</f>
        <v>0</v>
      </c>
      <c r="G54" s="131"/>
      <c r="I54" s="156">
        <f>IF(F54=1,1,0)</f>
        <v>0</v>
      </c>
      <c r="J54" s="156">
        <f>IF(F54=3,1,0)</f>
        <v>0</v>
      </c>
      <c r="K54" s="156">
        <f>IF(F54=5,1,0)</f>
        <v>0</v>
      </c>
      <c r="L54" s="156">
        <f>IF(E54="x",5,IF(E54="X",5,0))</f>
        <v>5</v>
      </c>
    </row>
    <row r="55" spans="2:12" ht="29.25" customHeight="1" thickBot="1" x14ac:dyDescent="0.25">
      <c r="B55" s="112" t="s">
        <v>203</v>
      </c>
      <c r="C55" s="442"/>
      <c r="D55" s="443"/>
      <c r="E55" s="136" t="str">
        <f>IF(OR(C55="x",C55="X",D55="x",D55="X"),"","X")</f>
        <v>X</v>
      </c>
      <c r="F55" s="110">
        <f>IF(C55="x",1,IF(C55="X",1,0))</f>
        <v>0</v>
      </c>
      <c r="G55" s="131"/>
      <c r="I55" s="156">
        <f>IF(F55=1,1,0)</f>
        <v>0</v>
      </c>
      <c r="J55" s="156">
        <f>IF(F55=3,1,0)</f>
        <v>0</v>
      </c>
      <c r="K55" s="156">
        <f>IF(F55=5,1,0)</f>
        <v>0</v>
      </c>
      <c r="L55" s="156">
        <f>IF(E55="x",1,IF(E55="X",1,0))</f>
        <v>1</v>
      </c>
    </row>
    <row r="56" spans="2:12" ht="35.1" customHeight="1" thickTop="1" thickBot="1" x14ac:dyDescent="0.25">
      <c r="B56" s="91" t="s">
        <v>204</v>
      </c>
      <c r="C56" s="89" t="s">
        <v>129</v>
      </c>
      <c r="D56" s="90" t="s">
        <v>130</v>
      </c>
      <c r="E56" s="93" t="s">
        <v>52</v>
      </c>
      <c r="F56" s="88" t="s">
        <v>133</v>
      </c>
      <c r="G56" s="131"/>
      <c r="I56" s="156"/>
      <c r="J56" s="156"/>
      <c r="K56" s="156"/>
      <c r="L56" s="156"/>
    </row>
    <row r="57" spans="2:12" ht="30" customHeight="1" thickTop="1" thickBot="1" x14ac:dyDescent="0.25">
      <c r="B57" s="146" t="s">
        <v>205</v>
      </c>
      <c r="C57" s="433"/>
      <c r="D57" s="436"/>
      <c r="E57" s="133" t="str">
        <f t="shared" ref="E57:E69" si="32">IF(OR(C57="x",C57="X",D57="x",D57="X"),"","X")</f>
        <v>X</v>
      </c>
      <c r="F57" s="107">
        <f>IF(C57="x",3,IF(C57="X",3,0))</f>
        <v>0</v>
      </c>
      <c r="G57" s="131"/>
      <c r="I57" s="156">
        <f>IF(F57=1,1,0)</f>
        <v>0</v>
      </c>
      <c r="J57" s="156">
        <f>IF(F57=3,1,0)</f>
        <v>0</v>
      </c>
      <c r="K57" s="156">
        <f>IF(F57=5,1,0)</f>
        <v>0</v>
      </c>
      <c r="L57" s="156">
        <f>IF(E57="x",3,IF(E57="X",3,0))</f>
        <v>3</v>
      </c>
    </row>
    <row r="58" spans="2:12" ht="33" customHeight="1" thickBot="1" x14ac:dyDescent="0.25">
      <c r="B58" s="147" t="s">
        <v>206</v>
      </c>
      <c r="C58" s="435"/>
      <c r="D58" s="436"/>
      <c r="E58" s="134" t="str">
        <f t="shared" si="32"/>
        <v>X</v>
      </c>
      <c r="F58" s="108">
        <f>IF(C58="x",1,IF(C58="X",1,0))</f>
        <v>0</v>
      </c>
      <c r="G58" s="131"/>
      <c r="I58" s="156">
        <f t="shared" si="0"/>
        <v>0</v>
      </c>
      <c r="J58" s="156">
        <f t="shared" si="1"/>
        <v>0</v>
      </c>
      <c r="K58" s="156">
        <f t="shared" ref="K58:K69" si="33">IF(F58=5,1,0)</f>
        <v>0</v>
      </c>
      <c r="L58" s="156">
        <f>IF(E58="x",1,IF(E58="X",1,0))</f>
        <v>1</v>
      </c>
    </row>
    <row r="59" spans="2:12" ht="53.25" customHeight="1" thickBot="1" x14ac:dyDescent="0.25">
      <c r="B59" s="143" t="s">
        <v>207</v>
      </c>
      <c r="C59" s="435"/>
      <c r="D59" s="436"/>
      <c r="E59" s="134" t="str">
        <f>IF(OR(C59="x",C59="X",D59="x",D59="X"),"","X")</f>
        <v>X</v>
      </c>
      <c r="F59" s="108">
        <f t="shared" ref="F59:F60" si="34">IF(C59="x",1,IF(C59="X",1,0))</f>
        <v>0</v>
      </c>
      <c r="G59" s="131"/>
      <c r="I59" s="156">
        <f t="shared" ref="I59:I60" si="35">IF(F59=1,1,0)</f>
        <v>0</v>
      </c>
      <c r="J59" s="156">
        <f t="shared" ref="J59:J60" si="36">IF(F59=3,1,0)</f>
        <v>0</v>
      </c>
      <c r="K59" s="156">
        <f t="shared" ref="K59:K60" si="37">IF(F59=5,1,0)</f>
        <v>0</v>
      </c>
      <c r="L59" s="156">
        <f t="shared" ref="L59:L60" si="38">IF(E59="x",1,IF(E59="X",1,0))</f>
        <v>1</v>
      </c>
    </row>
    <row r="60" spans="2:12" ht="34.5" customHeight="1" thickBot="1" x14ac:dyDescent="0.25">
      <c r="B60" s="143" t="s">
        <v>208</v>
      </c>
      <c r="C60" s="435"/>
      <c r="D60" s="436"/>
      <c r="E60" s="134" t="str">
        <f t="shared" ref="E60" si="39">IF(OR(C60="x",C60="X",D60="x",D60="X"),"","X")</f>
        <v>X</v>
      </c>
      <c r="F60" s="108">
        <f t="shared" si="34"/>
        <v>0</v>
      </c>
      <c r="G60" s="131"/>
      <c r="I60" s="156">
        <f t="shared" si="35"/>
        <v>0</v>
      </c>
      <c r="J60" s="156">
        <f t="shared" si="36"/>
        <v>0</v>
      </c>
      <c r="K60" s="156">
        <f t="shared" si="37"/>
        <v>0</v>
      </c>
      <c r="L60" s="156">
        <f t="shared" si="38"/>
        <v>1</v>
      </c>
    </row>
    <row r="61" spans="2:12" ht="33.75" customHeight="1" thickBot="1" x14ac:dyDescent="0.25">
      <c r="B61" s="147" t="s">
        <v>209</v>
      </c>
      <c r="C61" s="435"/>
      <c r="D61" s="436"/>
      <c r="E61" s="134" t="str">
        <f>IF(OR(C61="x",C61="X",D61="x",D61="X"),"","X")</f>
        <v>X</v>
      </c>
      <c r="F61" s="108">
        <f>IF(C61="x",3,IF(C61="X",3,0))</f>
        <v>0</v>
      </c>
      <c r="G61" s="131"/>
      <c r="I61" s="156">
        <f>IF(F61=1,1,0)</f>
        <v>0</v>
      </c>
      <c r="J61" s="156">
        <f>IF(F61=3,1,0)</f>
        <v>0</v>
      </c>
      <c r="K61" s="156">
        <f>IF(F61=5,1,0)</f>
        <v>0</v>
      </c>
      <c r="L61" s="156">
        <f>IF(E61="x",3,IF(E61="X",3,0))</f>
        <v>3</v>
      </c>
    </row>
    <row r="62" spans="2:12" ht="33.75" customHeight="1" thickBot="1" x14ac:dyDescent="0.25">
      <c r="B62" s="143" t="s">
        <v>210</v>
      </c>
      <c r="C62" s="435"/>
      <c r="D62" s="436"/>
      <c r="E62" s="134" t="str">
        <f t="shared" si="32"/>
        <v>X</v>
      </c>
      <c r="F62" s="108">
        <f>IF(C62="x",3,IF(C62="X",3,0))</f>
        <v>0</v>
      </c>
      <c r="G62" s="131"/>
      <c r="I62" s="156">
        <f>IF(F62=1,1,0)</f>
        <v>0</v>
      </c>
      <c r="J62" s="156">
        <f>IF(F62=3,1,0)</f>
        <v>0</v>
      </c>
      <c r="K62" s="156">
        <f>IF(F62=5,1,0)</f>
        <v>0</v>
      </c>
      <c r="L62" s="156">
        <f>IF(E62="x",3,IF(E62="X",3,0))</f>
        <v>3</v>
      </c>
    </row>
    <row r="63" spans="2:12" ht="36" customHeight="1" thickBot="1" x14ac:dyDescent="0.25">
      <c r="B63" s="143" t="s">
        <v>211</v>
      </c>
      <c r="C63" s="435"/>
      <c r="D63" s="436"/>
      <c r="E63" s="134" t="str">
        <f t="shared" si="32"/>
        <v>X</v>
      </c>
      <c r="F63" s="108">
        <f>IF(C63="x",5,IF(C63="X",5,0))</f>
        <v>0</v>
      </c>
      <c r="G63" s="131"/>
      <c r="I63" s="156">
        <f t="shared" ref="I63" si="40">IF(F63=1,1,0)</f>
        <v>0</v>
      </c>
      <c r="J63" s="156">
        <f t="shared" ref="J63" si="41">IF(F63=3,1,0)</f>
        <v>0</v>
      </c>
      <c r="K63" s="156">
        <f t="shared" ref="K63" si="42">IF(F63=5,1,0)</f>
        <v>0</v>
      </c>
      <c r="L63" s="156">
        <f>IF(E63="x",5,IF(E63="X",5,0))</f>
        <v>5</v>
      </c>
    </row>
    <row r="64" spans="2:12" ht="44.25" customHeight="1" thickBot="1" x14ac:dyDescent="0.25">
      <c r="B64" s="143" t="s">
        <v>212</v>
      </c>
      <c r="C64" s="435"/>
      <c r="D64" s="436"/>
      <c r="E64" s="134" t="str">
        <f>IF(OR(C64="x",C64="X",D64="x",D64="X"),"","X")</f>
        <v>X</v>
      </c>
      <c r="F64" s="108">
        <f>IF(C64="x",3,IF(C64="X",3,0))</f>
        <v>0</v>
      </c>
      <c r="G64" s="131"/>
      <c r="I64" s="156">
        <f>IF(F64=1,1,0)</f>
        <v>0</v>
      </c>
      <c r="J64" s="156">
        <f>IF(F64=3,1,0)</f>
        <v>0</v>
      </c>
      <c r="K64" s="156">
        <f>IF(F64=5,1,0)</f>
        <v>0</v>
      </c>
      <c r="L64" s="156">
        <f>IF(E64="x",3,IF(E64="X",3,0))</f>
        <v>3</v>
      </c>
    </row>
    <row r="65" spans="2:13" ht="36.75" customHeight="1" thickBot="1" x14ac:dyDescent="0.25">
      <c r="B65" s="143" t="s">
        <v>213</v>
      </c>
      <c r="C65" s="435"/>
      <c r="D65" s="436"/>
      <c r="E65" s="134" t="str">
        <f t="shared" si="32"/>
        <v>X</v>
      </c>
      <c r="F65" s="108">
        <f t="shared" ref="F65" si="43">IF(C65="x",1,IF(C65="X",1,0))</f>
        <v>0</v>
      </c>
      <c r="G65" s="131"/>
      <c r="I65" s="156">
        <f t="shared" ref="I65" si="44">IF(F65=1,1,0)</f>
        <v>0</v>
      </c>
      <c r="J65" s="156">
        <f t="shared" ref="J65" si="45">IF(F65=3,1,0)</f>
        <v>0</v>
      </c>
      <c r="K65" s="156">
        <f t="shared" ref="K65" si="46">IF(F65=5,1,0)</f>
        <v>0</v>
      </c>
      <c r="L65" s="156">
        <f t="shared" ref="L65" si="47">IF(E65="x",1,IF(E65="X",1,0))</f>
        <v>1</v>
      </c>
    </row>
    <row r="66" spans="2:13" ht="30" customHeight="1" thickBot="1" x14ac:dyDescent="0.25">
      <c r="B66" s="143" t="s">
        <v>214</v>
      </c>
      <c r="C66" s="435"/>
      <c r="D66" s="436"/>
      <c r="E66" s="134" t="str">
        <f t="shared" si="32"/>
        <v>X</v>
      </c>
      <c r="F66" s="108">
        <f>IF(C66="x",3,IF(C66="X",3,0))</f>
        <v>0</v>
      </c>
      <c r="G66" s="131"/>
      <c r="I66" s="156">
        <f t="shared" si="0"/>
        <v>0</v>
      </c>
      <c r="J66" s="156">
        <f t="shared" si="1"/>
        <v>0</v>
      </c>
      <c r="K66" s="156">
        <f t="shared" si="33"/>
        <v>0</v>
      </c>
      <c r="L66" s="156">
        <f>IF(E66="x",3,IF(E66="X",3,0))</f>
        <v>3</v>
      </c>
    </row>
    <row r="67" spans="2:13" ht="40.5" customHeight="1" thickBot="1" x14ac:dyDescent="0.25">
      <c r="B67" s="143" t="s">
        <v>215</v>
      </c>
      <c r="C67" s="435"/>
      <c r="D67" s="436"/>
      <c r="E67" s="134" t="str">
        <f t="shared" si="32"/>
        <v>X</v>
      </c>
      <c r="F67" s="108">
        <f t="shared" ref="F67" si="48">IF(C67="x",1,IF(C67="X",1,0))</f>
        <v>0</v>
      </c>
      <c r="G67" s="131"/>
      <c r="I67" s="156">
        <f t="shared" si="0"/>
        <v>0</v>
      </c>
      <c r="J67" s="156">
        <f t="shared" si="1"/>
        <v>0</v>
      </c>
      <c r="K67" s="156">
        <f t="shared" si="33"/>
        <v>0</v>
      </c>
      <c r="L67" s="156">
        <f t="shared" ref="L67" si="49">IF(E67="x",1,IF(E67="X",1,0))</f>
        <v>1</v>
      </c>
    </row>
    <row r="68" spans="2:13" ht="30" customHeight="1" thickBot="1" x14ac:dyDescent="0.25">
      <c r="B68" s="143" t="s">
        <v>216</v>
      </c>
      <c r="C68" s="435"/>
      <c r="D68" s="436"/>
      <c r="E68" s="134" t="str">
        <f t="shared" ref="E68" si="50">IF(OR(C68="x",C68="X",D68="x",D68="X"),"","X")</f>
        <v>X</v>
      </c>
      <c r="F68" s="108">
        <f>IF(C68="x",3,IF(C68="X",3,0))</f>
        <v>0</v>
      </c>
      <c r="G68" s="131"/>
      <c r="I68" s="156">
        <f t="shared" ref="I68" si="51">IF(F68=1,1,0)</f>
        <v>0</v>
      </c>
      <c r="J68" s="156">
        <f t="shared" ref="J68" si="52">IF(F68=3,1,0)</f>
        <v>0</v>
      </c>
      <c r="K68" s="156">
        <f t="shared" ref="K68" si="53">IF(F68=5,1,0)</f>
        <v>0</v>
      </c>
      <c r="L68" s="156">
        <f>IF(E68="x",3,IF(E68="X",3,0))</f>
        <v>3</v>
      </c>
    </row>
    <row r="69" spans="2:13" ht="45" customHeight="1" thickBot="1" x14ac:dyDescent="0.25">
      <c r="B69" s="145" t="s">
        <v>217</v>
      </c>
      <c r="C69" s="435"/>
      <c r="D69" s="436"/>
      <c r="E69" s="134" t="str">
        <f t="shared" si="32"/>
        <v>X</v>
      </c>
      <c r="F69" s="108">
        <f>IF(C69="x",5,IF(C69="X",5,0))</f>
        <v>0</v>
      </c>
      <c r="G69" s="131"/>
      <c r="I69" s="156">
        <f t="shared" si="0"/>
        <v>0</v>
      </c>
      <c r="J69" s="156">
        <f t="shared" si="1"/>
        <v>0</v>
      </c>
      <c r="K69" s="156">
        <f t="shared" si="33"/>
        <v>0</v>
      </c>
      <c r="L69" s="156">
        <f>IF(E69="x",5,IF(E69="X",5,0))</f>
        <v>5</v>
      </c>
    </row>
    <row r="70" spans="2:13" ht="35.1" customHeight="1" thickTop="1" thickBot="1" x14ac:dyDescent="0.25">
      <c r="B70" s="91" t="s">
        <v>6</v>
      </c>
      <c r="C70" s="89" t="s">
        <v>129</v>
      </c>
      <c r="D70" s="90" t="s">
        <v>130</v>
      </c>
      <c r="E70" s="93" t="s">
        <v>52</v>
      </c>
      <c r="F70" s="88" t="s">
        <v>133</v>
      </c>
      <c r="G70" s="131"/>
      <c r="I70" s="156"/>
      <c r="J70" s="156"/>
      <c r="K70" s="156"/>
      <c r="L70" s="156"/>
    </row>
    <row r="71" spans="2:13" ht="40.5" customHeight="1" thickTop="1" thickBot="1" x14ac:dyDescent="0.25">
      <c r="B71" s="143" t="s">
        <v>7</v>
      </c>
      <c r="C71" s="435"/>
      <c r="D71" s="436"/>
      <c r="E71" s="134" t="str">
        <f t="shared" ref="E71:E76" si="54">IF(OR(C71="x",C71="X",D71="x",D71="X"),"","X")</f>
        <v>X</v>
      </c>
      <c r="F71" s="108">
        <f>IF(C71="x",5,IF(C71="X",5,0))</f>
        <v>0</v>
      </c>
      <c r="G71" s="131"/>
      <c r="I71" s="156">
        <f t="shared" ref="I71" si="55">IF(F71=1,1,0)</f>
        <v>0</v>
      </c>
      <c r="J71" s="156">
        <f t="shared" ref="J71" si="56">IF(F71=3,1,0)</f>
        <v>0</v>
      </c>
      <c r="K71" s="156">
        <f t="shared" ref="K71" si="57">IF(F71=5,1,0)</f>
        <v>0</v>
      </c>
      <c r="L71" s="156">
        <f>IF(E71="x",5,IF(E71="X",5,0))</f>
        <v>5</v>
      </c>
    </row>
    <row r="72" spans="2:13" ht="27.75" customHeight="1" thickBot="1" x14ac:dyDescent="0.25">
      <c r="B72" s="143" t="s">
        <v>218</v>
      </c>
      <c r="C72" s="435"/>
      <c r="D72" s="436"/>
      <c r="E72" s="134" t="str">
        <f t="shared" si="54"/>
        <v>X</v>
      </c>
      <c r="F72" s="108">
        <f>IF(C72="x",3,IF(C72="X",3,0))</f>
        <v>0</v>
      </c>
      <c r="G72" s="131"/>
      <c r="I72" s="156">
        <f t="shared" si="0"/>
        <v>0</v>
      </c>
      <c r="J72" s="156">
        <f t="shared" si="1"/>
        <v>0</v>
      </c>
      <c r="K72" s="156">
        <f t="shared" ref="K72:K75" si="58">IF(F72=5,1,0)</f>
        <v>0</v>
      </c>
      <c r="L72" s="156">
        <f>IF(E72="x",3,IF(E72="X",3,0))</f>
        <v>3</v>
      </c>
    </row>
    <row r="73" spans="2:13" ht="26.25" customHeight="1" thickBot="1" x14ac:dyDescent="0.25">
      <c r="B73" s="143" t="s">
        <v>219</v>
      </c>
      <c r="C73" s="435"/>
      <c r="D73" s="436"/>
      <c r="E73" s="134" t="str">
        <f>IF(OR(C73="x",C73="X",D73="x",D73="X"),"","X")</f>
        <v>X</v>
      </c>
      <c r="F73" s="108">
        <f>IF(C73="x",3,IF(C73="X",3,0))</f>
        <v>0</v>
      </c>
      <c r="G73" s="131"/>
      <c r="I73" s="156">
        <f t="shared" ref="I73:I79" si="59">IF(F73=1,1,0)</f>
        <v>0</v>
      </c>
      <c r="J73" s="156">
        <f t="shared" ref="J73:J79" si="60">IF(F73=3,1,0)</f>
        <v>0</v>
      </c>
      <c r="K73" s="156">
        <f>IF(F73=5,1,0)</f>
        <v>0</v>
      </c>
      <c r="L73" s="156">
        <f>IF(E73="x",3,IF(E73="X",3,0))</f>
        <v>3</v>
      </c>
    </row>
    <row r="74" spans="2:13" ht="27" customHeight="1" thickBot="1" x14ac:dyDescent="0.25">
      <c r="B74" s="143" t="s">
        <v>220</v>
      </c>
      <c r="C74" s="435"/>
      <c r="D74" s="436"/>
      <c r="E74" s="134" t="str">
        <f t="shared" si="54"/>
        <v>X</v>
      </c>
      <c r="F74" s="108">
        <f>IF(C74="x",5,IF(C74="X",5,0))</f>
        <v>0</v>
      </c>
      <c r="G74" s="131"/>
      <c r="I74" s="156">
        <f t="shared" ref="I74" si="61">IF(F74=1,1,0)</f>
        <v>0</v>
      </c>
      <c r="J74" s="156">
        <f t="shared" ref="J74" si="62">IF(F74=3,1,0)</f>
        <v>0</v>
      </c>
      <c r="K74" s="156">
        <f t="shared" ref="K74" si="63">IF(F74=5,1,0)</f>
        <v>0</v>
      </c>
      <c r="L74" s="156">
        <f>IF(E74="x",5,IF(E74="X",5,0))</f>
        <v>5</v>
      </c>
    </row>
    <row r="75" spans="2:13" ht="45.75" customHeight="1" thickBot="1" x14ac:dyDescent="0.25">
      <c r="B75" s="143" t="s">
        <v>221</v>
      </c>
      <c r="C75" s="435"/>
      <c r="D75" s="436"/>
      <c r="E75" s="134" t="str">
        <f t="shared" si="54"/>
        <v>X</v>
      </c>
      <c r="F75" s="108">
        <f>IF(C75="x",3,IF(C75="X",3,0))</f>
        <v>0</v>
      </c>
      <c r="G75" s="131"/>
      <c r="I75" s="156">
        <f t="shared" si="59"/>
        <v>0</v>
      </c>
      <c r="J75" s="156">
        <f t="shared" si="60"/>
        <v>0</v>
      </c>
      <c r="K75" s="156">
        <f t="shared" si="58"/>
        <v>0</v>
      </c>
      <c r="L75" s="156">
        <f>IF(E75="x",3,IF(E75="X",3,0))</f>
        <v>3</v>
      </c>
    </row>
    <row r="76" spans="2:13" ht="45.75" customHeight="1" thickBot="1" x14ac:dyDescent="0.25">
      <c r="B76" s="143" t="s">
        <v>222</v>
      </c>
      <c r="C76" s="441"/>
      <c r="D76" s="436"/>
      <c r="E76" s="134" t="str">
        <f t="shared" si="54"/>
        <v>X</v>
      </c>
      <c r="F76" s="108">
        <f>IF(C76="x",3,IF(C76="X",3,0))</f>
        <v>0</v>
      </c>
      <c r="G76" s="131"/>
      <c r="I76" s="156">
        <f t="shared" ref="I76" si="64">IF(F76=1,1,0)</f>
        <v>0</v>
      </c>
      <c r="J76" s="156">
        <f t="shared" ref="J76" si="65">IF(F76=3,1,0)</f>
        <v>0</v>
      </c>
      <c r="K76" s="156">
        <f t="shared" ref="K76" si="66">IF(F76=5,1,0)</f>
        <v>0</v>
      </c>
      <c r="L76" s="156">
        <f>IF(E76="x",3,IF(E76="X",3,0))</f>
        <v>3</v>
      </c>
    </row>
    <row r="77" spans="2:13" ht="46.5" customHeight="1" thickBot="1" x14ac:dyDescent="0.25">
      <c r="B77" s="143" t="s">
        <v>223</v>
      </c>
      <c r="C77" s="441"/>
      <c r="D77" s="436"/>
      <c r="E77" s="134" t="str">
        <f>IF(OR(C77="x",C77="X",D77="x",D77="X"),"","X")</f>
        <v>X</v>
      </c>
      <c r="F77" s="108">
        <f>IF(C77="x",5,IF(C77="X",5,0))</f>
        <v>0</v>
      </c>
      <c r="G77" s="131"/>
      <c r="I77" s="156">
        <f>IF(F77=1,1,0)</f>
        <v>0</v>
      </c>
      <c r="J77" s="156">
        <f>IF(F77=3,1,0)</f>
        <v>0</v>
      </c>
      <c r="K77" s="156">
        <f>IF(F77=5,1,0)</f>
        <v>0</v>
      </c>
      <c r="L77" s="156">
        <f>IF(E77="x",5,IF(E77="X",5,0))</f>
        <v>5</v>
      </c>
      <c r="M77" s="5"/>
    </row>
    <row r="78" spans="2:13" ht="39.75" customHeight="1" thickBot="1" x14ac:dyDescent="0.25">
      <c r="B78" s="143" t="s">
        <v>224</v>
      </c>
      <c r="C78" s="441"/>
      <c r="D78" s="436"/>
      <c r="E78" s="134" t="str">
        <f>IF(OR(C78="x",C78="X",D78="x",D78="X"),"","X")</f>
        <v>X</v>
      </c>
      <c r="F78" s="108">
        <f>IF(C78="x",5,IF(C78="X",5,0))</f>
        <v>0</v>
      </c>
      <c r="G78" s="131"/>
      <c r="I78" s="156">
        <f>IF(F78=1,1,0)</f>
        <v>0</v>
      </c>
      <c r="J78" s="156">
        <f>IF(F78=3,1,0)</f>
        <v>0</v>
      </c>
      <c r="K78" s="156">
        <f>IF(F78=5,1,0)</f>
        <v>0</v>
      </c>
      <c r="L78" s="156">
        <f>IF(E78="x",5,IF(E78="X",5,0))</f>
        <v>5</v>
      </c>
      <c r="M78" s="5"/>
    </row>
    <row r="79" spans="2:13" ht="44.25" customHeight="1" thickBot="1" x14ac:dyDescent="0.25">
      <c r="B79" s="150" t="s">
        <v>225</v>
      </c>
      <c r="C79" s="444"/>
      <c r="D79" s="445"/>
      <c r="E79" s="137" t="str">
        <f>IF(OR(C79="x",C79="X",D79="x",D79="X"),"","X")</f>
        <v>X</v>
      </c>
      <c r="F79" s="113">
        <f>IF(C79="x",3,IF(C79="X",3,0))</f>
        <v>0</v>
      </c>
      <c r="G79" s="131"/>
      <c r="I79" s="156">
        <f t="shared" si="59"/>
        <v>0</v>
      </c>
      <c r="J79" s="156">
        <f t="shared" si="60"/>
        <v>0</v>
      </c>
      <c r="K79" s="156">
        <f>IF(F79=5,1,0)</f>
        <v>0</v>
      </c>
      <c r="L79" s="156">
        <f>IF(E79="x",3,IF(E79="X",3,0))</f>
        <v>3</v>
      </c>
    </row>
    <row r="80" spans="2:13" ht="21.95" customHeight="1" thickTop="1" x14ac:dyDescent="0.2">
      <c r="B80" s="25"/>
      <c r="C80" s="3"/>
      <c r="D80" s="3"/>
      <c r="E80" s="3"/>
      <c r="H80" s="5"/>
      <c r="I80" s="156">
        <f>SUM(I4:I79)</f>
        <v>0</v>
      </c>
      <c r="J80" s="156">
        <f>SUM(J4:J79)</f>
        <v>0</v>
      </c>
      <c r="K80" s="156">
        <f>SUM(K4:K79)</f>
        <v>0</v>
      </c>
      <c r="L80" s="156">
        <f>SUM(L4:L79)*RESULTADOS!AE11</f>
        <v>7243.9469320066337</v>
      </c>
      <c r="M80" s="169">
        <f>SUM(M4:M79)</f>
        <v>0</v>
      </c>
    </row>
    <row r="81" spans="9:13" ht="21.95" customHeight="1" x14ac:dyDescent="0.25">
      <c r="I81" s="154">
        <f>15+33*3+19*5</f>
        <v>209</v>
      </c>
      <c r="J81" s="246">
        <f>+L80/RESULTADOS!AE11</f>
        <v>209</v>
      </c>
      <c r="K81" s="156" t="s">
        <v>47</v>
      </c>
      <c r="L81" s="154" t="s">
        <v>48</v>
      </c>
      <c r="M81" s="170" t="s">
        <v>126</v>
      </c>
    </row>
    <row r="82" spans="9:13" ht="21.95" customHeight="1" x14ac:dyDescent="0.25"/>
    <row r="83" spans="9:13" ht="21.95" customHeight="1" x14ac:dyDescent="0.25"/>
    <row r="84" spans="9:13" ht="21.95" customHeight="1" x14ac:dyDescent="0.25"/>
  </sheetData>
  <sheetProtection algorithmName="SHA-512" hashValue="KvCV8n93D/jaeVEB2NiX/vavgXPIJGuWVNMXkarXOgzjYM28qb0iI5UMWtO4bWfugSog4KqkyfBi0kzMPxZQ/w==" saltValue="URL6yiDCa0ePvA4k+USMrQ==" spinCount="100000" sheet="1" objects="1" scenarios="1"/>
  <dataConsolidate/>
  <mergeCells count="1">
    <mergeCell ref="B2:F2"/>
  </mergeCells>
  <phoneticPr fontId="0" type="noConversion"/>
  <conditionalFormatting sqref="D4">
    <cfRule type="cellIs" dxfId="23" priority="2" stopIfTrue="1" operator="between">
      <formula>$K$81</formula>
      <formula>$L$81</formula>
    </cfRule>
  </conditionalFormatting>
  <conditionalFormatting sqref="D10">
    <cfRule type="cellIs" dxfId="22" priority="1" stopIfTrue="1" operator="between">
      <formula>$K$81</formula>
      <formula>$L$81</formula>
    </cfRule>
  </conditionalFormatting>
  <dataValidations xWindow="632" yWindow="326" count="2">
    <dataValidation allowBlank="1" sqref="E81:E1048576 E1:E79" xr:uid="{00000000-0002-0000-0100-000000000000}"/>
    <dataValidation type="list" allowBlank="1" showDropDown="1" showErrorMessage="1" errorTitle="Caracter Inválido!!!" error="Entre com x ou X. Se o quesito não se aplica deixe em branco" sqref="C10:D16 C71:D79 C57:D69 C18:D23 C25:D33 C52:D55 C47:D50 C42:D45 C4:D8 C35:D40" xr:uid="{00000000-0002-0000-0100-000001000000}">
      <formula1>$K$81:$L$81</formula1>
    </dataValidation>
  </dataValidations>
  <pageMargins left="0.78740157499999996" right="0.78740157499999996" top="0.984251969" bottom="0.984251969" header="0.49212598499999999" footer="0.49212598499999999"/>
  <pageSetup paperSize="9" orientation="portrait" r:id="rId1"/>
  <headerFooter alignWithMargins="0"/>
  <ignoredErrors>
    <ignoredError sqref="F5:F6 L5 L27 F2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tabColor indexed="50"/>
  </sheetPr>
  <dimension ref="B1:N118"/>
  <sheetViews>
    <sheetView showGridLines="0" zoomScaleNormal="100" workbookViewId="0">
      <selection activeCell="C4" sqref="C4"/>
    </sheetView>
  </sheetViews>
  <sheetFormatPr defaultRowHeight="15" x14ac:dyDescent="0.25"/>
  <cols>
    <col min="1" max="1" width="1.7109375" customWidth="1"/>
    <col min="2" max="2" width="114.5703125" style="1" customWidth="1"/>
    <col min="3" max="5" width="9.140625" style="2"/>
    <col min="6" max="6" width="14" style="3" hidden="1" customWidth="1"/>
    <col min="7" max="7" width="9.140625" hidden="1" customWidth="1"/>
    <col min="8" max="8" width="17" hidden="1" customWidth="1"/>
    <col min="9" max="9" width="11" style="154" hidden="1" customWidth="1"/>
    <col min="10" max="11" width="11.42578125" style="154" hidden="1" customWidth="1"/>
    <col min="12" max="12" width="13.42578125" style="154" hidden="1" customWidth="1"/>
    <col min="13" max="13" width="24.5703125" hidden="1" customWidth="1"/>
  </cols>
  <sheetData>
    <row r="1" spans="2:14" ht="8.25" customHeight="1" thickBot="1" x14ac:dyDescent="0.3"/>
    <row r="2" spans="2:14" ht="50.1" customHeight="1" thickTop="1" thickBot="1" x14ac:dyDescent="0.25">
      <c r="B2" s="347" t="s">
        <v>450</v>
      </c>
      <c r="C2" s="348"/>
      <c r="D2" s="348"/>
      <c r="E2" s="348"/>
      <c r="F2" s="348"/>
      <c r="G2" s="131"/>
      <c r="M2" s="245"/>
      <c r="N2" s="131"/>
    </row>
    <row r="3" spans="2:14" s="28" customFormat="1" ht="35.1" customHeight="1" thickTop="1" thickBot="1" x14ac:dyDescent="0.25">
      <c r="B3" s="91" t="s">
        <v>229</v>
      </c>
      <c r="C3" s="89" t="s">
        <v>129</v>
      </c>
      <c r="D3" s="90" t="s">
        <v>130</v>
      </c>
      <c r="E3" s="93" t="s">
        <v>52</v>
      </c>
      <c r="F3" s="88" t="s">
        <v>133</v>
      </c>
      <c r="I3" s="155" t="s">
        <v>145</v>
      </c>
      <c r="J3" s="155" t="s">
        <v>146</v>
      </c>
      <c r="K3" s="155" t="s">
        <v>54</v>
      </c>
      <c r="L3" s="155" t="s">
        <v>53</v>
      </c>
      <c r="M3" s="173" t="s">
        <v>8</v>
      </c>
    </row>
    <row r="4" spans="2:14" ht="27.75" customHeight="1" thickTop="1" thickBot="1" x14ac:dyDescent="0.25">
      <c r="B4" s="142" t="s">
        <v>227</v>
      </c>
      <c r="C4" s="439"/>
      <c r="D4" s="434"/>
      <c r="E4" s="133" t="str">
        <f>IF(OR(C4="x",C4="X",D4="x",D4="X"),"","X")</f>
        <v>X</v>
      </c>
      <c r="F4" s="107">
        <f>IF(C4="x",3,IF(C4="X",3,0))</f>
        <v>0</v>
      </c>
      <c r="I4" s="156">
        <f>IF(F4=1,1,0)</f>
        <v>0</v>
      </c>
      <c r="J4" s="156">
        <f>IF(F4=3,1,0)</f>
        <v>0</v>
      </c>
      <c r="K4" s="156">
        <f>IF(F4=5,1,0)</f>
        <v>0</v>
      </c>
      <c r="L4" s="154">
        <f>IF(E4="x",3,IF(E4="X",3,0))</f>
        <v>3</v>
      </c>
    </row>
    <row r="5" spans="2:14" ht="31.5" customHeight="1" thickBot="1" x14ac:dyDescent="0.25">
      <c r="B5" s="151" t="s">
        <v>228</v>
      </c>
      <c r="C5" s="441"/>
      <c r="D5" s="436"/>
      <c r="E5" s="134" t="str">
        <f>IF(OR(C5="x",C5="X",D5="x",D5="X"),"","X")</f>
        <v>X</v>
      </c>
      <c r="F5" s="108">
        <f>IF(C5="x",3,IF(C5="X",3,0))</f>
        <v>0</v>
      </c>
      <c r="I5" s="156">
        <f t="shared" ref="I5:I51" si="0">IF(F5=1,1,0)</f>
        <v>0</v>
      </c>
      <c r="J5" s="156">
        <f t="shared" ref="J5:J51" si="1">IF(F5=3,1,0)</f>
        <v>0</v>
      </c>
      <c r="K5" s="156">
        <f t="shared" ref="K5:K51" si="2">IF(F5=5,1,0)</f>
        <v>0</v>
      </c>
      <c r="L5" s="154">
        <f>IF(E5="x",3,IF(E5="X",3,0))</f>
        <v>3</v>
      </c>
    </row>
    <row r="6" spans="2:14" s="28" customFormat="1" ht="27.75" customHeight="1" thickBot="1" x14ac:dyDescent="0.25">
      <c r="B6" s="240" t="s">
        <v>230</v>
      </c>
      <c r="C6" s="446"/>
      <c r="D6" s="443"/>
      <c r="E6" s="136" t="str">
        <f>IF(OR(C6="x",C6="X",D6="x",D6="X"),"","X")</f>
        <v>X</v>
      </c>
      <c r="F6" s="110">
        <f>IF(C6="x",3,IF(C6="X",3,0))</f>
        <v>0</v>
      </c>
      <c r="I6" s="156">
        <f>IF(F6=1,1,0)</f>
        <v>0</v>
      </c>
      <c r="J6" s="156">
        <f>IF(F6=3,1,0)</f>
        <v>0</v>
      </c>
      <c r="K6" s="156">
        <f>IF(F6=5,1,0)</f>
        <v>0</v>
      </c>
      <c r="L6" s="154">
        <f>IF(E6="x",3,IF(E6="X",3,0))</f>
        <v>3</v>
      </c>
      <c r="M6"/>
    </row>
    <row r="7" spans="2:14" ht="33.75" customHeight="1" thickBot="1" x14ac:dyDescent="0.25">
      <c r="B7" s="147" t="s">
        <v>231</v>
      </c>
      <c r="C7" s="441"/>
      <c r="D7" s="436"/>
      <c r="E7" s="134" t="str">
        <f t="shared" ref="E7:E17" si="3">IF(OR(C7="x",C7="X",D7="x",D7="X"),"","X")</f>
        <v>X</v>
      </c>
      <c r="F7" s="110">
        <f>IF(C7="x",3,IF(C7="X",3,0))</f>
        <v>0</v>
      </c>
      <c r="G7" s="28"/>
      <c r="H7" s="28"/>
      <c r="I7" s="156">
        <f>IF(F7=1,1,0)</f>
        <v>0</v>
      </c>
      <c r="J7" s="156">
        <f>IF(F7=3,1,0)</f>
        <v>0</v>
      </c>
      <c r="K7" s="156">
        <f>IF(F7=5,1,0)</f>
        <v>0</v>
      </c>
      <c r="L7" s="154">
        <f>IF(E7="x",3,IF(E7="X",3,0))</f>
        <v>3</v>
      </c>
    </row>
    <row r="8" spans="2:14" ht="30.75" customHeight="1" thickBot="1" x14ac:dyDescent="0.25">
      <c r="B8" s="147" t="s">
        <v>232</v>
      </c>
      <c r="C8" s="441"/>
      <c r="D8" s="436"/>
      <c r="E8" s="134" t="str">
        <f t="shared" si="3"/>
        <v>X</v>
      </c>
      <c r="F8" s="108">
        <f>IF(C8="x",3,IF(C8="X",3,0))</f>
        <v>0</v>
      </c>
      <c r="I8" s="156">
        <f t="shared" si="0"/>
        <v>0</v>
      </c>
      <c r="J8" s="156">
        <f t="shared" si="1"/>
        <v>0</v>
      </c>
      <c r="K8" s="156">
        <f t="shared" si="2"/>
        <v>0</v>
      </c>
      <c r="L8" s="154">
        <f>IF(E8="x",3,IF(E8="X",3,0))</f>
        <v>3</v>
      </c>
    </row>
    <row r="9" spans="2:14" ht="35.1" customHeight="1" thickTop="1" thickBot="1" x14ac:dyDescent="0.25">
      <c r="B9" s="91" t="s">
        <v>128</v>
      </c>
      <c r="C9" s="92" t="s">
        <v>129</v>
      </c>
      <c r="D9" s="90" t="s">
        <v>130</v>
      </c>
      <c r="E9" s="93" t="s">
        <v>52</v>
      </c>
      <c r="F9" s="88" t="s">
        <v>133</v>
      </c>
      <c r="I9" s="156"/>
      <c r="J9" s="156"/>
      <c r="K9" s="156"/>
    </row>
    <row r="10" spans="2:14" ht="21.75" thickTop="1" thickBot="1" x14ac:dyDescent="0.25">
      <c r="B10" s="147" t="s">
        <v>233</v>
      </c>
      <c r="C10" s="441"/>
      <c r="D10" s="436"/>
      <c r="E10" s="134" t="str">
        <f t="shared" si="3"/>
        <v>X</v>
      </c>
      <c r="F10" s="108">
        <f t="shared" ref="F10:F15" si="4">IF(C10="x",3,IF(C10="X",3,0))</f>
        <v>0</v>
      </c>
      <c r="I10" s="156">
        <f t="shared" si="0"/>
        <v>0</v>
      </c>
      <c r="J10" s="156">
        <f t="shared" si="1"/>
        <v>0</v>
      </c>
      <c r="K10" s="156">
        <f t="shared" si="2"/>
        <v>0</v>
      </c>
      <c r="L10" s="154">
        <f t="shared" ref="L10:L15" si="5">IF(E10="x",3,IF(E10="X",3,0))</f>
        <v>3</v>
      </c>
    </row>
    <row r="11" spans="2:14" ht="37.5" customHeight="1" thickBot="1" x14ac:dyDescent="0.25">
      <c r="B11" s="143" t="s">
        <v>234</v>
      </c>
      <c r="C11" s="441"/>
      <c r="D11" s="436"/>
      <c r="E11" s="134" t="str">
        <f t="shared" ref="E11:E13" si="6">IF(OR(C11="x",C11="X",D11="x",D11="X"),"","X")</f>
        <v>X</v>
      </c>
      <c r="F11" s="108">
        <f>IF(C11="x",1,IF(C11="X",1,0))</f>
        <v>0</v>
      </c>
      <c r="I11" s="156">
        <f>IF(F11=1,1,0)</f>
        <v>0</v>
      </c>
      <c r="J11" s="156">
        <f>IF(F11=3,1,0)</f>
        <v>0</v>
      </c>
      <c r="K11" s="156">
        <f>IF(F11=5,1,0)</f>
        <v>0</v>
      </c>
      <c r="L11" s="154">
        <f>IF(E11="x",1,IF(E11="X",1,0))</f>
        <v>1</v>
      </c>
    </row>
    <row r="12" spans="2:14" ht="33" customHeight="1" thickBot="1" x14ac:dyDescent="0.25">
      <c r="B12" s="143" t="s">
        <v>235</v>
      </c>
      <c r="C12" s="441"/>
      <c r="D12" s="436"/>
      <c r="E12" s="134" t="str">
        <f t="shared" si="6"/>
        <v>X</v>
      </c>
      <c r="F12" s="108">
        <f t="shared" si="4"/>
        <v>0</v>
      </c>
      <c r="I12" s="156">
        <f t="shared" ref="I12:I13" si="7">IF(F12=1,1,0)</f>
        <v>0</v>
      </c>
      <c r="J12" s="156">
        <f t="shared" ref="J12:J13" si="8">IF(F12=3,1,0)</f>
        <v>0</v>
      </c>
      <c r="K12" s="156">
        <f t="shared" ref="K12:K13" si="9">IF(F12=5,1,0)</f>
        <v>0</v>
      </c>
      <c r="L12" s="154">
        <f t="shared" si="5"/>
        <v>3</v>
      </c>
    </row>
    <row r="13" spans="2:14" ht="35.25" customHeight="1" thickBot="1" x14ac:dyDescent="0.25">
      <c r="B13" s="143" t="s">
        <v>236</v>
      </c>
      <c r="C13" s="441"/>
      <c r="D13" s="436"/>
      <c r="E13" s="134" t="str">
        <f t="shared" si="6"/>
        <v>X</v>
      </c>
      <c r="F13" s="108">
        <f>IF(C13="x",5,IF(C13="X",5,0))</f>
        <v>0</v>
      </c>
      <c r="I13" s="156">
        <f t="shared" si="7"/>
        <v>0</v>
      </c>
      <c r="J13" s="156">
        <f t="shared" si="8"/>
        <v>0</v>
      </c>
      <c r="K13" s="156">
        <f t="shared" si="9"/>
        <v>0</v>
      </c>
      <c r="L13" s="154">
        <f>IF(E13="x",5,IF(E13="X",5,0))</f>
        <v>5</v>
      </c>
    </row>
    <row r="14" spans="2:14" ht="79.5" customHeight="1" thickBot="1" x14ac:dyDescent="0.25">
      <c r="B14" s="143" t="s">
        <v>241</v>
      </c>
      <c r="C14" s="441"/>
      <c r="D14" s="436"/>
      <c r="E14" s="134" t="str">
        <f t="shared" si="3"/>
        <v>X</v>
      </c>
      <c r="F14" s="108">
        <f t="shared" si="4"/>
        <v>0</v>
      </c>
      <c r="I14" s="156">
        <f t="shared" si="0"/>
        <v>0</v>
      </c>
      <c r="J14" s="156">
        <f t="shared" si="1"/>
        <v>0</v>
      </c>
      <c r="K14" s="156">
        <f t="shared" si="2"/>
        <v>0</v>
      </c>
      <c r="L14" s="154">
        <f t="shared" si="5"/>
        <v>3</v>
      </c>
    </row>
    <row r="15" spans="2:14" ht="48" thickBot="1" x14ac:dyDescent="0.25">
      <c r="B15" s="147" t="s">
        <v>237</v>
      </c>
      <c r="C15" s="441"/>
      <c r="D15" s="436"/>
      <c r="E15" s="134" t="str">
        <f t="shared" si="3"/>
        <v>X</v>
      </c>
      <c r="F15" s="108">
        <f t="shared" si="4"/>
        <v>0</v>
      </c>
      <c r="I15" s="156">
        <f t="shared" si="0"/>
        <v>0</v>
      </c>
      <c r="J15" s="156">
        <f t="shared" si="1"/>
        <v>0</v>
      </c>
      <c r="K15" s="156">
        <f t="shared" si="2"/>
        <v>0</v>
      </c>
      <c r="L15" s="154">
        <f t="shared" si="5"/>
        <v>3</v>
      </c>
    </row>
    <row r="16" spans="2:14" ht="33.75" customHeight="1" thickBot="1" x14ac:dyDescent="0.25">
      <c r="B16" s="147" t="s">
        <v>238</v>
      </c>
      <c r="C16" s="441"/>
      <c r="D16" s="436"/>
      <c r="E16" s="134" t="str">
        <f t="shared" si="3"/>
        <v>X</v>
      </c>
      <c r="F16" s="108">
        <f>IF(C16="x",5,IF(C16="X",5,0))</f>
        <v>0</v>
      </c>
      <c r="I16" s="156">
        <f t="shared" si="0"/>
        <v>0</v>
      </c>
      <c r="J16" s="156">
        <f t="shared" si="1"/>
        <v>0</v>
      </c>
      <c r="K16" s="156">
        <f t="shared" si="2"/>
        <v>0</v>
      </c>
      <c r="L16" s="154">
        <f>IF(E16="x",5,IF(E16="X",5,0))</f>
        <v>5</v>
      </c>
    </row>
    <row r="17" spans="2:12" ht="33.75" customHeight="1" thickBot="1" x14ac:dyDescent="0.25">
      <c r="B17" s="147" t="s">
        <v>239</v>
      </c>
      <c r="C17" s="441"/>
      <c r="D17" s="436"/>
      <c r="E17" s="134" t="str">
        <f t="shared" si="3"/>
        <v>X</v>
      </c>
      <c r="F17" s="108">
        <f>IF(C17="x",5,IF(C17="X",5,0))</f>
        <v>0</v>
      </c>
      <c r="I17" s="156">
        <f t="shared" si="0"/>
        <v>0</v>
      </c>
      <c r="J17" s="156">
        <f t="shared" si="1"/>
        <v>0</v>
      </c>
      <c r="K17" s="156">
        <f t="shared" si="2"/>
        <v>0</v>
      </c>
      <c r="L17" s="154">
        <f>IF(E17="x",5,IF(E17="X",5,0))</f>
        <v>5</v>
      </c>
    </row>
    <row r="18" spans="2:12" ht="43.5" customHeight="1" thickBot="1" x14ac:dyDescent="0.25">
      <c r="B18" s="112" t="s">
        <v>240</v>
      </c>
      <c r="C18" s="441"/>
      <c r="D18" s="436"/>
      <c r="E18" s="134" t="str">
        <f>IF(OR(C18="x",C18="X",D18="x",D18="X"),"","X")</f>
        <v>X</v>
      </c>
      <c r="F18" s="108">
        <f t="shared" ref="F18" si="10">IF(C18="x",3,IF(C18="X",3,0))</f>
        <v>0</v>
      </c>
      <c r="I18" s="156">
        <f t="shared" ref="I18" si="11">IF(F18=1,1,0)</f>
        <v>0</v>
      </c>
      <c r="J18" s="156">
        <f t="shared" ref="J18" si="12">IF(F18=3,1,0)</f>
        <v>0</v>
      </c>
      <c r="K18" s="156">
        <f t="shared" ref="K18" si="13">IF(F18=5,1,0)</f>
        <v>0</v>
      </c>
      <c r="L18" s="154">
        <f t="shared" ref="L18" si="14">IF(E18="x",3,IF(E18="X",3,0))</f>
        <v>3</v>
      </c>
    </row>
    <row r="19" spans="2:12" ht="35.1" customHeight="1" thickTop="1" thickBot="1" x14ac:dyDescent="0.25">
      <c r="B19" s="91" t="s">
        <v>134</v>
      </c>
      <c r="C19" s="92" t="s">
        <v>129</v>
      </c>
      <c r="D19" s="90" t="s">
        <v>130</v>
      </c>
      <c r="E19" s="93" t="s">
        <v>52</v>
      </c>
      <c r="F19" s="88" t="s">
        <v>133</v>
      </c>
      <c r="I19" s="156"/>
      <c r="J19" s="156"/>
      <c r="K19" s="156"/>
    </row>
    <row r="20" spans="2:12" ht="31.5" customHeight="1" thickTop="1" thickBot="1" x14ac:dyDescent="0.25">
      <c r="B20" s="152" t="s">
        <v>242</v>
      </c>
      <c r="C20" s="440"/>
      <c r="D20" s="434"/>
      <c r="E20" s="133" t="str">
        <f t="shared" ref="E20:E26" si="15">IF(OR(C20="x",C20="X",D20="x",D20="X"),"","X")</f>
        <v>X</v>
      </c>
      <c r="F20" s="107">
        <f>IF(C20="x",3,IF(C20="X",3,0))</f>
        <v>0</v>
      </c>
      <c r="I20" s="156">
        <f t="shared" si="0"/>
        <v>0</v>
      </c>
      <c r="J20" s="156">
        <f t="shared" si="1"/>
        <v>0</v>
      </c>
      <c r="K20" s="156">
        <f t="shared" si="2"/>
        <v>0</v>
      </c>
      <c r="L20" s="154">
        <f>IF(E20="x",3,IF(E20="X",3,0))</f>
        <v>3</v>
      </c>
    </row>
    <row r="21" spans="2:12" ht="66" customHeight="1" thickBot="1" x14ac:dyDescent="0.25">
      <c r="B21" s="153" t="s">
        <v>245</v>
      </c>
      <c r="C21" s="441"/>
      <c r="D21" s="436"/>
      <c r="E21" s="134" t="str">
        <f t="shared" si="15"/>
        <v>X</v>
      </c>
      <c r="F21" s="108">
        <f>IF(C21="x",1,IF(C21="X",1,0))</f>
        <v>0</v>
      </c>
      <c r="I21" s="156">
        <f t="shared" si="0"/>
        <v>0</v>
      </c>
      <c r="J21" s="156">
        <f t="shared" si="1"/>
        <v>0</v>
      </c>
      <c r="K21" s="156">
        <f t="shared" si="2"/>
        <v>0</v>
      </c>
      <c r="L21" s="154">
        <f>IF(E21="x",1,IF(E21="X",1,0))</f>
        <v>1</v>
      </c>
    </row>
    <row r="22" spans="2:12" ht="33" customHeight="1" thickBot="1" x14ac:dyDescent="0.25">
      <c r="B22" s="151" t="s">
        <v>243</v>
      </c>
      <c r="C22" s="441"/>
      <c r="D22" s="436"/>
      <c r="E22" s="134" t="str">
        <f t="shared" si="15"/>
        <v>X</v>
      </c>
      <c r="F22" s="108">
        <f>IF(C22="x",3,IF(C22="X",3,0))</f>
        <v>0</v>
      </c>
      <c r="I22" s="156">
        <f t="shared" si="0"/>
        <v>0</v>
      </c>
      <c r="J22" s="156">
        <f t="shared" si="1"/>
        <v>0</v>
      </c>
      <c r="K22" s="156">
        <f t="shared" si="2"/>
        <v>0</v>
      </c>
      <c r="L22" s="154">
        <f>IF(E22="x",3,IF(E22="X",3,0))</f>
        <v>3</v>
      </c>
    </row>
    <row r="23" spans="2:12" ht="33" customHeight="1" thickBot="1" x14ac:dyDescent="0.25">
      <c r="B23" s="151" t="s">
        <v>244</v>
      </c>
      <c r="C23" s="441"/>
      <c r="D23" s="436"/>
      <c r="E23" s="134" t="str">
        <f t="shared" si="15"/>
        <v>X</v>
      </c>
      <c r="F23" s="108">
        <f>IF(C23="x",5,IF(C23="X",5,0))</f>
        <v>0</v>
      </c>
      <c r="I23" s="156">
        <f t="shared" ref="I23" si="16">IF(F23=1,1,0)</f>
        <v>0</v>
      </c>
      <c r="J23" s="156">
        <f t="shared" ref="J23" si="17">IF(F23=3,1,0)</f>
        <v>0</v>
      </c>
      <c r="K23" s="156">
        <f t="shared" ref="K23" si="18">IF(F23=5,1,0)</f>
        <v>0</v>
      </c>
      <c r="L23" s="154">
        <f>IF(E23="x",5,IF(E23="X",5,0))</f>
        <v>5</v>
      </c>
    </row>
    <row r="24" spans="2:12" ht="33.75" customHeight="1" thickBot="1" x14ac:dyDescent="0.25">
      <c r="B24" s="151" t="s">
        <v>246</v>
      </c>
      <c r="C24" s="441"/>
      <c r="D24" s="436"/>
      <c r="E24" s="134" t="str">
        <f t="shared" ref="E24" si="19">IF(OR(C24="x",C24="X",D24="x",D24="X"),"","X")</f>
        <v>X</v>
      </c>
      <c r="F24" s="108">
        <f>IF(C24="x",3,IF(C24="X",3,0))</f>
        <v>0</v>
      </c>
      <c r="I24" s="156">
        <f t="shared" ref="I24" si="20">IF(F24=1,1,0)</f>
        <v>0</v>
      </c>
      <c r="J24" s="156">
        <f t="shared" ref="J24" si="21">IF(F24=3,1,0)</f>
        <v>0</v>
      </c>
      <c r="K24" s="156">
        <f t="shared" ref="K24" si="22">IF(F24=5,1,0)</f>
        <v>0</v>
      </c>
      <c r="L24" s="154">
        <f>IF(E24="x",3,IF(E24="X",3,0))</f>
        <v>3</v>
      </c>
    </row>
    <row r="25" spans="2:12" ht="33.75" customHeight="1" thickBot="1" x14ac:dyDescent="0.25">
      <c r="B25" s="151" t="s">
        <v>247</v>
      </c>
      <c r="C25" s="441"/>
      <c r="D25" s="436"/>
      <c r="E25" s="134" t="str">
        <f t="shared" si="15"/>
        <v>X</v>
      </c>
      <c r="F25" s="108">
        <f>IF(C25="x",3,IF(C25="X",3,0))</f>
        <v>0</v>
      </c>
      <c r="I25" s="156">
        <f t="shared" si="0"/>
        <v>0</v>
      </c>
      <c r="J25" s="156">
        <f t="shared" si="1"/>
        <v>0</v>
      </c>
      <c r="K25" s="156">
        <f t="shared" si="2"/>
        <v>0</v>
      </c>
      <c r="L25" s="154">
        <f>IF(E25="x",3,IF(E25="X",3,0))</f>
        <v>3</v>
      </c>
    </row>
    <row r="26" spans="2:12" ht="33.75" customHeight="1" thickBot="1" x14ac:dyDescent="0.25">
      <c r="B26" s="114" t="s">
        <v>248</v>
      </c>
      <c r="C26" s="440"/>
      <c r="D26" s="434"/>
      <c r="E26" s="133" t="str">
        <f t="shared" si="15"/>
        <v>X</v>
      </c>
      <c r="F26" s="107">
        <f>IF(C26="x",5,IF(C26="X",5,0))</f>
        <v>0</v>
      </c>
      <c r="I26" s="156">
        <f t="shared" si="0"/>
        <v>0</v>
      </c>
      <c r="J26" s="156">
        <f t="shared" si="1"/>
        <v>0</v>
      </c>
      <c r="K26" s="156">
        <f t="shared" si="2"/>
        <v>0</v>
      </c>
      <c r="L26" s="154">
        <f>IF(E26="x",5,IF(E26="X",5,0))</f>
        <v>5</v>
      </c>
    </row>
    <row r="27" spans="2:12" ht="35.1" customHeight="1" thickTop="1" thickBot="1" x14ac:dyDescent="0.25">
      <c r="B27" s="91" t="s">
        <v>97</v>
      </c>
      <c r="C27" s="92" t="s">
        <v>129</v>
      </c>
      <c r="D27" s="90" t="s">
        <v>130</v>
      </c>
      <c r="E27" s="93" t="s">
        <v>52</v>
      </c>
      <c r="F27" s="88" t="s">
        <v>133</v>
      </c>
      <c r="I27" s="156"/>
      <c r="J27" s="156"/>
      <c r="K27" s="156"/>
    </row>
    <row r="28" spans="2:12" ht="24.95" customHeight="1" thickTop="1" thickBot="1" x14ac:dyDescent="0.25">
      <c r="B28" s="152" t="s">
        <v>250</v>
      </c>
      <c r="C28" s="441"/>
      <c r="D28" s="436"/>
      <c r="E28" s="134" t="str">
        <f>IF(OR(C28="x",C28="X",D28="x",D28="X"),"","X")</f>
        <v>X</v>
      </c>
      <c r="F28" s="108">
        <f>IF(C28="x",3,IF(C28="X",3,0))</f>
        <v>0</v>
      </c>
      <c r="I28" s="156">
        <f t="shared" si="0"/>
        <v>0</v>
      </c>
      <c r="J28" s="156">
        <f t="shared" si="1"/>
        <v>0</v>
      </c>
      <c r="K28" s="156">
        <f t="shared" si="2"/>
        <v>0</v>
      </c>
      <c r="L28" s="154">
        <f>IF(E28="x",3,IF(E28="X",3,0))</f>
        <v>3</v>
      </c>
    </row>
    <row r="29" spans="2:12" ht="24.95" customHeight="1" thickBot="1" x14ac:dyDescent="0.25">
      <c r="B29" s="153" t="s">
        <v>251</v>
      </c>
      <c r="C29" s="441"/>
      <c r="D29" s="436"/>
      <c r="E29" s="134" t="str">
        <f>IF(OR(C29="x",C29="X",D29="x",D29="X"),"","X")</f>
        <v>X</v>
      </c>
      <c r="F29" s="108">
        <f>IF(C29="x",3,IF(C29="X",3,0))</f>
        <v>0</v>
      </c>
      <c r="I29" s="156">
        <f t="shared" si="0"/>
        <v>0</v>
      </c>
      <c r="J29" s="156">
        <f t="shared" si="1"/>
        <v>0</v>
      </c>
      <c r="K29" s="156">
        <f t="shared" si="2"/>
        <v>0</v>
      </c>
      <c r="L29" s="154">
        <f>IF(E29="x",3,IF(E29="X",3,0))</f>
        <v>3</v>
      </c>
    </row>
    <row r="30" spans="2:12" ht="24.95" customHeight="1" thickBot="1" x14ac:dyDescent="0.25">
      <c r="B30" s="147" t="s">
        <v>252</v>
      </c>
      <c r="C30" s="441"/>
      <c r="D30" s="436"/>
      <c r="E30" s="134" t="str">
        <f t="shared" ref="E30:E39" si="23">IF(OR(C30="x",C30="X",D30="x",D30="X"),"","X")</f>
        <v>X</v>
      </c>
      <c r="F30" s="108">
        <f t="shared" ref="F30:F35" si="24">IF(C30="x",3,IF(C30="X",3,0))</f>
        <v>0</v>
      </c>
      <c r="I30" s="156">
        <f t="shared" si="0"/>
        <v>0</v>
      </c>
      <c r="J30" s="156">
        <f t="shared" si="1"/>
        <v>0</v>
      </c>
      <c r="K30" s="156">
        <f t="shared" si="2"/>
        <v>0</v>
      </c>
      <c r="L30" s="154">
        <f>IF(E30="x",3,IF(E30="X",3,0))</f>
        <v>3</v>
      </c>
    </row>
    <row r="31" spans="2:12" ht="24.95" customHeight="1" thickBot="1" x14ac:dyDescent="0.25">
      <c r="B31" s="147" t="s">
        <v>253</v>
      </c>
      <c r="C31" s="440"/>
      <c r="D31" s="434"/>
      <c r="E31" s="133" t="str">
        <f t="shared" si="23"/>
        <v>X</v>
      </c>
      <c r="F31" s="108">
        <f t="shared" ref="F31" si="25">IF(C31="x",3,IF(C31="X",3,0))</f>
        <v>0</v>
      </c>
      <c r="I31" s="156">
        <f t="shared" ref="I31" si="26">IF(F31=1,1,0)</f>
        <v>0</v>
      </c>
      <c r="J31" s="156">
        <f t="shared" ref="J31" si="27">IF(F31=3,1,0)</f>
        <v>0</v>
      </c>
      <c r="K31" s="156">
        <f t="shared" ref="K31" si="28">IF(F31=5,1,0)</f>
        <v>0</v>
      </c>
      <c r="L31" s="154">
        <f>IF(E31="x",3,IF(E31="X",3,0))</f>
        <v>3</v>
      </c>
    </row>
    <row r="32" spans="2:12" ht="27" customHeight="1" thickBot="1" x14ac:dyDescent="0.25">
      <c r="B32" s="147" t="s">
        <v>254</v>
      </c>
      <c r="C32" s="441"/>
      <c r="D32" s="436"/>
      <c r="E32" s="133" t="str">
        <f t="shared" si="23"/>
        <v>X</v>
      </c>
      <c r="F32" s="107">
        <f>IF(C32="x",5,IF(C32="X",5,0))</f>
        <v>0</v>
      </c>
      <c r="I32" s="156">
        <f t="shared" si="0"/>
        <v>0</v>
      </c>
      <c r="J32" s="156">
        <f t="shared" si="1"/>
        <v>0</v>
      </c>
      <c r="K32" s="156">
        <f t="shared" si="2"/>
        <v>0</v>
      </c>
      <c r="L32" s="154">
        <f>IF(E32="x",5,IF(E32="X",5,0))</f>
        <v>5</v>
      </c>
    </row>
    <row r="33" spans="2:12" ht="57.75" customHeight="1" thickBot="1" x14ac:dyDescent="0.25">
      <c r="B33" s="147" t="s">
        <v>249</v>
      </c>
      <c r="C33" s="441"/>
      <c r="D33" s="436"/>
      <c r="E33" s="133" t="str">
        <f t="shared" si="23"/>
        <v>X</v>
      </c>
      <c r="F33" s="107">
        <f>IF(C33="x",5,IF(C33="X",5,0))</f>
        <v>0</v>
      </c>
      <c r="I33" s="156">
        <f t="shared" si="0"/>
        <v>0</v>
      </c>
      <c r="J33" s="156">
        <f t="shared" si="1"/>
        <v>0</v>
      </c>
      <c r="K33" s="156">
        <f t="shared" si="2"/>
        <v>0</v>
      </c>
      <c r="L33" s="154">
        <f>IF(E33="x",5,IF(E33="X",5,0))</f>
        <v>5</v>
      </c>
    </row>
    <row r="34" spans="2:12" ht="37.5" customHeight="1" thickBot="1" x14ac:dyDescent="0.25">
      <c r="B34" s="147" t="s">
        <v>255</v>
      </c>
      <c r="C34" s="441"/>
      <c r="D34" s="436"/>
      <c r="E34" s="134" t="str">
        <f t="shared" si="23"/>
        <v>X</v>
      </c>
      <c r="F34" s="107">
        <f>IF(C34="x",5,IF(C34="X",5,0))</f>
        <v>0</v>
      </c>
      <c r="I34" s="156">
        <f t="shared" ref="I34" si="29">IF(F34=1,1,0)</f>
        <v>0</v>
      </c>
      <c r="J34" s="156">
        <f t="shared" ref="J34" si="30">IF(F34=3,1,0)</f>
        <v>0</v>
      </c>
      <c r="K34" s="156">
        <f t="shared" ref="K34" si="31">IF(F34=5,1,0)</f>
        <v>0</v>
      </c>
      <c r="L34" s="154">
        <f>IF(E34="x",5,IF(E34="X",5,0))</f>
        <v>5</v>
      </c>
    </row>
    <row r="35" spans="2:12" ht="37.5" customHeight="1" thickBot="1" x14ac:dyDescent="0.25">
      <c r="B35" s="147" t="s">
        <v>256</v>
      </c>
      <c r="C35" s="441"/>
      <c r="D35" s="436"/>
      <c r="E35" s="134" t="str">
        <f t="shared" si="23"/>
        <v>X</v>
      </c>
      <c r="F35" s="108">
        <f t="shared" si="24"/>
        <v>0</v>
      </c>
      <c r="I35" s="156">
        <f t="shared" si="0"/>
        <v>0</v>
      </c>
      <c r="J35" s="156">
        <f t="shared" si="1"/>
        <v>0</v>
      </c>
      <c r="K35" s="156">
        <f t="shared" si="2"/>
        <v>0</v>
      </c>
      <c r="L35" s="154">
        <f>IF(E35="x",3,IF(E35="X",3,0))</f>
        <v>3</v>
      </c>
    </row>
    <row r="36" spans="2:12" ht="34.5" customHeight="1" thickBot="1" x14ac:dyDescent="0.25">
      <c r="B36" s="147" t="s">
        <v>257</v>
      </c>
      <c r="C36" s="441"/>
      <c r="D36" s="436"/>
      <c r="E36" s="134" t="str">
        <f t="shared" si="23"/>
        <v>X</v>
      </c>
      <c r="F36" s="108">
        <f t="shared" ref="F36" si="32">IF(C36="x",3,IF(C36="X",3,0))</f>
        <v>0</v>
      </c>
      <c r="I36" s="156">
        <f t="shared" ref="I36" si="33">IF(F36=1,1,0)</f>
        <v>0</v>
      </c>
      <c r="J36" s="156">
        <f t="shared" ref="J36" si="34">IF(F36=3,1,0)</f>
        <v>0</v>
      </c>
      <c r="K36" s="156">
        <f t="shared" ref="K36" si="35">IF(F36=5,1,0)</f>
        <v>0</v>
      </c>
      <c r="L36" s="154">
        <f>IF(E36="x",3,IF(E36="X",3,0))</f>
        <v>3</v>
      </c>
    </row>
    <row r="37" spans="2:12" ht="84.75" customHeight="1" thickBot="1" x14ac:dyDescent="0.25">
      <c r="B37" s="147" t="s">
        <v>259</v>
      </c>
      <c r="C37" s="441"/>
      <c r="D37" s="436"/>
      <c r="E37" s="134" t="str">
        <f t="shared" ref="E37" si="36">IF(OR(C37="x",C37="X",D37="x",D37="X"),"","X")</f>
        <v>X</v>
      </c>
      <c r="F37" s="108">
        <f>IF(C37="x",1,IF(C37="X",1,0))</f>
        <v>0</v>
      </c>
      <c r="I37" s="156">
        <f t="shared" ref="I37" si="37">IF(F37=1,1,0)</f>
        <v>0</v>
      </c>
      <c r="J37" s="156">
        <f t="shared" ref="J37" si="38">IF(F37=3,1,0)</f>
        <v>0</v>
      </c>
      <c r="K37" s="156">
        <f t="shared" ref="K37" si="39">IF(F37=5,1,0)</f>
        <v>0</v>
      </c>
      <c r="L37" s="154">
        <f>IF(E37="x",1,IF(E37="X",1,0))</f>
        <v>1</v>
      </c>
    </row>
    <row r="38" spans="2:12" ht="38.25" customHeight="1" thickBot="1" x14ac:dyDescent="0.25">
      <c r="B38" s="147" t="s">
        <v>258</v>
      </c>
      <c r="C38" s="441"/>
      <c r="D38" s="436"/>
      <c r="E38" s="134" t="str">
        <f t="shared" si="23"/>
        <v>X</v>
      </c>
      <c r="F38" s="108">
        <f>IF(C38="x",1,IF(C38="X",1,0))</f>
        <v>0</v>
      </c>
      <c r="I38" s="156">
        <f t="shared" ref="I38:I39" si="40">IF(F38=1,1,0)</f>
        <v>0</v>
      </c>
      <c r="J38" s="156">
        <f t="shared" ref="J38:J39" si="41">IF(F38=3,1,0)</f>
        <v>0</v>
      </c>
      <c r="K38" s="156">
        <f t="shared" ref="K38:K39" si="42">IF(F38=5,1,0)</f>
        <v>0</v>
      </c>
      <c r="L38" s="154">
        <f>IF(E38="x",1,IF(E38="X",1,0))</f>
        <v>1</v>
      </c>
    </row>
    <row r="39" spans="2:12" ht="36" customHeight="1" thickBot="1" x14ac:dyDescent="0.25">
      <c r="B39" s="143" t="s">
        <v>260</v>
      </c>
      <c r="C39" s="441"/>
      <c r="D39" s="436"/>
      <c r="E39" s="134" t="str">
        <f t="shared" si="23"/>
        <v>X</v>
      </c>
      <c r="F39" s="108">
        <f>IF(C39="x",5,IF(C39="X",5,0))</f>
        <v>0</v>
      </c>
      <c r="I39" s="156">
        <f t="shared" si="40"/>
        <v>0</v>
      </c>
      <c r="J39" s="156">
        <f t="shared" si="41"/>
        <v>0</v>
      </c>
      <c r="K39" s="156">
        <f t="shared" si="42"/>
        <v>0</v>
      </c>
      <c r="L39" s="154">
        <f>IF(E39="x",5,IF(E39="X",5,0))</f>
        <v>5</v>
      </c>
    </row>
    <row r="40" spans="2:12" ht="35.1" customHeight="1" thickTop="1" thickBot="1" x14ac:dyDescent="0.25">
      <c r="B40" s="91" t="s">
        <v>98</v>
      </c>
      <c r="C40" s="92" t="s">
        <v>129</v>
      </c>
      <c r="D40" s="90" t="s">
        <v>130</v>
      </c>
      <c r="E40" s="93" t="s">
        <v>52</v>
      </c>
      <c r="F40" s="88" t="s">
        <v>133</v>
      </c>
      <c r="I40" s="156"/>
      <c r="J40" s="156"/>
      <c r="K40" s="156"/>
    </row>
    <row r="41" spans="2:12" ht="30" customHeight="1" thickTop="1" thickBot="1" x14ac:dyDescent="0.25">
      <c r="B41" s="146" t="s">
        <v>261</v>
      </c>
      <c r="C41" s="440"/>
      <c r="D41" s="434"/>
      <c r="E41" s="136" t="str">
        <f>IF(OR(C41="x",C41="X",D41="x",D41="X"),"","X")</f>
        <v>X</v>
      </c>
      <c r="F41" s="109">
        <f>IF(C41="x",3,IF(C41="X",3,0))</f>
        <v>0</v>
      </c>
      <c r="I41" s="156">
        <f t="shared" si="0"/>
        <v>0</v>
      </c>
      <c r="J41" s="156">
        <f t="shared" si="1"/>
        <v>0</v>
      </c>
      <c r="K41" s="156">
        <f t="shared" si="2"/>
        <v>0</v>
      </c>
      <c r="L41" s="154">
        <f>IF(E41="x",3,IF(E41="X",3,0))</f>
        <v>3</v>
      </c>
    </row>
    <row r="42" spans="2:12" ht="30" customHeight="1" thickBot="1" x14ac:dyDescent="0.25">
      <c r="B42" s="147" t="s">
        <v>262</v>
      </c>
      <c r="C42" s="441"/>
      <c r="D42" s="436"/>
      <c r="E42" s="134" t="str">
        <f>IF(OR(C42="x",C42="X",D42="x",D42="X"),"","X")</f>
        <v>X</v>
      </c>
      <c r="F42" s="109">
        <f>IF(C42="x",3,IF(C42="X",3,0))</f>
        <v>0</v>
      </c>
      <c r="I42" s="156">
        <f t="shared" si="0"/>
        <v>0</v>
      </c>
      <c r="J42" s="156">
        <f t="shared" si="1"/>
        <v>0</v>
      </c>
      <c r="K42" s="156">
        <f t="shared" si="2"/>
        <v>0</v>
      </c>
      <c r="L42" s="154">
        <f>IF(E42="x",3,IF(E42="X",3,0))</f>
        <v>3</v>
      </c>
    </row>
    <row r="43" spans="2:12" ht="33.75" customHeight="1" thickBot="1" x14ac:dyDescent="0.25">
      <c r="B43" s="147" t="s">
        <v>264</v>
      </c>
      <c r="C43" s="440"/>
      <c r="D43" s="434"/>
      <c r="E43" s="133" t="str">
        <f t="shared" ref="E43:E52" si="43">IF(OR(C43="x",C43="X",D43="x",D43="X"),"","X")</f>
        <v>X</v>
      </c>
      <c r="F43" s="108">
        <f>IF(C43="x",3,IF(C43="X",3,0))</f>
        <v>0</v>
      </c>
      <c r="I43" s="156">
        <f t="shared" si="0"/>
        <v>0</v>
      </c>
      <c r="J43" s="156">
        <f t="shared" si="1"/>
        <v>0</v>
      </c>
      <c r="K43" s="156">
        <f t="shared" si="2"/>
        <v>0</v>
      </c>
      <c r="L43" s="154">
        <f>IF(E43="x",3,IF(E43="X",3,0))</f>
        <v>3</v>
      </c>
    </row>
    <row r="44" spans="2:12" ht="28.5" customHeight="1" thickBot="1" x14ac:dyDescent="0.25">
      <c r="B44" s="147" t="s">
        <v>265</v>
      </c>
      <c r="C44" s="441"/>
      <c r="D44" s="436"/>
      <c r="E44" s="134" t="str">
        <f t="shared" si="43"/>
        <v>X</v>
      </c>
      <c r="F44" s="108">
        <f>IF(C44="x",3,IF(C44="X",3,0))</f>
        <v>0</v>
      </c>
      <c r="I44" s="156">
        <f t="shared" si="0"/>
        <v>0</v>
      </c>
      <c r="J44" s="156">
        <f t="shared" si="1"/>
        <v>0</v>
      </c>
      <c r="K44" s="156">
        <f t="shared" si="2"/>
        <v>0</v>
      </c>
      <c r="L44" s="154">
        <f>IF(E44="x",3,IF(E44="X",3,0))</f>
        <v>3</v>
      </c>
    </row>
    <row r="45" spans="2:12" ht="28.5" customHeight="1" thickBot="1" x14ac:dyDescent="0.25">
      <c r="B45" s="147" t="s">
        <v>266</v>
      </c>
      <c r="C45" s="441"/>
      <c r="D45" s="436"/>
      <c r="E45" s="134" t="str">
        <f>IF(OR(C45="x",C45="X",D45="x",D45="X"),"","X")</f>
        <v>X</v>
      </c>
      <c r="F45" s="108">
        <f>IF(C45="x",3,IF(C45="X",3,0))</f>
        <v>0</v>
      </c>
      <c r="I45" s="156">
        <f>IF(F45=1,1,0)</f>
        <v>0</v>
      </c>
      <c r="J45" s="156">
        <f>IF(F45=3,1,0)</f>
        <v>0</v>
      </c>
      <c r="K45" s="156">
        <f>IF(F45=5,1,0)</f>
        <v>0</v>
      </c>
      <c r="L45" s="154">
        <f>IF(E45="x",3,IF(E45="X",3,0))</f>
        <v>3</v>
      </c>
    </row>
    <row r="46" spans="2:12" ht="44.25" customHeight="1" thickBot="1" x14ac:dyDescent="0.25">
      <c r="B46" s="147" t="s">
        <v>267</v>
      </c>
      <c r="C46" s="441"/>
      <c r="D46" s="436"/>
      <c r="E46" s="134" t="str">
        <f t="shared" si="43"/>
        <v>X</v>
      </c>
      <c r="F46" s="108">
        <f>IF(C46="x",5,IF(C46="X",5,0))</f>
        <v>0</v>
      </c>
      <c r="I46" s="156">
        <f t="shared" ref="I46" si="44">IF(F46=1,1,0)</f>
        <v>0</v>
      </c>
      <c r="J46" s="156">
        <f t="shared" ref="J46" si="45">IF(F46=3,1,0)</f>
        <v>0</v>
      </c>
      <c r="K46" s="156">
        <f t="shared" ref="K46" si="46">IF(F46=5,1,0)</f>
        <v>0</v>
      </c>
      <c r="L46" s="154">
        <f>IF(E46="x",5,IF(E46="X",5,0))</f>
        <v>5</v>
      </c>
    </row>
    <row r="47" spans="2:12" ht="42.75" customHeight="1" thickBot="1" x14ac:dyDescent="0.25">
      <c r="B47" s="143" t="s">
        <v>268</v>
      </c>
      <c r="C47" s="441"/>
      <c r="D47" s="436"/>
      <c r="E47" s="134" t="str">
        <f t="shared" si="43"/>
        <v>X</v>
      </c>
      <c r="F47" s="108">
        <f>IF(C47="x",5,IF(C47="X",5,0))</f>
        <v>0</v>
      </c>
      <c r="I47" s="156">
        <f t="shared" si="0"/>
        <v>0</v>
      </c>
      <c r="J47" s="156">
        <f t="shared" si="1"/>
        <v>0</v>
      </c>
      <c r="K47" s="156">
        <f t="shared" si="2"/>
        <v>0</v>
      </c>
      <c r="L47" s="154">
        <f>IF(E47="x",5,IF(E47="X",5,0))</f>
        <v>5</v>
      </c>
    </row>
    <row r="48" spans="2:12" ht="51.75" customHeight="1" thickBot="1" x14ac:dyDescent="0.25">
      <c r="B48" s="143" t="s">
        <v>269</v>
      </c>
      <c r="C48" s="441"/>
      <c r="D48" s="436"/>
      <c r="E48" s="134" t="str">
        <f t="shared" si="43"/>
        <v>X</v>
      </c>
      <c r="F48" s="108">
        <f>IF(C48="x",5,IF(C48="X",5,0))</f>
        <v>0</v>
      </c>
      <c r="I48" s="156">
        <f t="shared" si="0"/>
        <v>0</v>
      </c>
      <c r="J48" s="156">
        <f t="shared" si="1"/>
        <v>0</v>
      </c>
      <c r="K48" s="156">
        <f t="shared" si="2"/>
        <v>0</v>
      </c>
      <c r="L48" s="154">
        <f>IF(E48="x",5,IF(E48="X",5,0))</f>
        <v>5</v>
      </c>
    </row>
    <row r="49" spans="2:13" ht="41.25" customHeight="1" thickBot="1" x14ac:dyDescent="0.25">
      <c r="B49" s="147" t="s">
        <v>270</v>
      </c>
      <c r="C49" s="441"/>
      <c r="D49" s="436"/>
      <c r="E49" s="134" t="str">
        <f t="shared" si="43"/>
        <v>X</v>
      </c>
      <c r="F49" s="108">
        <f>IF(C49="x",3,IF(C49="X",3,0))</f>
        <v>0</v>
      </c>
      <c r="I49" s="156">
        <f t="shared" si="0"/>
        <v>0</v>
      </c>
      <c r="J49" s="156">
        <f t="shared" si="1"/>
        <v>0</v>
      </c>
      <c r="K49" s="156">
        <f t="shared" si="2"/>
        <v>0</v>
      </c>
      <c r="L49" s="154">
        <f>IF(E49="x",3,IF(E49="X",3,0))</f>
        <v>3</v>
      </c>
    </row>
    <row r="50" spans="2:13" ht="37.5" customHeight="1" thickBot="1" x14ac:dyDescent="0.25">
      <c r="B50" s="143" t="s">
        <v>271</v>
      </c>
      <c r="C50" s="441"/>
      <c r="D50" s="436"/>
      <c r="E50" s="134" t="str">
        <f t="shared" si="43"/>
        <v>X</v>
      </c>
      <c r="F50" s="108">
        <f>IF(C50="x",3,IF(C50="X",3,0))</f>
        <v>0</v>
      </c>
      <c r="I50" s="156">
        <f t="shared" si="0"/>
        <v>0</v>
      </c>
      <c r="J50" s="156">
        <f t="shared" si="1"/>
        <v>0</v>
      </c>
      <c r="K50" s="156">
        <f t="shared" si="2"/>
        <v>0</v>
      </c>
      <c r="L50" s="154">
        <f>IF(E50="x",3,IF(E50="X",3,0))</f>
        <v>3</v>
      </c>
    </row>
    <row r="51" spans="2:13" ht="30.75" customHeight="1" thickBot="1" x14ac:dyDescent="0.25">
      <c r="B51" s="147" t="s">
        <v>272</v>
      </c>
      <c r="C51" s="441"/>
      <c r="D51" s="436"/>
      <c r="E51" s="134" t="str">
        <f t="shared" si="43"/>
        <v>X</v>
      </c>
      <c r="F51" s="108">
        <f>IF(C51="x",5,IF(C51="X",5,0))</f>
        <v>0</v>
      </c>
      <c r="I51" s="156">
        <f t="shared" si="0"/>
        <v>0</v>
      </c>
      <c r="J51" s="156">
        <f t="shared" si="1"/>
        <v>0</v>
      </c>
      <c r="K51" s="156">
        <f t="shared" si="2"/>
        <v>0</v>
      </c>
      <c r="L51" s="154">
        <f>IF(E51="x",5,IF(E51="X",5,0))</f>
        <v>5</v>
      </c>
    </row>
    <row r="52" spans="2:13" ht="60.75" customHeight="1" thickBot="1" x14ac:dyDescent="0.25">
      <c r="B52" s="143" t="s">
        <v>273</v>
      </c>
      <c r="C52" s="441"/>
      <c r="D52" s="436"/>
      <c r="E52" s="134" t="str">
        <f t="shared" si="43"/>
        <v>X</v>
      </c>
      <c r="F52" s="108">
        <f>IF(C52="x",3,IF(C52="X",3,0))</f>
        <v>0</v>
      </c>
      <c r="I52" s="156">
        <f>IF(F52=1,1,0)</f>
        <v>0</v>
      </c>
      <c r="J52" s="156">
        <f>IF(F52=3,1,0)</f>
        <v>0</v>
      </c>
      <c r="K52" s="156">
        <f>IF(F52=5,1,0)</f>
        <v>0</v>
      </c>
      <c r="L52" s="154">
        <f>IF(E52="x",3,IF(E52="X",3,0))</f>
        <v>3</v>
      </c>
    </row>
    <row r="53" spans="2:13" ht="44.25" customHeight="1" thickBot="1" x14ac:dyDescent="0.25">
      <c r="B53" s="147" t="s">
        <v>274</v>
      </c>
      <c r="C53" s="441"/>
      <c r="D53" s="436"/>
      <c r="E53" s="134" t="str">
        <f>IF(OR(C53="x",C53="X",D53="x",D53="X"),"","X")</f>
        <v>X</v>
      </c>
      <c r="F53" s="108">
        <f t="shared" ref="F53" si="47">IF(C53="x",5,IF(C53="X",5,0))</f>
        <v>0</v>
      </c>
      <c r="I53" s="156">
        <f>IF(F53=1,1,0)</f>
        <v>0</v>
      </c>
      <c r="J53" s="156">
        <f>IF(F53=3,1,0)</f>
        <v>0</v>
      </c>
      <c r="K53" s="156">
        <f>IF(F53=5,1,0)</f>
        <v>0</v>
      </c>
      <c r="L53" s="154">
        <f t="shared" ref="L53" si="48">IF(E53="x",5,IF(E53="X",5,0))</f>
        <v>5</v>
      </c>
    </row>
    <row r="54" spans="2:13" ht="33.75" customHeight="1" thickBot="1" x14ac:dyDescent="0.25">
      <c r="B54" s="143" t="s">
        <v>263</v>
      </c>
      <c r="C54" s="441"/>
      <c r="D54" s="436"/>
      <c r="E54" s="134" t="str">
        <f>IF(OR(C54="x",C54="X",D54="x",D54="X"),"","X")</f>
        <v>X</v>
      </c>
      <c r="F54" s="108">
        <f>IF(C54="x",3,IF(C54="X",3,0))</f>
        <v>0</v>
      </c>
      <c r="I54" s="156">
        <f>IF(F54=1,1,0)</f>
        <v>0</v>
      </c>
      <c r="J54" s="156">
        <f>IF(F54=3,1,0)</f>
        <v>0</v>
      </c>
      <c r="K54" s="156">
        <f>IF(F54=5,1,0)</f>
        <v>0</v>
      </c>
      <c r="L54" s="154">
        <f>IF(E54="x",3,IF(E54="X",3,0))</f>
        <v>3</v>
      </c>
    </row>
    <row r="55" spans="2:13" ht="42" customHeight="1" thickBot="1" x14ac:dyDescent="0.25">
      <c r="B55" s="143" t="s">
        <v>275</v>
      </c>
      <c r="C55" s="441"/>
      <c r="D55" s="436"/>
      <c r="E55" s="134" t="str">
        <f t="shared" ref="E55" si="49">IF(OR(C55="x",C55="X",D55="x",D55="X"),"","X")</f>
        <v>X</v>
      </c>
      <c r="F55" s="108">
        <f>IF(C55="x",1,IF(C55="X",1,0))</f>
        <v>0</v>
      </c>
      <c r="I55" s="156">
        <f t="shared" ref="I55" si="50">IF(F55=1,1,0)</f>
        <v>0</v>
      </c>
      <c r="J55" s="156">
        <f t="shared" ref="J55" si="51">IF(F55=3,1,0)</f>
        <v>0</v>
      </c>
      <c r="K55" s="156">
        <f t="shared" ref="K55" si="52">IF(F55=5,1,0)</f>
        <v>0</v>
      </c>
      <c r="L55" s="154">
        <f>IF(E55="x",1,IF(E55="X",1,0))</f>
        <v>1</v>
      </c>
    </row>
    <row r="56" spans="2:13" ht="54" customHeight="1" thickBot="1" x14ac:dyDescent="0.25">
      <c r="B56" s="143" t="s">
        <v>276</v>
      </c>
      <c r="C56" s="441"/>
      <c r="D56" s="436"/>
      <c r="E56" s="134" t="str">
        <f>IF(OR(C56="x",C56="X",D56="x",D56="X"),"","X")</f>
        <v>X</v>
      </c>
      <c r="F56" s="108">
        <f t="shared" ref="F56:F72" si="53">IF(C56="x",5,IF(C56="X",5,0))</f>
        <v>0</v>
      </c>
      <c r="I56" s="156">
        <f>IF(F56=1,1,0)</f>
        <v>0</v>
      </c>
      <c r="J56" s="156">
        <f>IF(F56=3,1,0)</f>
        <v>0</v>
      </c>
      <c r="K56" s="156">
        <f>IF(F56=5,1,0)</f>
        <v>0</v>
      </c>
      <c r="L56" s="154">
        <f t="shared" ref="L56:L72" si="54">IF(E56="x",5,IF(E56="X",5,0))</f>
        <v>5</v>
      </c>
    </row>
    <row r="57" spans="2:13" ht="53.25" customHeight="1" thickBot="1" x14ac:dyDescent="0.25">
      <c r="B57" s="143" t="s">
        <v>277</v>
      </c>
      <c r="C57" s="441"/>
      <c r="D57" s="436"/>
      <c r="E57" s="134" t="str">
        <f t="shared" ref="E57" si="55">IF(OR(C57="x",C57="X",D57="x",D57="X"),"","X")</f>
        <v>X</v>
      </c>
      <c r="F57" s="108">
        <f t="shared" si="53"/>
        <v>0</v>
      </c>
      <c r="I57" s="156">
        <f t="shared" ref="I57" si="56">IF(F57=1,1,0)</f>
        <v>0</v>
      </c>
      <c r="J57" s="156">
        <f t="shared" ref="J57" si="57">IF(F57=3,1,0)</f>
        <v>0</v>
      </c>
      <c r="K57" s="156">
        <f t="shared" ref="K57" si="58">IF(F57=5,1,0)</f>
        <v>0</v>
      </c>
      <c r="L57" s="154">
        <f t="shared" si="54"/>
        <v>5</v>
      </c>
    </row>
    <row r="58" spans="2:13" ht="54" customHeight="1" thickBot="1" x14ac:dyDescent="0.25">
      <c r="B58" s="143" t="s">
        <v>278</v>
      </c>
      <c r="C58" s="441"/>
      <c r="D58" s="436"/>
      <c r="E58" s="134" t="str">
        <f>IF(OR(C58="x",C58="X",D58="x",D58="X"),"","X")</f>
        <v>X</v>
      </c>
      <c r="F58" s="108">
        <f>IF(C58="x",3,IF(C58="X",3,0))</f>
        <v>0</v>
      </c>
      <c r="I58" s="156">
        <f>IF(F58=1,1,0)</f>
        <v>0</v>
      </c>
      <c r="J58" s="156">
        <f>IF(F58=3,1,0)</f>
        <v>0</v>
      </c>
      <c r="K58" s="156">
        <f>IF(F58=5,1,0)</f>
        <v>0</v>
      </c>
      <c r="L58" s="154">
        <f>IF(E58="x",3,IF(E58="X",3,0))</f>
        <v>3</v>
      </c>
    </row>
    <row r="59" spans="2:13" ht="42" customHeight="1" thickBot="1" x14ac:dyDescent="0.25">
      <c r="B59" s="143" t="s">
        <v>279</v>
      </c>
      <c r="C59" s="441"/>
      <c r="D59" s="436"/>
      <c r="E59" s="134" t="str">
        <f t="shared" ref="E59" si="59">IF(OR(C59="x",C59="X",D59="x",D59="X"),"","X")</f>
        <v>X</v>
      </c>
      <c r="F59" s="108">
        <f t="shared" si="53"/>
        <v>0</v>
      </c>
      <c r="I59" s="156">
        <f t="shared" ref="I59" si="60">IF(F59=1,1,0)</f>
        <v>0</v>
      </c>
      <c r="J59" s="156">
        <f t="shared" ref="J59" si="61">IF(F59=3,1,0)</f>
        <v>0</v>
      </c>
      <c r="K59" s="156">
        <f t="shared" ref="K59" si="62">IF(F59=5,1,0)</f>
        <v>0</v>
      </c>
      <c r="L59" s="154">
        <f t="shared" si="54"/>
        <v>5</v>
      </c>
    </row>
    <row r="60" spans="2:13" ht="39.75" customHeight="1" thickBot="1" x14ac:dyDescent="0.25">
      <c r="B60" s="143" t="s">
        <v>280</v>
      </c>
      <c r="C60" s="441"/>
      <c r="D60" s="436"/>
      <c r="E60" s="134" t="str">
        <f>IF(OR(C60="x",C60="X",D60="x",D60="X"),"","X")</f>
        <v>X</v>
      </c>
      <c r="F60" s="108">
        <f t="shared" ref="F60" si="63">IF(C60="x",5,IF(C60="X",5,0))</f>
        <v>0</v>
      </c>
      <c r="I60" s="156">
        <f t="shared" ref="I60" si="64">IF(F60=1,1,0)</f>
        <v>0</v>
      </c>
      <c r="J60" s="156">
        <f t="shared" ref="J60" si="65">IF(F60=3,1,0)</f>
        <v>0</v>
      </c>
      <c r="K60" s="156">
        <f t="shared" ref="K60" si="66">IF(F60=5,1,0)</f>
        <v>0</v>
      </c>
      <c r="L60" s="154">
        <f t="shared" ref="L60" si="67">IF(E60="x",5,IF(E60="X",5,0))</f>
        <v>5</v>
      </c>
      <c r="M60">
        <f>IF(D60="x",1,IF(D60="X",1,0))</f>
        <v>0</v>
      </c>
    </row>
    <row r="61" spans="2:13" ht="42" customHeight="1" thickBot="1" x14ac:dyDescent="0.25">
      <c r="B61" s="143" t="s">
        <v>281</v>
      </c>
      <c r="C61" s="441"/>
      <c r="D61" s="436"/>
      <c r="E61" s="134" t="str">
        <f t="shared" ref="E61" si="68">IF(OR(C61="x",C61="X",D61="x",D61="X"),"","X")</f>
        <v>X</v>
      </c>
      <c r="F61" s="108">
        <f>IF(C61="x",3,IF(C61="X",3,0))</f>
        <v>0</v>
      </c>
      <c r="I61" s="156">
        <f>IF(F61=1,1,0)</f>
        <v>0</v>
      </c>
      <c r="J61" s="156">
        <f>IF(F61=3,1,0)</f>
        <v>0</v>
      </c>
      <c r="K61" s="156">
        <f>IF(F61=5,1,0)</f>
        <v>0</v>
      </c>
      <c r="L61" s="154">
        <f>IF(E61="x",3,IF(E61="X",3,0))</f>
        <v>3</v>
      </c>
    </row>
    <row r="62" spans="2:13" ht="89.25" customHeight="1" thickBot="1" x14ac:dyDescent="0.25">
      <c r="B62" s="143" t="s">
        <v>286</v>
      </c>
      <c r="C62" s="441"/>
      <c r="D62" s="436"/>
      <c r="E62" s="134" t="str">
        <f>IF(OR(C62="x",C62="X",D62="x",D62="X"),"","X")</f>
        <v>X</v>
      </c>
      <c r="F62" s="108">
        <f t="shared" ref="F62" si="69">IF(C62="x",5,IF(C62="X",5,0))</f>
        <v>0</v>
      </c>
      <c r="I62" s="156">
        <f t="shared" ref="I62" si="70">IF(F62=1,1,0)</f>
        <v>0</v>
      </c>
      <c r="J62" s="156">
        <f t="shared" ref="J62" si="71">IF(F62=3,1,0)</f>
        <v>0</v>
      </c>
      <c r="K62" s="156">
        <f t="shared" ref="K62" si="72">IF(F62=5,1,0)</f>
        <v>0</v>
      </c>
      <c r="L62" s="154">
        <f t="shared" ref="L62" si="73">IF(E62="x",5,IF(E62="X",5,0))</f>
        <v>5</v>
      </c>
    </row>
    <row r="63" spans="2:13" ht="42" customHeight="1" thickBot="1" x14ac:dyDescent="0.25">
      <c r="B63" s="143" t="s">
        <v>282</v>
      </c>
      <c r="C63" s="441"/>
      <c r="D63" s="436"/>
      <c r="E63" s="134" t="str">
        <f t="shared" ref="E63" si="74">IF(OR(C63="x",C63="X",D63="x",D63="X"),"","X")</f>
        <v>X</v>
      </c>
      <c r="F63" s="108">
        <f>IF(C63="x",3,IF(C63="X",3,0))</f>
        <v>0</v>
      </c>
      <c r="I63" s="156">
        <f>IF(F63=1,1,0)</f>
        <v>0</v>
      </c>
      <c r="J63" s="156">
        <f>IF(F63=3,1,0)</f>
        <v>0</v>
      </c>
      <c r="K63" s="156">
        <f>IF(F63=5,1,0)</f>
        <v>0</v>
      </c>
      <c r="L63" s="154">
        <f>IF(E63="x",3,IF(E63="X",3,0))</f>
        <v>3</v>
      </c>
    </row>
    <row r="64" spans="2:13" ht="39.75" customHeight="1" thickBot="1" x14ac:dyDescent="0.25">
      <c r="B64" s="143" t="s">
        <v>283</v>
      </c>
      <c r="C64" s="441"/>
      <c r="D64" s="436"/>
      <c r="E64" s="134" t="str">
        <f>IF(OR(C64="x",C64="X",D64="x",D64="X"),"","X")</f>
        <v>X</v>
      </c>
      <c r="F64" s="108">
        <f>IF(C64="x",3,IF(C64="X",3,0))</f>
        <v>0</v>
      </c>
      <c r="I64" s="156">
        <f>IF(F64=1,1,0)</f>
        <v>0</v>
      </c>
      <c r="J64" s="156">
        <f>IF(F64=3,1,0)</f>
        <v>0</v>
      </c>
      <c r="K64" s="156">
        <f>IF(F64=5,1,0)</f>
        <v>0</v>
      </c>
      <c r="L64" s="154">
        <f>IF(E64="x",3,IF(E64="X",3,0))</f>
        <v>3</v>
      </c>
    </row>
    <row r="65" spans="2:12" ht="42" customHeight="1" thickBot="1" x14ac:dyDescent="0.25">
      <c r="B65" s="143" t="s">
        <v>284</v>
      </c>
      <c r="C65" s="441"/>
      <c r="D65" s="436"/>
      <c r="E65" s="134" t="str">
        <f t="shared" ref="E65" si="75">IF(OR(C65="x",C65="X",D65="x",D65="X"),"","X")</f>
        <v>X</v>
      </c>
      <c r="F65" s="108">
        <f>IF(C65="x",3,IF(C65="X",3,0))</f>
        <v>0</v>
      </c>
      <c r="I65" s="156">
        <f>IF(F65=1,1,0)</f>
        <v>0</v>
      </c>
      <c r="J65" s="156">
        <f>IF(F65=3,1,0)</f>
        <v>0</v>
      </c>
      <c r="K65" s="156">
        <f>IF(F65=5,1,0)</f>
        <v>0</v>
      </c>
      <c r="L65" s="154">
        <f>IF(E65="x",3,IF(E65="X",3,0))</f>
        <v>3</v>
      </c>
    </row>
    <row r="66" spans="2:12" ht="39.75" customHeight="1" thickBot="1" x14ac:dyDescent="0.25">
      <c r="B66" s="143" t="s">
        <v>285</v>
      </c>
      <c r="C66" s="441"/>
      <c r="D66" s="436"/>
      <c r="E66" s="134" t="str">
        <f>IF(OR(C66="x",C66="X",D66="x",D66="X"),"","X")</f>
        <v>X</v>
      </c>
      <c r="F66" s="108">
        <f t="shared" ref="F66" si="76">IF(C66="x",1,IF(C66="X",1,0))</f>
        <v>0</v>
      </c>
      <c r="I66" s="156">
        <f t="shared" ref="I66" si="77">IF(F66=1,1,0)</f>
        <v>0</v>
      </c>
      <c r="J66" s="156">
        <f t="shared" ref="J66" si="78">IF(F66=3,1,0)</f>
        <v>0</v>
      </c>
      <c r="K66" s="156">
        <f t="shared" ref="K66" si="79">IF(F66=5,1,0)</f>
        <v>0</v>
      </c>
      <c r="L66" s="154">
        <f t="shared" ref="L66" si="80">IF(E66="x",1,IF(E66="X",1,0))</f>
        <v>1</v>
      </c>
    </row>
    <row r="67" spans="2:12" ht="39.75" customHeight="1" thickBot="1" x14ac:dyDescent="0.25">
      <c r="B67" s="143" t="s">
        <v>289</v>
      </c>
      <c r="C67" s="441"/>
      <c r="D67" s="436"/>
      <c r="E67" s="134" t="str">
        <f>IF(OR(C67="x",C67="X",D67="x",D67="X"),"","X")</f>
        <v>X</v>
      </c>
      <c r="F67" s="108">
        <f t="shared" ref="F67" si="81">IF(C67="x",1,IF(C67="X",1,0))</f>
        <v>0</v>
      </c>
      <c r="I67" s="156">
        <f t="shared" ref="I67" si="82">IF(F67=1,1,0)</f>
        <v>0</v>
      </c>
      <c r="J67" s="156">
        <f t="shared" ref="J67" si="83">IF(F67=3,1,0)</f>
        <v>0</v>
      </c>
      <c r="K67" s="156">
        <f t="shared" ref="K67" si="84">IF(F67=5,1,0)</f>
        <v>0</v>
      </c>
      <c r="L67" s="154">
        <f t="shared" ref="L67" si="85">IF(E67="x",1,IF(E67="X",1,0))</f>
        <v>1</v>
      </c>
    </row>
    <row r="68" spans="2:12" ht="42" customHeight="1" thickBot="1" x14ac:dyDescent="0.25">
      <c r="B68" s="143" t="s">
        <v>290</v>
      </c>
      <c r="C68" s="441"/>
      <c r="D68" s="436"/>
      <c r="E68" s="134" t="str">
        <f t="shared" ref="E68" si="86">IF(OR(C68="x",C68="X",D68="x",D68="X"),"","X")</f>
        <v>X</v>
      </c>
      <c r="F68" s="108">
        <f t="shared" ref="F68" si="87">IF(C68="x",1,IF(C68="X",1,0))</f>
        <v>0</v>
      </c>
      <c r="I68" s="156">
        <f t="shared" ref="I68" si="88">IF(F68=1,1,0)</f>
        <v>0</v>
      </c>
      <c r="J68" s="156">
        <f t="shared" ref="J68" si="89">IF(F68=3,1,0)</f>
        <v>0</v>
      </c>
      <c r="K68" s="156">
        <f t="shared" ref="K68" si="90">IF(F68=5,1,0)</f>
        <v>0</v>
      </c>
      <c r="L68" s="154">
        <f t="shared" ref="L68" si="91">IF(E68="x",1,IF(E68="X",1,0))</f>
        <v>1</v>
      </c>
    </row>
    <row r="69" spans="2:12" ht="32.25" customHeight="1" thickBot="1" x14ac:dyDescent="0.25">
      <c r="B69" s="143" t="s">
        <v>291</v>
      </c>
      <c r="C69" s="441"/>
      <c r="D69" s="436"/>
      <c r="E69" s="134" t="str">
        <f>IF(OR(C69="x",C69="X",D69="x",D69="X"),"","X")</f>
        <v>X</v>
      </c>
      <c r="F69" s="108">
        <f>IF(C69="x",3,IF(C69="X",3,0))</f>
        <v>0</v>
      </c>
      <c r="I69" s="156">
        <f>IF(F69=1,1,0)</f>
        <v>0</v>
      </c>
      <c r="J69" s="156">
        <f>IF(F69=3,1,0)</f>
        <v>0</v>
      </c>
      <c r="K69" s="156">
        <f>IF(F69=5,1,0)</f>
        <v>0</v>
      </c>
      <c r="L69" s="154">
        <f>IF(E69="x",3,IF(E69="X",3,0))</f>
        <v>3</v>
      </c>
    </row>
    <row r="70" spans="2:12" ht="42" customHeight="1" thickBot="1" x14ac:dyDescent="0.25">
      <c r="B70" s="143" t="s">
        <v>292</v>
      </c>
      <c r="C70" s="441"/>
      <c r="D70" s="436"/>
      <c r="E70" s="134" t="str">
        <f t="shared" ref="E70" si="92">IF(OR(C70="x",C70="X",D70="x",D70="X"),"","X")</f>
        <v>X</v>
      </c>
      <c r="F70" s="108">
        <f t="shared" ref="F70" si="93">IF(C70="x",5,IF(C70="X",5,0))</f>
        <v>0</v>
      </c>
      <c r="I70" s="156">
        <f>IF(F70=1,1,0)</f>
        <v>0</v>
      </c>
      <c r="J70" s="156">
        <f>IF(F70=3,1,0)</f>
        <v>0</v>
      </c>
      <c r="K70" s="156">
        <f>IF(F70=5,1,0)</f>
        <v>0</v>
      </c>
      <c r="L70" s="154">
        <f t="shared" ref="L70" si="94">IF(E70="x",5,IF(E70="X",5,0))</f>
        <v>5</v>
      </c>
    </row>
    <row r="71" spans="2:12" ht="60" customHeight="1" thickBot="1" x14ac:dyDescent="0.25">
      <c r="B71" s="143" t="s">
        <v>293</v>
      </c>
      <c r="C71" s="441"/>
      <c r="D71" s="436"/>
      <c r="E71" s="134" t="str">
        <f>IF(OR(C71="x",C71="X",D71="x",D71="X"),"","X")</f>
        <v>X</v>
      </c>
      <c r="F71" s="108">
        <f>IF(C71="x",3,IF(C71="X",3,0))</f>
        <v>0</v>
      </c>
      <c r="I71" s="156">
        <f>IF(F71=1,1,0)</f>
        <v>0</v>
      </c>
      <c r="J71" s="156">
        <f>IF(F71=3,1,0)</f>
        <v>0</v>
      </c>
      <c r="K71" s="156">
        <f>IF(F71=5,1,0)</f>
        <v>0</v>
      </c>
      <c r="L71" s="154">
        <f>IF(E71="x",3,IF(E71="X",3,0))</f>
        <v>3</v>
      </c>
    </row>
    <row r="72" spans="2:12" ht="35.25" customHeight="1" thickBot="1" x14ac:dyDescent="0.25">
      <c r="B72" s="143" t="s">
        <v>287</v>
      </c>
      <c r="C72" s="441"/>
      <c r="D72" s="436"/>
      <c r="E72" s="134" t="str">
        <f t="shared" ref="E72" si="95">IF(OR(C72="x",C72="X",D72="x",D72="X"),"","X")</f>
        <v>X</v>
      </c>
      <c r="F72" s="108">
        <f t="shared" si="53"/>
        <v>0</v>
      </c>
      <c r="I72" s="156">
        <f t="shared" ref="I72" si="96">IF(F72=1,1,0)</f>
        <v>0</v>
      </c>
      <c r="J72" s="156">
        <f t="shared" ref="J72" si="97">IF(F72=3,1,0)</f>
        <v>0</v>
      </c>
      <c r="K72" s="156">
        <f t="shared" ref="K72" si="98">IF(F72=5,1,0)</f>
        <v>0</v>
      </c>
      <c r="L72" s="154">
        <f t="shared" si="54"/>
        <v>5</v>
      </c>
    </row>
    <row r="73" spans="2:12" ht="33" customHeight="1" thickBot="1" x14ac:dyDescent="0.25">
      <c r="B73" s="143" t="s">
        <v>288</v>
      </c>
      <c r="C73" s="441"/>
      <c r="D73" s="436"/>
      <c r="E73" s="134" t="str">
        <f>IF(OR(C73="x",C73="X",D73="x",D73="X"),"","X")</f>
        <v>X</v>
      </c>
      <c r="F73" s="108">
        <f>IF(C73="x",3,IF(C73="X",3,0))</f>
        <v>0</v>
      </c>
      <c r="I73" s="156">
        <f>IF(F73=1,1,0)</f>
        <v>0</v>
      </c>
      <c r="J73" s="156">
        <f>IF(F73=3,1,0)</f>
        <v>0</v>
      </c>
      <c r="K73" s="156">
        <f>IF(F73=5,1,0)</f>
        <v>0</v>
      </c>
      <c r="L73" s="154">
        <f>IF(E73="x",3,IF(E73="X",3,0))</f>
        <v>3</v>
      </c>
    </row>
    <row r="74" spans="2:12" ht="35.1" customHeight="1" thickTop="1" thickBot="1" x14ac:dyDescent="0.25">
      <c r="B74" s="91" t="s">
        <v>294</v>
      </c>
      <c r="C74" s="92" t="s">
        <v>129</v>
      </c>
      <c r="D74" s="90" t="s">
        <v>130</v>
      </c>
      <c r="E74" s="93" t="s">
        <v>52</v>
      </c>
      <c r="F74" s="88" t="s">
        <v>133</v>
      </c>
      <c r="I74" s="156"/>
      <c r="J74" s="156"/>
      <c r="K74" s="156"/>
    </row>
    <row r="75" spans="2:12" ht="42.75" customHeight="1" thickTop="1" thickBot="1" x14ac:dyDescent="0.25">
      <c r="B75" s="148" t="s">
        <v>296</v>
      </c>
      <c r="C75" s="440"/>
      <c r="D75" s="434"/>
      <c r="E75" s="133" t="str">
        <f t="shared" ref="E75:E79" si="99">IF(OR(C75="x",C75="X",D75="x",D75="X"),"","X")</f>
        <v>X</v>
      </c>
      <c r="F75" s="107">
        <f>IF(C75="x",3,IF(C75="X",3,0))</f>
        <v>0</v>
      </c>
      <c r="I75" s="156">
        <f t="shared" ref="I75:I85" si="100">IF(F75=1,1,0)</f>
        <v>0</v>
      </c>
      <c r="J75" s="156">
        <f t="shared" ref="J75:J85" si="101">IF(F75=3,1,0)</f>
        <v>0</v>
      </c>
      <c r="K75" s="156">
        <f t="shared" ref="K75:K85" si="102">IF(F75=5,1,0)</f>
        <v>0</v>
      </c>
      <c r="L75" s="154">
        <f>IF(E75="x",3,IF(E75="X",3,0))</f>
        <v>3</v>
      </c>
    </row>
    <row r="76" spans="2:12" ht="34.5" customHeight="1" thickBot="1" x14ac:dyDescent="0.25">
      <c r="B76" s="147" t="s">
        <v>297</v>
      </c>
      <c r="C76" s="441"/>
      <c r="D76" s="436"/>
      <c r="E76" s="134" t="str">
        <f t="shared" si="99"/>
        <v>X</v>
      </c>
      <c r="F76" s="108">
        <f>IF(C76="x",5,IF(C76="X",5,0))</f>
        <v>0</v>
      </c>
      <c r="I76" s="156">
        <f t="shared" si="100"/>
        <v>0</v>
      </c>
      <c r="J76" s="156">
        <f t="shared" si="101"/>
        <v>0</v>
      </c>
      <c r="K76" s="156">
        <f t="shared" si="102"/>
        <v>0</v>
      </c>
      <c r="L76" s="154">
        <f>IF(E76="x",5,IF(E76="X",5,0))</f>
        <v>5</v>
      </c>
    </row>
    <row r="77" spans="2:12" ht="46.5" customHeight="1" thickBot="1" x14ac:dyDescent="0.25">
      <c r="B77" s="143" t="s">
        <v>298</v>
      </c>
      <c r="C77" s="441"/>
      <c r="D77" s="436"/>
      <c r="E77" s="134" t="str">
        <f t="shared" si="99"/>
        <v>X</v>
      </c>
      <c r="F77" s="108">
        <f>IF(C77="x",3,IF(C77="X",3,0))</f>
        <v>0</v>
      </c>
      <c r="I77" s="156">
        <f t="shared" si="100"/>
        <v>0</v>
      </c>
      <c r="J77" s="156">
        <f t="shared" si="101"/>
        <v>0</v>
      </c>
      <c r="K77" s="156">
        <f t="shared" si="102"/>
        <v>0</v>
      </c>
      <c r="L77" s="154">
        <f>IF(E77="x",3,IF(E77="X",3,0))</f>
        <v>3</v>
      </c>
    </row>
    <row r="78" spans="2:12" ht="29.25" customHeight="1" thickBot="1" x14ac:dyDescent="0.25">
      <c r="B78" s="147" t="s">
        <v>299</v>
      </c>
      <c r="C78" s="441"/>
      <c r="D78" s="436"/>
      <c r="E78" s="134" t="str">
        <f t="shared" si="99"/>
        <v>X</v>
      </c>
      <c r="F78" s="108">
        <f>IF(C78="x",3,IF(C78="X",3,0))</f>
        <v>0</v>
      </c>
      <c r="I78" s="156">
        <f t="shared" si="100"/>
        <v>0</v>
      </c>
      <c r="J78" s="156">
        <f t="shared" si="101"/>
        <v>0</v>
      </c>
      <c r="K78" s="156">
        <f t="shared" si="102"/>
        <v>0</v>
      </c>
      <c r="L78" s="154">
        <f>IF(E78="x",3,IF(E78="X",3,0))</f>
        <v>3</v>
      </c>
    </row>
    <row r="79" spans="2:12" ht="28.5" customHeight="1" thickBot="1" x14ac:dyDescent="0.25">
      <c r="B79" s="147" t="s">
        <v>300</v>
      </c>
      <c r="C79" s="441"/>
      <c r="D79" s="436"/>
      <c r="E79" s="134" t="str">
        <f t="shared" si="99"/>
        <v>X</v>
      </c>
      <c r="F79" s="108">
        <f>IF(C79="x",5,IF(C79="X",5,0))</f>
        <v>0</v>
      </c>
      <c r="I79" s="156">
        <f t="shared" si="100"/>
        <v>0</v>
      </c>
      <c r="J79" s="156">
        <f t="shared" si="101"/>
        <v>0</v>
      </c>
      <c r="K79" s="156">
        <f t="shared" si="102"/>
        <v>0</v>
      </c>
      <c r="L79" s="154">
        <f>IF(E79="x",5,IF(E79="X",5,0))</f>
        <v>5</v>
      </c>
    </row>
    <row r="80" spans="2:12" ht="75" customHeight="1" thickBot="1" x14ac:dyDescent="0.25">
      <c r="B80" s="147" t="s">
        <v>328</v>
      </c>
      <c r="C80" s="441"/>
      <c r="D80" s="436"/>
      <c r="E80" s="134" t="str">
        <f t="shared" ref="E80:E83" si="103">IF(OR(C80="x",C80="X",D80="x",D80="X"),"","X")</f>
        <v>X</v>
      </c>
      <c r="F80" s="108">
        <f>IF(C80="x",5,IF(C80="X",5,0))</f>
        <v>0</v>
      </c>
      <c r="I80" s="156">
        <f t="shared" si="100"/>
        <v>0</v>
      </c>
      <c r="J80" s="156">
        <f t="shared" si="101"/>
        <v>0</v>
      </c>
      <c r="K80" s="156">
        <f t="shared" si="102"/>
        <v>0</v>
      </c>
      <c r="L80" s="154">
        <f>IF(E80="x",5,IF(E80="X",5,0))</f>
        <v>5</v>
      </c>
    </row>
    <row r="81" spans="2:13" ht="63.75" customHeight="1" thickBot="1" x14ac:dyDescent="0.25">
      <c r="B81" s="143" t="s">
        <v>301</v>
      </c>
      <c r="C81" s="441"/>
      <c r="D81" s="436"/>
      <c r="E81" s="134" t="str">
        <f t="shared" si="103"/>
        <v>X</v>
      </c>
      <c r="F81" s="108">
        <f>IF(C81="x",3,IF(C81="X",3,0))</f>
        <v>0</v>
      </c>
      <c r="I81" s="156">
        <f t="shared" si="100"/>
        <v>0</v>
      </c>
      <c r="J81" s="156">
        <f t="shared" si="101"/>
        <v>0</v>
      </c>
      <c r="K81" s="156">
        <f t="shared" si="102"/>
        <v>0</v>
      </c>
      <c r="L81" s="154">
        <f>IF(E81="x",3,IF(E81="X",3,0))</f>
        <v>3</v>
      </c>
    </row>
    <row r="82" spans="2:13" ht="49.5" customHeight="1" thickBot="1" x14ac:dyDescent="0.25">
      <c r="B82" s="147" t="s">
        <v>302</v>
      </c>
      <c r="C82" s="441"/>
      <c r="D82" s="436"/>
      <c r="E82" s="134" t="str">
        <f t="shared" si="103"/>
        <v>X</v>
      </c>
      <c r="F82" s="108">
        <f>IF(C82="x",5,IF(C82="X",5,0))</f>
        <v>0</v>
      </c>
      <c r="I82" s="156">
        <f t="shared" si="100"/>
        <v>0</v>
      </c>
      <c r="J82" s="156">
        <f t="shared" si="101"/>
        <v>0</v>
      </c>
      <c r="K82" s="156">
        <f t="shared" si="102"/>
        <v>0</v>
      </c>
      <c r="L82" s="154">
        <f>IF(E82="x",5,IF(E82="X",5,0))</f>
        <v>5</v>
      </c>
    </row>
    <row r="83" spans="2:13" ht="36.75" customHeight="1" thickBot="1" x14ac:dyDescent="0.25">
      <c r="B83" s="147" t="s">
        <v>303</v>
      </c>
      <c r="C83" s="441"/>
      <c r="D83" s="436"/>
      <c r="E83" s="134" t="str">
        <f t="shared" si="103"/>
        <v>X</v>
      </c>
      <c r="F83" s="108">
        <f>IF(C83="x",3,IF(C83="X",3,0))</f>
        <v>0</v>
      </c>
      <c r="I83" s="156">
        <f t="shared" si="100"/>
        <v>0</v>
      </c>
      <c r="J83" s="156">
        <f t="shared" si="101"/>
        <v>0</v>
      </c>
      <c r="K83" s="156">
        <f t="shared" si="102"/>
        <v>0</v>
      </c>
      <c r="L83" s="154">
        <f>IF(E83="x",3,IF(E83="X",3,0))</f>
        <v>3</v>
      </c>
    </row>
    <row r="84" spans="2:13" ht="42.75" customHeight="1" thickBot="1" x14ac:dyDescent="0.25">
      <c r="B84" s="147" t="s">
        <v>304</v>
      </c>
      <c r="C84" s="441"/>
      <c r="D84" s="436"/>
      <c r="E84" s="134" t="str">
        <f t="shared" ref="E84:E97" si="104">IF(OR(C84="x",C84="X",D84="x",D84="X"),"","X")</f>
        <v>X</v>
      </c>
      <c r="F84" s="108">
        <f>IF(C84="x",5,IF(C84="X",5,0))</f>
        <v>0</v>
      </c>
      <c r="I84" s="156">
        <f t="shared" si="100"/>
        <v>0</v>
      </c>
      <c r="J84" s="156">
        <f t="shared" si="101"/>
        <v>0</v>
      </c>
      <c r="K84" s="156">
        <f t="shared" si="102"/>
        <v>0</v>
      </c>
      <c r="L84" s="154">
        <f>IF(E84="x",5,IF(E84="X",5,0))</f>
        <v>5</v>
      </c>
    </row>
    <row r="85" spans="2:13" ht="72" customHeight="1" thickBot="1" x14ac:dyDescent="0.25">
      <c r="B85" s="143" t="s">
        <v>315</v>
      </c>
      <c r="C85" s="441"/>
      <c r="D85" s="436"/>
      <c r="E85" s="134" t="str">
        <f t="shared" si="104"/>
        <v>X</v>
      </c>
      <c r="F85" s="108">
        <f>IF(C85="x",5,IF(C85="X",5,0))</f>
        <v>0</v>
      </c>
      <c r="I85" s="156">
        <f t="shared" si="100"/>
        <v>0</v>
      </c>
      <c r="J85" s="156">
        <f t="shared" si="101"/>
        <v>0</v>
      </c>
      <c r="K85" s="156">
        <f t="shared" si="102"/>
        <v>0</v>
      </c>
      <c r="L85" s="154">
        <f>IF(E85="x",5,IF(E85="X",5,0))</f>
        <v>5</v>
      </c>
    </row>
    <row r="86" spans="2:13" ht="35.25" customHeight="1" thickBot="1" x14ac:dyDescent="0.25">
      <c r="B86" s="147" t="s">
        <v>305</v>
      </c>
      <c r="C86" s="441"/>
      <c r="D86" s="436"/>
      <c r="E86" s="134" t="str">
        <f t="shared" si="104"/>
        <v>X</v>
      </c>
      <c r="F86" s="108">
        <f t="shared" ref="F86:F87" si="105">IF(C86="x",5,IF(C86="X",5,0))</f>
        <v>0</v>
      </c>
      <c r="I86" s="156">
        <f t="shared" ref="I86:I87" si="106">IF(F86=1,1,0)</f>
        <v>0</v>
      </c>
      <c r="J86" s="156">
        <f t="shared" ref="J86:J87" si="107">IF(F86=3,1,0)</f>
        <v>0</v>
      </c>
      <c r="K86" s="156">
        <f t="shared" ref="K86:K87" si="108">IF(F86=5,1,0)</f>
        <v>0</v>
      </c>
      <c r="L86" s="154">
        <f t="shared" ref="L86:L87" si="109">IF(E86="x",5,IF(E86="X",5,0))</f>
        <v>5</v>
      </c>
    </row>
    <row r="87" spans="2:13" ht="42.75" customHeight="1" thickBot="1" x14ac:dyDescent="0.25">
      <c r="B87" s="147" t="s">
        <v>306</v>
      </c>
      <c r="C87" s="441"/>
      <c r="D87" s="436"/>
      <c r="E87" s="134" t="str">
        <f t="shared" si="104"/>
        <v>X</v>
      </c>
      <c r="F87" s="108">
        <f t="shared" si="105"/>
        <v>0</v>
      </c>
      <c r="I87" s="156">
        <f t="shared" si="106"/>
        <v>0</v>
      </c>
      <c r="J87" s="156">
        <f t="shared" si="107"/>
        <v>0</v>
      </c>
      <c r="K87" s="156">
        <f t="shared" si="108"/>
        <v>0</v>
      </c>
      <c r="L87" s="154">
        <f t="shared" si="109"/>
        <v>5</v>
      </c>
      <c r="M87">
        <f>IF(D87="x",1,IF(D87="X",1,0))</f>
        <v>0</v>
      </c>
    </row>
    <row r="88" spans="2:13" ht="34.5" customHeight="1" thickBot="1" x14ac:dyDescent="0.25">
      <c r="B88" s="147" t="s">
        <v>295</v>
      </c>
      <c r="C88" s="441"/>
      <c r="D88" s="436"/>
      <c r="E88" s="134" t="str">
        <f t="shared" ref="E88:E94" si="110">IF(OR(C88="x",C88="X",D88="x",D88="X"),"","X")</f>
        <v>X</v>
      </c>
      <c r="F88" s="108">
        <f t="shared" ref="F88" si="111">IF(C88="x",5,IF(C88="X",5,0))</f>
        <v>0</v>
      </c>
      <c r="I88" s="156">
        <f t="shared" ref="I88" si="112">IF(F88=1,1,0)</f>
        <v>0</v>
      </c>
      <c r="J88" s="156">
        <f t="shared" ref="J88" si="113">IF(F88=3,1,0)</f>
        <v>0</v>
      </c>
      <c r="K88" s="156">
        <f t="shared" ref="K88" si="114">IF(F88=5,1,0)</f>
        <v>0</v>
      </c>
      <c r="L88" s="154">
        <f t="shared" ref="L88" si="115">IF(E88="x",5,IF(E88="X",5,0))</f>
        <v>5</v>
      </c>
    </row>
    <row r="89" spans="2:13" ht="33.75" customHeight="1" thickBot="1" x14ac:dyDescent="0.25">
      <c r="B89" s="143" t="s">
        <v>307</v>
      </c>
      <c r="C89" s="441"/>
      <c r="D89" s="436"/>
      <c r="E89" s="134" t="str">
        <f t="shared" si="110"/>
        <v>X</v>
      </c>
      <c r="F89" s="108">
        <f>IF(C89="x",3,IF(C89="X",3,0))</f>
        <v>0</v>
      </c>
      <c r="I89" s="156">
        <f>IF(F89=1,1,0)</f>
        <v>0</v>
      </c>
      <c r="J89" s="156">
        <f>IF(F89=3,1,0)</f>
        <v>0</v>
      </c>
      <c r="K89" s="156">
        <f>IF(F89=5,1,0)</f>
        <v>0</v>
      </c>
      <c r="L89" s="154">
        <f>IF(E89="x",3,IF(E89="X",3,0))</f>
        <v>3</v>
      </c>
    </row>
    <row r="90" spans="2:13" ht="35.25" customHeight="1" thickBot="1" x14ac:dyDescent="0.25">
      <c r="B90" s="147" t="s">
        <v>308</v>
      </c>
      <c r="C90" s="441"/>
      <c r="D90" s="436"/>
      <c r="E90" s="134" t="str">
        <f t="shared" si="110"/>
        <v>X</v>
      </c>
      <c r="F90" s="108">
        <f>IF(C90="x",3,IF(C90="X",3,0))</f>
        <v>0</v>
      </c>
      <c r="I90" s="156">
        <f>IF(F90=1,1,0)</f>
        <v>0</v>
      </c>
      <c r="J90" s="156">
        <f>IF(F90=3,1,0)</f>
        <v>0</v>
      </c>
      <c r="K90" s="156">
        <f>IF(F90=5,1,0)</f>
        <v>0</v>
      </c>
      <c r="L90" s="154">
        <f>IF(E90="x",3,IF(E90="X",3,0))</f>
        <v>3</v>
      </c>
    </row>
    <row r="91" spans="2:13" ht="42.75" customHeight="1" thickBot="1" x14ac:dyDescent="0.25">
      <c r="B91" s="147" t="s">
        <v>309</v>
      </c>
      <c r="C91" s="441"/>
      <c r="D91" s="436"/>
      <c r="E91" s="134" t="str">
        <f t="shared" si="110"/>
        <v>X</v>
      </c>
      <c r="F91" s="108">
        <f t="shared" ref="F91" si="116">IF(C91="x",1,IF(C91="X",1,0))</f>
        <v>0</v>
      </c>
      <c r="I91" s="156">
        <f t="shared" ref="I91:I95" si="117">IF(F91=1,1,0)</f>
        <v>0</v>
      </c>
      <c r="J91" s="156">
        <f t="shared" ref="J91:J95" si="118">IF(F91=3,1,0)</f>
        <v>0</v>
      </c>
      <c r="K91" s="156">
        <f t="shared" ref="K91:K95" si="119">IF(F91=5,1,0)</f>
        <v>0</v>
      </c>
      <c r="L91" s="154">
        <f t="shared" ref="L91" si="120">IF(E91="x",1,IF(E91="X",1,0))</f>
        <v>1</v>
      </c>
    </row>
    <row r="92" spans="2:13" ht="51.75" customHeight="1" thickBot="1" x14ac:dyDescent="0.25">
      <c r="B92" s="147" t="s">
        <v>310</v>
      </c>
      <c r="C92" s="441"/>
      <c r="D92" s="436"/>
      <c r="E92" s="134" t="str">
        <f t="shared" si="110"/>
        <v>X</v>
      </c>
      <c r="F92" s="108">
        <f t="shared" ref="F92" si="121">IF(C92="x",5,IF(C92="X",5,0))</f>
        <v>0</v>
      </c>
      <c r="I92" s="156">
        <f t="shared" si="117"/>
        <v>0</v>
      </c>
      <c r="J92" s="156">
        <f t="shared" si="118"/>
        <v>0</v>
      </c>
      <c r="K92" s="156">
        <f t="shared" si="119"/>
        <v>0</v>
      </c>
      <c r="L92" s="154">
        <f t="shared" ref="L92" si="122">IF(E92="x",5,IF(E92="X",5,0))</f>
        <v>5</v>
      </c>
    </row>
    <row r="93" spans="2:13" ht="46.5" customHeight="1" thickBot="1" x14ac:dyDescent="0.25">
      <c r="B93" s="143" t="s">
        <v>311</v>
      </c>
      <c r="C93" s="441"/>
      <c r="D93" s="436"/>
      <c r="E93" s="134" t="str">
        <f t="shared" si="110"/>
        <v>X</v>
      </c>
      <c r="F93" s="108">
        <f>IF(C93="x",3,IF(C93="X",3,0))</f>
        <v>0</v>
      </c>
      <c r="I93" s="156">
        <f t="shared" si="117"/>
        <v>0</v>
      </c>
      <c r="J93" s="156">
        <f t="shared" si="118"/>
        <v>0</v>
      </c>
      <c r="K93" s="156">
        <f t="shared" si="119"/>
        <v>0</v>
      </c>
      <c r="L93" s="154">
        <f>IF(E93="x",3,IF(E93="X",3,0))</f>
        <v>3</v>
      </c>
    </row>
    <row r="94" spans="2:13" ht="35.25" customHeight="1" thickBot="1" x14ac:dyDescent="0.25">
      <c r="B94" s="147" t="s">
        <v>312</v>
      </c>
      <c r="C94" s="441"/>
      <c r="D94" s="436"/>
      <c r="E94" s="134" t="str">
        <f t="shared" si="110"/>
        <v>X</v>
      </c>
      <c r="F94" s="108">
        <f>IF(C94="x",5,IF(C94="X",5,0))</f>
        <v>0</v>
      </c>
      <c r="I94" s="156">
        <f t="shared" si="117"/>
        <v>0</v>
      </c>
      <c r="J94" s="156">
        <f t="shared" si="118"/>
        <v>0</v>
      </c>
      <c r="K94" s="156">
        <f t="shared" si="119"/>
        <v>0</v>
      </c>
      <c r="L94" s="154">
        <f>IF(E94="x",5,IF(E94="X",5,0))</f>
        <v>5</v>
      </c>
    </row>
    <row r="95" spans="2:13" ht="67.5" customHeight="1" thickBot="1" x14ac:dyDescent="0.25">
      <c r="B95" s="147" t="s">
        <v>316</v>
      </c>
      <c r="C95" s="441"/>
      <c r="D95" s="436"/>
      <c r="E95" s="134" t="str">
        <f t="shared" si="104"/>
        <v>X</v>
      </c>
      <c r="F95" s="108">
        <f>IF(C95="x",5,IF(C95="X",5,0))</f>
        <v>0</v>
      </c>
      <c r="I95" s="156">
        <f t="shared" si="117"/>
        <v>0</v>
      </c>
      <c r="J95" s="156">
        <f t="shared" si="118"/>
        <v>0</v>
      </c>
      <c r="K95" s="156">
        <f t="shared" si="119"/>
        <v>0</v>
      </c>
      <c r="L95" s="154">
        <f>IF(E95="x",5,IF(E95="X",5,0))</f>
        <v>5</v>
      </c>
    </row>
    <row r="96" spans="2:13" ht="46.5" customHeight="1" thickBot="1" x14ac:dyDescent="0.25">
      <c r="B96" s="143" t="s">
        <v>313</v>
      </c>
      <c r="C96" s="441"/>
      <c r="D96" s="436"/>
      <c r="E96" s="134" t="str">
        <f t="shared" si="104"/>
        <v>X</v>
      </c>
      <c r="F96" s="108">
        <f>IF(C96="x",5,IF(C96="X",5,0))</f>
        <v>0</v>
      </c>
      <c r="I96" s="156">
        <f t="shared" ref="I96" si="123">IF(F96=1,1,0)</f>
        <v>0</v>
      </c>
      <c r="J96" s="156">
        <f t="shared" ref="J96" si="124">IF(F96=3,1,0)</f>
        <v>0</v>
      </c>
      <c r="K96" s="156">
        <f t="shared" ref="K96" si="125">IF(F96=5,1,0)</f>
        <v>0</v>
      </c>
      <c r="L96" s="154">
        <f>IF(E96="x",5,IF(E96="X",5,0))</f>
        <v>5</v>
      </c>
    </row>
    <row r="97" spans="2:14" ht="35.25" customHeight="1" thickBot="1" x14ac:dyDescent="0.25">
      <c r="B97" s="147" t="s">
        <v>314</v>
      </c>
      <c r="C97" s="441"/>
      <c r="D97" s="436"/>
      <c r="E97" s="134" t="str">
        <f>IF(OR(C97="x",C97="X",D97="x",D97="X"),"","X")</f>
        <v>X</v>
      </c>
      <c r="F97" s="108">
        <f>IF(C97="x",5,IF(C97="X",5,0))</f>
        <v>0</v>
      </c>
      <c r="I97" s="156">
        <f t="shared" ref="I97" si="126">IF(F97=1,1,0)</f>
        <v>0</v>
      </c>
      <c r="J97" s="156">
        <f t="shared" ref="J97" si="127">IF(F97=3,1,0)</f>
        <v>0</v>
      </c>
      <c r="K97" s="156">
        <f t="shared" ref="K97" si="128">IF(F97=5,1,0)</f>
        <v>0</v>
      </c>
      <c r="L97" s="154">
        <f>IF(E97="x",5,IF(E97="X",5,0))</f>
        <v>5</v>
      </c>
    </row>
    <row r="98" spans="2:14" ht="35.1" customHeight="1" thickTop="1" thickBot="1" x14ac:dyDescent="0.25">
      <c r="B98" s="91" t="s">
        <v>317</v>
      </c>
      <c r="C98" s="92" t="s">
        <v>129</v>
      </c>
      <c r="D98" s="90" t="s">
        <v>130</v>
      </c>
      <c r="E98" s="93" t="s">
        <v>52</v>
      </c>
      <c r="F98" s="88" t="s">
        <v>133</v>
      </c>
      <c r="I98" s="156"/>
      <c r="J98" s="156"/>
      <c r="K98" s="156"/>
    </row>
    <row r="99" spans="2:14" ht="35.25" customHeight="1" thickTop="1" thickBot="1" x14ac:dyDescent="0.25">
      <c r="B99" s="147" t="s">
        <v>318</v>
      </c>
      <c r="C99" s="441"/>
      <c r="D99" s="436"/>
      <c r="E99" s="134" t="str">
        <f t="shared" ref="E99:E100" si="129">IF(OR(C99="x",C99="X",D99="x",D99="X"),"","X")</f>
        <v>X</v>
      </c>
      <c r="F99" s="108">
        <f>IF(C99="x",3,IF(C99="X",3,0))</f>
        <v>0</v>
      </c>
      <c r="I99" s="156">
        <f t="shared" ref="I99:I102" si="130">IF(F99=1,1,0)</f>
        <v>0</v>
      </c>
      <c r="J99" s="156">
        <f t="shared" ref="J99:J102" si="131">IF(F99=3,1,0)</f>
        <v>0</v>
      </c>
      <c r="K99" s="156">
        <f t="shared" ref="K99:K102" si="132">IF(F99=5,1,0)</f>
        <v>0</v>
      </c>
      <c r="L99" s="154">
        <f>IF(E99="x",3,IF(E99="X",3,0))</f>
        <v>3</v>
      </c>
    </row>
    <row r="100" spans="2:14" ht="42.75" customHeight="1" thickBot="1" x14ac:dyDescent="0.25">
      <c r="B100" s="143" t="s">
        <v>319</v>
      </c>
      <c r="C100" s="441"/>
      <c r="D100" s="436"/>
      <c r="E100" s="134" t="str">
        <f t="shared" si="129"/>
        <v>X</v>
      </c>
      <c r="F100" s="108">
        <f t="shared" ref="F100:F101" si="133">IF(C100="x",5,IF(C100="X",5,0))</f>
        <v>0</v>
      </c>
      <c r="I100" s="156">
        <f t="shared" si="130"/>
        <v>0</v>
      </c>
      <c r="J100" s="156">
        <f t="shared" si="131"/>
        <v>0</v>
      </c>
      <c r="K100" s="156">
        <f t="shared" si="132"/>
        <v>0</v>
      </c>
      <c r="L100" s="154">
        <f t="shared" ref="L100:L101" si="134">IF(E100="x",5,IF(E100="X",5,0))</f>
        <v>5</v>
      </c>
    </row>
    <row r="101" spans="2:14" ht="51.75" customHeight="1" thickBot="1" x14ac:dyDescent="0.25">
      <c r="B101" s="147" t="s">
        <v>320</v>
      </c>
      <c r="C101" s="441"/>
      <c r="D101" s="436"/>
      <c r="E101" s="134" t="str">
        <f t="shared" ref="E101:E104" si="135">IF(OR(C101="x",C101="X",D101="x",D101="X"),"","X")</f>
        <v>X</v>
      </c>
      <c r="F101" s="108">
        <f t="shared" si="133"/>
        <v>0</v>
      </c>
      <c r="I101" s="156">
        <f t="shared" si="130"/>
        <v>0</v>
      </c>
      <c r="J101" s="156">
        <f t="shared" si="131"/>
        <v>0</v>
      </c>
      <c r="K101" s="156">
        <f t="shared" si="132"/>
        <v>0</v>
      </c>
      <c r="L101" s="154">
        <f t="shared" si="134"/>
        <v>5</v>
      </c>
    </row>
    <row r="102" spans="2:14" ht="42.75" customHeight="1" thickBot="1" x14ac:dyDescent="0.25">
      <c r="B102" s="143" t="s">
        <v>321</v>
      </c>
      <c r="C102" s="441"/>
      <c r="D102" s="436"/>
      <c r="E102" s="134" t="str">
        <f t="shared" si="135"/>
        <v>X</v>
      </c>
      <c r="F102" s="108">
        <f>IF(C102="x",3,IF(C102="X",3,0))</f>
        <v>0</v>
      </c>
      <c r="I102" s="156">
        <f t="shared" si="130"/>
        <v>0</v>
      </c>
      <c r="J102" s="156">
        <f t="shared" si="131"/>
        <v>0</v>
      </c>
      <c r="K102" s="156">
        <f t="shared" si="132"/>
        <v>0</v>
      </c>
      <c r="L102" s="154">
        <f>IF(E102="x",3,IF(E102="X",3,0))</f>
        <v>3</v>
      </c>
    </row>
    <row r="103" spans="2:14" ht="42.75" customHeight="1" thickBot="1" x14ac:dyDescent="0.25">
      <c r="B103" s="143" t="s">
        <v>322</v>
      </c>
      <c r="C103" s="441"/>
      <c r="D103" s="436"/>
      <c r="E103" s="134" t="str">
        <f t="shared" si="135"/>
        <v>X</v>
      </c>
      <c r="F103" s="108">
        <f t="shared" ref="F103:F104" si="136">IF(C103="x",5,IF(C103="X",5,0))</f>
        <v>0</v>
      </c>
      <c r="I103" s="156">
        <f t="shared" ref="I103:I105" si="137">IF(F103=1,1,0)</f>
        <v>0</v>
      </c>
      <c r="J103" s="156">
        <f t="shared" ref="J103:J105" si="138">IF(F103=3,1,0)</f>
        <v>0</v>
      </c>
      <c r="K103" s="156">
        <f t="shared" ref="K103:K105" si="139">IF(F103=5,1,0)</f>
        <v>0</v>
      </c>
      <c r="L103" s="154">
        <f t="shared" ref="L103:L104" si="140">IF(E103="x",5,IF(E103="X",5,0))</f>
        <v>5</v>
      </c>
    </row>
    <row r="104" spans="2:14" ht="52.5" customHeight="1" thickBot="1" x14ac:dyDescent="0.25">
      <c r="B104" s="147" t="s">
        <v>323</v>
      </c>
      <c r="C104" s="441"/>
      <c r="D104" s="436"/>
      <c r="E104" s="134" t="str">
        <f t="shared" si="135"/>
        <v>X</v>
      </c>
      <c r="F104" s="108">
        <f t="shared" si="136"/>
        <v>0</v>
      </c>
      <c r="I104" s="156">
        <f t="shared" si="137"/>
        <v>0</v>
      </c>
      <c r="J104" s="156">
        <f t="shared" si="138"/>
        <v>0</v>
      </c>
      <c r="K104" s="156">
        <f t="shared" si="139"/>
        <v>0</v>
      </c>
      <c r="L104" s="154">
        <f t="shared" si="140"/>
        <v>5</v>
      </c>
    </row>
    <row r="105" spans="2:14" ht="42.75" customHeight="1" thickBot="1" x14ac:dyDescent="0.25">
      <c r="B105" s="143" t="s">
        <v>324</v>
      </c>
      <c r="C105" s="441"/>
      <c r="D105" s="436"/>
      <c r="E105" s="134" t="str">
        <f t="shared" ref="E105:E107" si="141">IF(OR(C105="x",C105="X",D105="x",D105="X"),"","X")</f>
        <v>X</v>
      </c>
      <c r="F105" s="108">
        <f>IF(C105="x",3,IF(C105="X",3,0))</f>
        <v>0</v>
      </c>
      <c r="I105" s="156">
        <f t="shared" si="137"/>
        <v>0</v>
      </c>
      <c r="J105" s="156">
        <f t="shared" si="138"/>
        <v>0</v>
      </c>
      <c r="K105" s="156">
        <f t="shared" si="139"/>
        <v>0</v>
      </c>
      <c r="L105" s="154">
        <f>IF(E105="x",3,IF(E105="X",3,0))</f>
        <v>3</v>
      </c>
    </row>
    <row r="106" spans="2:14" ht="57.75" customHeight="1" thickBot="1" x14ac:dyDescent="0.25">
      <c r="B106" s="143" t="s">
        <v>325</v>
      </c>
      <c r="C106" s="441"/>
      <c r="D106" s="436"/>
      <c r="E106" s="134" t="str">
        <f t="shared" si="141"/>
        <v>X</v>
      </c>
      <c r="F106" s="108">
        <f t="shared" ref="F106" si="142">IF(C106="x",5,IF(C106="X",5,0))</f>
        <v>0</v>
      </c>
      <c r="I106" s="156">
        <f t="shared" ref="I106:I107" si="143">IF(F106=1,1,0)</f>
        <v>0</v>
      </c>
      <c r="J106" s="156">
        <f t="shared" ref="J106:J107" si="144">IF(F106=3,1,0)</f>
        <v>0</v>
      </c>
      <c r="K106" s="156">
        <f t="shared" ref="K106:K107" si="145">IF(F106=5,1,0)</f>
        <v>0</v>
      </c>
      <c r="L106" s="154">
        <f t="shared" ref="L106" si="146">IF(E106="x",5,IF(E106="X",5,0))</f>
        <v>5</v>
      </c>
    </row>
    <row r="107" spans="2:14" ht="48" thickBot="1" x14ac:dyDescent="0.25">
      <c r="B107" s="147" t="s">
        <v>326</v>
      </c>
      <c r="C107" s="441"/>
      <c r="D107" s="436"/>
      <c r="E107" s="134" t="str">
        <f t="shared" si="141"/>
        <v>X</v>
      </c>
      <c r="F107" s="108">
        <f>IF(C107="x",3,IF(C107="X",3,0))</f>
        <v>0</v>
      </c>
      <c r="I107" s="156">
        <f t="shared" si="143"/>
        <v>0</v>
      </c>
      <c r="J107" s="156">
        <f t="shared" si="144"/>
        <v>0</v>
      </c>
      <c r="K107" s="156">
        <f t="shared" si="145"/>
        <v>0</v>
      </c>
      <c r="L107" s="154">
        <f>IF(E107="x",3,IF(E107="X",3,0))</f>
        <v>3</v>
      </c>
    </row>
    <row r="108" spans="2:14" ht="42.75" customHeight="1" thickBot="1" x14ac:dyDescent="0.25">
      <c r="B108" s="143" t="s">
        <v>327</v>
      </c>
      <c r="C108" s="447"/>
      <c r="D108" s="448"/>
      <c r="E108" s="138" t="str">
        <f t="shared" ref="E108" si="147">IF(OR(C108="x",C108="X",D108="x",D108="X"),"","X")</f>
        <v>X</v>
      </c>
      <c r="F108" s="269">
        <f t="shared" ref="F108" si="148">IF(C108="x",5,IF(C108="X",5,0))</f>
        <v>0</v>
      </c>
      <c r="I108" s="156">
        <f t="shared" ref="I108" si="149">IF(F108=1,1,0)</f>
        <v>0</v>
      </c>
      <c r="J108" s="156">
        <f t="shared" ref="J108" si="150">IF(F108=3,1,0)</f>
        <v>0</v>
      </c>
      <c r="K108" s="156">
        <f t="shared" ref="K108" si="151">IF(F108=5,1,0)</f>
        <v>0</v>
      </c>
      <c r="L108" s="154">
        <f t="shared" ref="L108" si="152">IF(E108="x",5,IF(E108="X",5,0))</f>
        <v>5</v>
      </c>
    </row>
    <row r="109" spans="2:14" ht="21.95" customHeight="1" x14ac:dyDescent="0.25">
      <c r="I109" s="156">
        <f>SUM(I4:I108)</f>
        <v>0</v>
      </c>
      <c r="J109" s="156">
        <f>SUM(J4:J108)</f>
        <v>0</v>
      </c>
      <c r="K109" s="156">
        <f>SUM(K4:K108)</f>
        <v>0</v>
      </c>
      <c r="L109" s="156">
        <f>SUM(L4:L108)*RESULTADOS!AE12</f>
        <v>14626.374859708192</v>
      </c>
      <c r="M109" s="170">
        <f>SUM(M4:M108)</f>
        <v>0</v>
      </c>
      <c r="N109" s="5"/>
    </row>
    <row r="110" spans="2:14" ht="21.95" customHeight="1" x14ac:dyDescent="0.25">
      <c r="I110" s="156">
        <f>9+49*3+41*5</f>
        <v>361</v>
      </c>
      <c r="J110" s="156">
        <f>+L109/RESULTADOS!AE12</f>
        <v>361</v>
      </c>
      <c r="K110" s="156" t="s">
        <v>47</v>
      </c>
      <c r="L110" s="154" t="s">
        <v>48</v>
      </c>
      <c r="M110" s="170" t="s">
        <v>126</v>
      </c>
    </row>
    <row r="111" spans="2:14" ht="21.95" customHeight="1" x14ac:dyDescent="0.25">
      <c r="I111" s="156"/>
      <c r="J111" s="156"/>
      <c r="K111" s="156"/>
    </row>
    <row r="112" spans="2:14" ht="21.95" customHeight="1" x14ac:dyDescent="0.25">
      <c r="I112" s="156"/>
      <c r="J112" s="156"/>
      <c r="K112" s="156"/>
    </row>
    <row r="113" spans="9:11" ht="21.95" customHeight="1" x14ac:dyDescent="0.25">
      <c r="I113" s="156"/>
      <c r="J113" s="156"/>
      <c r="K113" s="156"/>
    </row>
    <row r="114" spans="9:11" x14ac:dyDescent="0.25">
      <c r="I114" s="156"/>
      <c r="J114" s="156"/>
      <c r="K114" s="156"/>
    </row>
    <row r="115" spans="9:11" x14ac:dyDescent="0.25">
      <c r="I115" s="156"/>
      <c r="J115" s="156"/>
      <c r="K115" s="156"/>
    </row>
    <row r="116" spans="9:11" x14ac:dyDescent="0.25">
      <c r="I116" s="156"/>
      <c r="J116" s="156"/>
      <c r="K116" s="156"/>
    </row>
    <row r="117" spans="9:11" x14ac:dyDescent="0.25">
      <c r="I117" s="156"/>
      <c r="J117" s="156"/>
      <c r="K117" s="156"/>
    </row>
    <row r="118" spans="9:11" x14ac:dyDescent="0.25">
      <c r="I118" s="156"/>
      <c r="J118" s="156"/>
      <c r="K118" s="156"/>
    </row>
  </sheetData>
  <sheetProtection algorithmName="SHA-512" hashValue="Bn2txF98Y5UKLkiqLtU6gLtD9tHBuyMLZ4Ds67eFkd1mcWztvlJ2AdzduczkOF42ZJO7AUHrtt3QkDN9NMsj0w==" saltValue="miocsZEd6T4IW5/Mg4P+DQ==" spinCount="100000" sheet="1" objects="1" scenarios="1"/>
  <mergeCells count="1">
    <mergeCell ref="B2:F2"/>
  </mergeCells>
  <phoneticPr fontId="0" type="noConversion"/>
  <conditionalFormatting sqref="D60">
    <cfRule type="cellIs" dxfId="21" priority="30" stopIfTrue="1" operator="between">
      <formula>$K$110</formula>
      <formula>$L$110</formula>
    </cfRule>
  </conditionalFormatting>
  <conditionalFormatting sqref="D87">
    <cfRule type="cellIs" dxfId="20" priority="1" stopIfTrue="1" operator="between">
      <formula>$K$110</formula>
      <formula>$L$110</formula>
    </cfRule>
  </conditionalFormatting>
  <dataValidations xWindow="765" yWindow="407" count="2">
    <dataValidation allowBlank="1" showErrorMessage="1" sqref="M111:M65575 C109:D65575 M102:M109 E102:L1048576 C74:D74 C98:D98 A1:B1048576 C27:D27 C9:D9 C1:D3 C19:D19 N54:IV1048576 C40:D40 E1:IV53 E54:M101" xr:uid="{00000000-0002-0000-0200-000000000000}"/>
    <dataValidation type="list" allowBlank="1" showDropDown="1" showErrorMessage="1" errorTitle="Caracter Inválido!!!" error="Entre com x ou X. Se o quesito não se aplica deixe em branco" sqref="C41:D73 C99:D108 C4:D8 C10:D18 C28:D39 C20:D26 C75:D97" xr:uid="{00000000-0002-0000-0200-000001000000}">
      <formula1>$K$110:$L$110</formula1>
    </dataValidation>
  </dataValidations>
  <pageMargins left="0.78740157499999996" right="0.78740157499999996" top="0.984251969" bottom="0.984251969" header="0.49212598499999999" footer="0.49212598499999999"/>
  <pageSetup paperSize="9" orientation="portrait" r:id="rId1"/>
  <headerFooter alignWithMargins="0"/>
  <ignoredErrors>
    <ignoredError sqref="F21 F4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tabColor indexed="34"/>
  </sheetPr>
  <dimension ref="B1:N161"/>
  <sheetViews>
    <sheetView showGridLines="0" zoomScaleNormal="100" workbookViewId="0">
      <selection activeCell="C4" sqref="C4"/>
    </sheetView>
  </sheetViews>
  <sheetFormatPr defaultRowHeight="15" x14ac:dyDescent="0.25"/>
  <cols>
    <col min="1" max="1" width="1.42578125" customWidth="1"/>
    <col min="2" max="2" width="120" style="1" customWidth="1"/>
    <col min="3" max="5" width="9.140625" style="2"/>
    <col min="6" max="6" width="14" style="3" hidden="1" customWidth="1"/>
    <col min="7" max="8" width="9.140625" hidden="1" customWidth="1"/>
    <col min="9" max="9" width="11" style="154" hidden="1" customWidth="1"/>
    <col min="10" max="11" width="11.42578125" style="154" hidden="1" customWidth="1"/>
    <col min="12" max="12" width="14.28515625" style="154" hidden="1" customWidth="1"/>
    <col min="13" max="13" width="24.28515625" hidden="1" customWidth="1"/>
  </cols>
  <sheetData>
    <row r="1" spans="2:14" ht="6" customHeight="1" thickBot="1" x14ac:dyDescent="0.3"/>
    <row r="2" spans="2:14" ht="50.1" customHeight="1" thickTop="1" thickBot="1" x14ac:dyDescent="0.25">
      <c r="B2" s="344" t="s">
        <v>107</v>
      </c>
      <c r="C2" s="345"/>
      <c r="D2" s="345"/>
      <c r="E2" s="345"/>
      <c r="F2" s="346"/>
      <c r="G2" s="131"/>
      <c r="N2" s="131"/>
    </row>
    <row r="3" spans="2:14" ht="35.1" customHeight="1" thickTop="1" thickBot="1" x14ac:dyDescent="0.25">
      <c r="B3" s="91" t="s">
        <v>373</v>
      </c>
      <c r="C3" s="89" t="s">
        <v>129</v>
      </c>
      <c r="D3" s="90" t="s">
        <v>130</v>
      </c>
      <c r="E3" s="93" t="s">
        <v>52</v>
      </c>
      <c r="F3" s="88" t="s">
        <v>133</v>
      </c>
      <c r="I3" s="155" t="s">
        <v>145</v>
      </c>
      <c r="J3" s="155" t="s">
        <v>146</v>
      </c>
      <c r="K3" s="155" t="s">
        <v>54</v>
      </c>
      <c r="L3" s="155" t="s">
        <v>53</v>
      </c>
      <c r="M3" s="173" t="s">
        <v>8</v>
      </c>
    </row>
    <row r="4" spans="2:14" ht="52.5" customHeight="1" thickTop="1" thickBot="1" x14ac:dyDescent="0.25">
      <c r="B4" s="146" t="s">
        <v>329</v>
      </c>
      <c r="C4" s="433"/>
      <c r="D4" s="434"/>
      <c r="E4" s="133" t="str">
        <f t="shared" ref="E4:E9" si="0">IF(OR(C4="x",C4="X",D4="x",D4="X"),"","X")</f>
        <v>X</v>
      </c>
      <c r="F4" s="107">
        <f>IF(C4="x",3,IF(C4="X",3,0))</f>
        <v>0</v>
      </c>
      <c r="I4" s="156">
        <f>IF(F4=1,1,0)</f>
        <v>0</v>
      </c>
      <c r="J4" s="156">
        <f>IF(F4=3,1,0)</f>
        <v>0</v>
      </c>
      <c r="K4" s="156">
        <f>IF(F4=5,1,0)</f>
        <v>0</v>
      </c>
      <c r="L4" s="154">
        <f>IF(E4="x",3,IF(E4="X",3,0))</f>
        <v>3</v>
      </c>
    </row>
    <row r="5" spans="2:14" ht="27" customHeight="1" thickBot="1" x14ac:dyDescent="0.25">
      <c r="B5" s="143" t="s">
        <v>330</v>
      </c>
      <c r="C5" s="435"/>
      <c r="D5" s="436"/>
      <c r="E5" s="133" t="str">
        <f t="shared" si="0"/>
        <v>X</v>
      </c>
      <c r="F5" s="107">
        <f>IF(C5="x",3,IF(C5="X",3,0))</f>
        <v>0</v>
      </c>
      <c r="I5" s="156">
        <f>IF(F5=1,1,0)</f>
        <v>0</v>
      </c>
      <c r="J5" s="156">
        <f>IF(F5=3,1,0)</f>
        <v>0</v>
      </c>
      <c r="K5" s="156">
        <f>IF(F5=5,1,0)</f>
        <v>0</v>
      </c>
      <c r="L5" s="154">
        <f>IF(E5="x",3,IF(E5="X",3,0))</f>
        <v>3</v>
      </c>
    </row>
    <row r="6" spans="2:14" ht="28.5" customHeight="1" thickBot="1" x14ac:dyDescent="0.25">
      <c r="B6" s="147" t="s">
        <v>331</v>
      </c>
      <c r="C6" s="435"/>
      <c r="D6" s="436"/>
      <c r="E6" s="133" t="str">
        <f t="shared" si="0"/>
        <v>X</v>
      </c>
      <c r="F6" s="107">
        <f>IF(C6="x",5,IF(C6="X",5,0))</f>
        <v>0</v>
      </c>
      <c r="I6" s="156">
        <f t="shared" ref="I6:I118" si="1">IF(F6=1,1,0)</f>
        <v>0</v>
      </c>
      <c r="J6" s="156">
        <f t="shared" ref="J6:J118" si="2">IF(F6=3,1,0)</f>
        <v>0</v>
      </c>
      <c r="K6" s="156">
        <f t="shared" ref="K6:K118" si="3">IF(F6=5,1,0)</f>
        <v>0</v>
      </c>
      <c r="L6" s="154">
        <f>IF(E6="x",5,IF(E6="X",5,0))</f>
        <v>5</v>
      </c>
    </row>
    <row r="7" spans="2:14" ht="34.5" customHeight="1" thickBot="1" x14ac:dyDescent="0.25">
      <c r="B7" s="147" t="s">
        <v>332</v>
      </c>
      <c r="C7" s="437"/>
      <c r="D7" s="438"/>
      <c r="E7" s="135" t="str">
        <f t="shared" si="0"/>
        <v>X</v>
      </c>
      <c r="F7" s="109">
        <f>IF(C7="x",3,IF(C7="X",3,0))</f>
        <v>0</v>
      </c>
      <c r="I7" s="156">
        <f t="shared" si="1"/>
        <v>0</v>
      </c>
      <c r="J7" s="156">
        <f t="shared" si="2"/>
        <v>0</v>
      </c>
      <c r="K7" s="156">
        <f t="shared" si="3"/>
        <v>0</v>
      </c>
      <c r="L7" s="154">
        <f>IF(E7="x",3,IF(E7="X",3,0))</f>
        <v>3</v>
      </c>
    </row>
    <row r="8" spans="2:14" ht="44.25" customHeight="1" thickBot="1" x14ac:dyDescent="0.25">
      <c r="B8" s="147" t="s">
        <v>453</v>
      </c>
      <c r="C8" s="437"/>
      <c r="D8" s="438"/>
      <c r="E8" s="135" t="str">
        <f t="shared" si="0"/>
        <v>X</v>
      </c>
      <c r="F8" s="109">
        <f>IF(C8="x",3,IF(C8="X",3,0))</f>
        <v>0</v>
      </c>
      <c r="I8" s="156">
        <f>IF(F8=1,1,0)</f>
        <v>0</v>
      </c>
      <c r="J8" s="156">
        <f>IF(F8=3,1,0)</f>
        <v>0</v>
      </c>
      <c r="K8" s="156">
        <f>IF(F8=5,1,0)</f>
        <v>0</v>
      </c>
      <c r="L8" s="154">
        <f>IF(E8="x",3,IF(E8="X",3,0))</f>
        <v>3</v>
      </c>
    </row>
    <row r="9" spans="2:14" ht="30" customHeight="1" thickBot="1" x14ac:dyDescent="0.25">
      <c r="B9" s="147" t="s">
        <v>333</v>
      </c>
      <c r="C9" s="435"/>
      <c r="D9" s="436"/>
      <c r="E9" s="134" t="str">
        <f t="shared" si="0"/>
        <v>X</v>
      </c>
      <c r="F9" s="108">
        <f>IF(C9="x",3,IF(C9="X",3,0))</f>
        <v>0</v>
      </c>
      <c r="I9" s="156">
        <f t="shared" si="1"/>
        <v>0</v>
      </c>
      <c r="J9" s="156">
        <f t="shared" si="2"/>
        <v>0</v>
      </c>
      <c r="K9" s="156">
        <f t="shared" si="3"/>
        <v>0</v>
      </c>
      <c r="L9" s="154">
        <f>IF(E9="x",3,IF(E9="X",3,0))</f>
        <v>3</v>
      </c>
    </row>
    <row r="10" spans="2:14" ht="31.5" customHeight="1" thickBot="1" x14ac:dyDescent="0.25">
      <c r="B10" s="147" t="s">
        <v>334</v>
      </c>
      <c r="C10" s="435"/>
      <c r="D10" s="436"/>
      <c r="E10" s="134" t="str">
        <f t="shared" ref="E10:E93" si="4">IF(OR(C10="x",C10="X",D10="x",D10="X"),"","X")</f>
        <v>X</v>
      </c>
      <c r="F10" s="108">
        <f>IF(C10="x",3,IF(C10="X",3,0))</f>
        <v>0</v>
      </c>
      <c r="I10" s="156">
        <f t="shared" si="1"/>
        <v>0</v>
      </c>
      <c r="J10" s="156">
        <f t="shared" si="2"/>
        <v>0</v>
      </c>
      <c r="K10" s="156">
        <f t="shared" si="3"/>
        <v>0</v>
      </c>
      <c r="L10" s="154">
        <f>IF(E10="x",3,IF(E10="X",3,0))</f>
        <v>3</v>
      </c>
    </row>
    <row r="11" spans="2:14" ht="28.5" customHeight="1" thickBot="1" x14ac:dyDescent="0.25">
      <c r="B11" s="147" t="s">
        <v>335</v>
      </c>
      <c r="C11" s="435"/>
      <c r="D11" s="436"/>
      <c r="E11" s="134" t="str">
        <f t="shared" si="4"/>
        <v>X</v>
      </c>
      <c r="F11" s="108">
        <f>IF(C11="x",3,IF(C11="X",3,0))</f>
        <v>0</v>
      </c>
      <c r="I11" s="156">
        <f t="shared" ref="I11" si="5">IF(F11=1,1,0)</f>
        <v>0</v>
      </c>
      <c r="J11" s="156">
        <f t="shared" ref="J11" si="6">IF(F11=3,1,0)</f>
        <v>0</v>
      </c>
      <c r="K11" s="156">
        <f t="shared" ref="K11" si="7">IF(F11=5,1,0)</f>
        <v>0</v>
      </c>
      <c r="L11" s="154">
        <f>IF(E11="x",3,IF(E11="X",3,0))</f>
        <v>3</v>
      </c>
    </row>
    <row r="12" spans="2:14" ht="33.75" customHeight="1" thickBot="1" x14ac:dyDescent="0.25">
      <c r="B12" s="143" t="s">
        <v>336</v>
      </c>
      <c r="C12" s="435"/>
      <c r="D12" s="436"/>
      <c r="E12" s="134" t="str">
        <f t="shared" si="4"/>
        <v>X</v>
      </c>
      <c r="F12" s="108">
        <f t="shared" ref="F12:F18" si="8">IF(C12="x",5,IF(C12="X",5,0))</f>
        <v>0</v>
      </c>
      <c r="I12" s="156">
        <f t="shared" si="1"/>
        <v>0</v>
      </c>
      <c r="J12" s="156">
        <f t="shared" si="2"/>
        <v>0</v>
      </c>
      <c r="K12" s="156">
        <f t="shared" si="3"/>
        <v>0</v>
      </c>
      <c r="L12" s="154">
        <f t="shared" ref="L12:L26" si="9">IF(E12="x",5,IF(E12="X",5,0))</f>
        <v>5</v>
      </c>
    </row>
    <row r="13" spans="2:14" ht="42" customHeight="1" thickBot="1" x14ac:dyDescent="0.25">
      <c r="B13" s="143" t="s">
        <v>337</v>
      </c>
      <c r="C13" s="435"/>
      <c r="D13" s="436"/>
      <c r="E13" s="134" t="str">
        <f>IF(OR(C13="x",C13="X",D13="x",D13="X"),"","X")</f>
        <v>X</v>
      </c>
      <c r="F13" s="108">
        <f>IF(C13="x",5,IF(C13="X",5,0))</f>
        <v>0</v>
      </c>
      <c r="I13" s="156">
        <f>IF(F13=1,1,0)</f>
        <v>0</v>
      </c>
      <c r="J13" s="156">
        <f>IF(F13=3,1,0)</f>
        <v>0</v>
      </c>
      <c r="K13" s="156">
        <f>IF(F13=5,1,0)</f>
        <v>0</v>
      </c>
      <c r="L13" s="154">
        <f>IF(E13="x",5,IF(E13="X",5,0))</f>
        <v>5</v>
      </c>
    </row>
    <row r="14" spans="2:14" ht="49.5" customHeight="1" thickBot="1" x14ac:dyDescent="0.25">
      <c r="B14" s="143" t="s">
        <v>338</v>
      </c>
      <c r="C14" s="435"/>
      <c r="D14" s="436"/>
      <c r="E14" s="134" t="str">
        <f t="shared" si="4"/>
        <v>X</v>
      </c>
      <c r="F14" s="108">
        <f>IF(C14="x",3,IF(C14="X",3,0))</f>
        <v>0</v>
      </c>
      <c r="I14" s="156">
        <f t="shared" ref="I14" si="10">IF(F14=1,1,0)</f>
        <v>0</v>
      </c>
      <c r="J14" s="156">
        <f t="shared" ref="J14" si="11">IF(F14=3,1,0)</f>
        <v>0</v>
      </c>
      <c r="K14" s="156">
        <f t="shared" ref="K14" si="12">IF(F14=5,1,0)</f>
        <v>0</v>
      </c>
      <c r="L14" s="154">
        <f>IF(E14="x",3,IF(E14="X",3,0))</f>
        <v>3</v>
      </c>
    </row>
    <row r="15" spans="2:14" ht="42" customHeight="1" thickBot="1" x14ac:dyDescent="0.25">
      <c r="B15" s="143" t="s">
        <v>339</v>
      </c>
      <c r="C15" s="435"/>
      <c r="D15" s="436"/>
      <c r="E15" s="134" t="str">
        <f t="shared" si="4"/>
        <v>X</v>
      </c>
      <c r="F15" s="108">
        <f>IF(C15="x",3,IF(C15="X",3,0))</f>
        <v>0</v>
      </c>
      <c r="I15" s="156">
        <f t="shared" ref="I15" si="13">IF(F15=1,1,0)</f>
        <v>0</v>
      </c>
      <c r="J15" s="156">
        <f t="shared" ref="J15" si="14">IF(F15=3,1,0)</f>
        <v>0</v>
      </c>
      <c r="K15" s="156">
        <f t="shared" ref="K15" si="15">IF(F15=5,1,0)</f>
        <v>0</v>
      </c>
      <c r="L15" s="154">
        <f>IF(E15="x",3,IF(E15="X",3,0))</f>
        <v>3</v>
      </c>
    </row>
    <row r="16" spans="2:14" ht="32.25" thickBot="1" x14ac:dyDescent="0.25">
      <c r="B16" s="143" t="s">
        <v>446</v>
      </c>
      <c r="C16" s="435"/>
      <c r="D16" s="436"/>
      <c r="E16" s="134" t="str">
        <f t="shared" si="4"/>
        <v>X</v>
      </c>
      <c r="F16" s="108">
        <f>IF(C16="x",5,IF(C16="X",5,0))</f>
        <v>0</v>
      </c>
      <c r="I16" s="156">
        <f t="shared" si="1"/>
        <v>0</v>
      </c>
      <c r="J16" s="156">
        <f t="shared" si="2"/>
        <v>0</v>
      </c>
      <c r="K16" s="156">
        <f t="shared" si="3"/>
        <v>0</v>
      </c>
      <c r="L16" s="154">
        <f t="shared" si="9"/>
        <v>5</v>
      </c>
      <c r="M16">
        <f t="shared" ref="M16:M22" si="16">IF(D16="x",1,IF(D16="X",1,0))</f>
        <v>0</v>
      </c>
    </row>
    <row r="17" spans="2:13" ht="27" customHeight="1" thickBot="1" x14ac:dyDescent="0.25">
      <c r="B17" s="144" t="s">
        <v>340</v>
      </c>
      <c r="C17" s="435"/>
      <c r="D17" s="436"/>
      <c r="E17" s="134" t="str">
        <f t="shared" si="4"/>
        <v>X</v>
      </c>
      <c r="F17" s="108">
        <f t="shared" si="8"/>
        <v>0</v>
      </c>
      <c r="I17" s="156">
        <f t="shared" si="1"/>
        <v>0</v>
      </c>
      <c r="J17" s="156">
        <f t="shared" si="2"/>
        <v>0</v>
      </c>
      <c r="K17" s="156">
        <f t="shared" si="3"/>
        <v>0</v>
      </c>
      <c r="L17" s="154">
        <f t="shared" si="9"/>
        <v>5</v>
      </c>
      <c r="M17">
        <f t="shared" si="16"/>
        <v>0</v>
      </c>
    </row>
    <row r="18" spans="2:13" ht="30" customHeight="1" thickBot="1" x14ac:dyDescent="0.25">
      <c r="B18" s="144" t="s">
        <v>341</v>
      </c>
      <c r="C18" s="435"/>
      <c r="D18" s="436"/>
      <c r="E18" s="134" t="str">
        <f t="shared" si="4"/>
        <v>X</v>
      </c>
      <c r="F18" s="108">
        <f t="shared" si="8"/>
        <v>0</v>
      </c>
      <c r="I18" s="156">
        <f t="shared" si="1"/>
        <v>0</v>
      </c>
      <c r="J18" s="156">
        <f t="shared" si="2"/>
        <v>0</v>
      </c>
      <c r="K18" s="156">
        <f t="shared" si="3"/>
        <v>0</v>
      </c>
      <c r="L18" s="154">
        <f t="shared" si="9"/>
        <v>5</v>
      </c>
      <c r="M18">
        <f t="shared" si="16"/>
        <v>0</v>
      </c>
    </row>
    <row r="19" spans="2:13" ht="27" customHeight="1" thickBot="1" x14ac:dyDescent="0.25">
      <c r="B19" s="144" t="s">
        <v>342</v>
      </c>
      <c r="C19" s="435"/>
      <c r="D19" s="436"/>
      <c r="E19" s="134" t="str">
        <f t="shared" si="4"/>
        <v>X</v>
      </c>
      <c r="F19" s="108">
        <f>IF(C19="x",5,IF(C19="X",5,0))</f>
        <v>0</v>
      </c>
      <c r="I19" s="156">
        <f t="shared" si="1"/>
        <v>0</v>
      </c>
      <c r="J19" s="156">
        <f t="shared" si="2"/>
        <v>0</v>
      </c>
      <c r="K19" s="156">
        <f t="shared" si="3"/>
        <v>0</v>
      </c>
      <c r="L19" s="154">
        <f t="shared" si="9"/>
        <v>5</v>
      </c>
      <c r="M19">
        <f t="shared" si="16"/>
        <v>0</v>
      </c>
    </row>
    <row r="20" spans="2:13" ht="27.75" customHeight="1" thickBot="1" x14ac:dyDescent="0.25">
      <c r="B20" s="144" t="s">
        <v>343</v>
      </c>
      <c r="C20" s="433"/>
      <c r="D20" s="434"/>
      <c r="E20" s="133" t="str">
        <f t="shared" si="4"/>
        <v>X</v>
      </c>
      <c r="F20" s="108">
        <f t="shared" ref="F20:F45" si="17">IF(C20="x",5,IF(C20="X",5,0))</f>
        <v>0</v>
      </c>
      <c r="I20" s="156">
        <f t="shared" si="1"/>
        <v>0</v>
      </c>
      <c r="J20" s="156">
        <f t="shared" si="2"/>
        <v>0</v>
      </c>
      <c r="K20" s="156">
        <f t="shared" si="3"/>
        <v>0</v>
      </c>
      <c r="L20" s="154">
        <f t="shared" si="9"/>
        <v>5</v>
      </c>
      <c r="M20">
        <f t="shared" si="16"/>
        <v>0</v>
      </c>
    </row>
    <row r="21" spans="2:13" ht="27.75" customHeight="1" thickBot="1" x14ac:dyDescent="0.25">
      <c r="B21" s="144" t="s">
        <v>344</v>
      </c>
      <c r="C21" s="435"/>
      <c r="D21" s="436"/>
      <c r="E21" s="134" t="str">
        <f t="shared" si="4"/>
        <v>X</v>
      </c>
      <c r="F21" s="108">
        <f t="shared" si="17"/>
        <v>0</v>
      </c>
      <c r="I21" s="156">
        <f t="shared" si="1"/>
        <v>0</v>
      </c>
      <c r="J21" s="156">
        <f t="shared" si="2"/>
        <v>0</v>
      </c>
      <c r="K21" s="156">
        <f t="shared" si="3"/>
        <v>0</v>
      </c>
      <c r="L21" s="154">
        <f t="shared" si="9"/>
        <v>5</v>
      </c>
      <c r="M21">
        <f t="shared" si="16"/>
        <v>0</v>
      </c>
    </row>
    <row r="22" spans="2:13" ht="36.75" customHeight="1" thickBot="1" x14ac:dyDescent="0.25">
      <c r="B22" s="147" t="s">
        <v>345</v>
      </c>
      <c r="C22" s="435"/>
      <c r="D22" s="436"/>
      <c r="E22" s="134" t="str">
        <f t="shared" si="4"/>
        <v>X</v>
      </c>
      <c r="F22" s="108">
        <f t="shared" si="17"/>
        <v>0</v>
      </c>
      <c r="I22" s="156">
        <f t="shared" si="1"/>
        <v>0</v>
      </c>
      <c r="J22" s="156">
        <f t="shared" si="2"/>
        <v>0</v>
      </c>
      <c r="K22" s="156">
        <f t="shared" si="3"/>
        <v>0</v>
      </c>
      <c r="L22" s="154">
        <f t="shared" si="9"/>
        <v>5</v>
      </c>
      <c r="M22">
        <f t="shared" si="16"/>
        <v>0</v>
      </c>
    </row>
    <row r="23" spans="2:13" ht="44.25" customHeight="1" thickBot="1" x14ac:dyDescent="0.25">
      <c r="B23" s="143" t="s">
        <v>447</v>
      </c>
      <c r="C23" s="435"/>
      <c r="D23" s="436"/>
      <c r="E23" s="134" t="str">
        <f t="shared" si="4"/>
        <v>X</v>
      </c>
      <c r="F23" s="108">
        <f t="shared" si="17"/>
        <v>0</v>
      </c>
      <c r="I23" s="156">
        <f t="shared" si="1"/>
        <v>0</v>
      </c>
      <c r="J23" s="156">
        <f t="shared" si="2"/>
        <v>0</v>
      </c>
      <c r="K23" s="156">
        <f t="shared" si="3"/>
        <v>0</v>
      </c>
      <c r="L23" s="154">
        <f t="shared" si="9"/>
        <v>5</v>
      </c>
    </row>
    <row r="24" spans="2:13" ht="60.75" customHeight="1" thickBot="1" x14ac:dyDescent="0.25">
      <c r="B24" s="143" t="s">
        <v>448</v>
      </c>
      <c r="C24" s="435"/>
      <c r="D24" s="436"/>
      <c r="E24" s="134" t="str">
        <f t="shared" si="4"/>
        <v>X</v>
      </c>
      <c r="F24" s="108">
        <f t="shared" si="17"/>
        <v>0</v>
      </c>
      <c r="I24" s="156">
        <f t="shared" si="1"/>
        <v>0</v>
      </c>
      <c r="J24" s="156">
        <f t="shared" si="2"/>
        <v>0</v>
      </c>
      <c r="K24" s="156">
        <f t="shared" si="3"/>
        <v>0</v>
      </c>
      <c r="L24" s="154">
        <f t="shared" si="9"/>
        <v>5</v>
      </c>
    </row>
    <row r="25" spans="2:13" ht="33.75" customHeight="1" thickBot="1" x14ac:dyDescent="0.25">
      <c r="B25" s="147" t="s">
        <v>346</v>
      </c>
      <c r="C25" s="435"/>
      <c r="D25" s="436"/>
      <c r="E25" s="134" t="str">
        <f t="shared" si="4"/>
        <v>X</v>
      </c>
      <c r="F25" s="108">
        <f t="shared" si="17"/>
        <v>0</v>
      </c>
      <c r="I25" s="156">
        <f t="shared" si="1"/>
        <v>0</v>
      </c>
      <c r="J25" s="156">
        <f t="shared" si="2"/>
        <v>0</v>
      </c>
      <c r="K25" s="156">
        <f t="shared" si="3"/>
        <v>0</v>
      </c>
      <c r="L25" s="154">
        <f t="shared" si="9"/>
        <v>5</v>
      </c>
    </row>
    <row r="26" spans="2:13" ht="45" customHeight="1" thickBot="1" x14ac:dyDescent="0.25">
      <c r="B26" s="143" t="s">
        <v>347</v>
      </c>
      <c r="C26" s="433"/>
      <c r="D26" s="434"/>
      <c r="E26" s="133" t="str">
        <f t="shared" si="4"/>
        <v>X</v>
      </c>
      <c r="F26" s="108">
        <f t="shared" si="17"/>
        <v>0</v>
      </c>
      <c r="I26" s="156">
        <f t="shared" si="1"/>
        <v>0</v>
      </c>
      <c r="J26" s="156">
        <f t="shared" si="2"/>
        <v>0</v>
      </c>
      <c r="K26" s="156">
        <f t="shared" si="3"/>
        <v>0</v>
      </c>
      <c r="L26" s="154">
        <f t="shared" si="9"/>
        <v>5</v>
      </c>
    </row>
    <row r="27" spans="2:13" ht="35.25" customHeight="1" thickBot="1" x14ac:dyDescent="0.25">
      <c r="B27" s="143" t="s">
        <v>348</v>
      </c>
      <c r="C27" s="433"/>
      <c r="D27" s="434"/>
      <c r="E27" s="133" t="str">
        <f t="shared" si="4"/>
        <v>X</v>
      </c>
      <c r="F27" s="108">
        <f t="shared" ref="F27:F28" si="18">IF(C27="x",5,IF(C27="X",5,0))</f>
        <v>0</v>
      </c>
      <c r="I27" s="156">
        <f t="shared" ref="I27:I28" si="19">IF(F27=1,1,0)</f>
        <v>0</v>
      </c>
      <c r="J27" s="156">
        <f t="shared" ref="J27:J28" si="20">IF(F27=3,1,0)</f>
        <v>0</v>
      </c>
      <c r="K27" s="156">
        <f t="shared" ref="K27:K28" si="21">IF(F27=5,1,0)</f>
        <v>0</v>
      </c>
      <c r="L27" s="154">
        <f t="shared" ref="L27:L28" si="22">IF(E27="x",5,IF(E27="X",5,0))</f>
        <v>5</v>
      </c>
    </row>
    <row r="28" spans="2:13" ht="41.25" customHeight="1" thickBot="1" x14ac:dyDescent="0.25">
      <c r="B28" s="143" t="s">
        <v>349</v>
      </c>
      <c r="C28" s="433"/>
      <c r="D28" s="434"/>
      <c r="E28" s="133" t="str">
        <f t="shared" si="4"/>
        <v>X</v>
      </c>
      <c r="F28" s="108">
        <f t="shared" si="18"/>
        <v>0</v>
      </c>
      <c r="I28" s="156">
        <f t="shared" si="19"/>
        <v>0</v>
      </c>
      <c r="J28" s="156">
        <f t="shared" si="20"/>
        <v>0</v>
      </c>
      <c r="K28" s="156">
        <f t="shared" si="21"/>
        <v>0</v>
      </c>
      <c r="L28" s="154">
        <f t="shared" si="22"/>
        <v>5</v>
      </c>
    </row>
    <row r="29" spans="2:13" ht="54" customHeight="1" thickBot="1" x14ac:dyDescent="0.25">
      <c r="B29" s="143" t="s">
        <v>350</v>
      </c>
      <c r="C29" s="433"/>
      <c r="D29" s="434"/>
      <c r="E29" s="133" t="str">
        <f t="shared" si="4"/>
        <v>X</v>
      </c>
      <c r="F29" s="108">
        <f>IF(C29="x",3,IF(C29="X",3,0))</f>
        <v>0</v>
      </c>
      <c r="I29" s="156">
        <f t="shared" ref="I29" si="23">IF(F29=1,1,0)</f>
        <v>0</v>
      </c>
      <c r="J29" s="156">
        <f t="shared" ref="J29" si="24">IF(F29=3,1,0)</f>
        <v>0</v>
      </c>
      <c r="K29" s="156">
        <f t="shared" ref="K29" si="25">IF(F29=5,1,0)</f>
        <v>0</v>
      </c>
      <c r="L29" s="154">
        <f>IF(E29="x",3,IF(E29="X",3,0))</f>
        <v>3</v>
      </c>
    </row>
    <row r="30" spans="2:13" ht="54.75" customHeight="1" thickBot="1" x14ac:dyDescent="0.25">
      <c r="B30" s="147" t="s">
        <v>351</v>
      </c>
      <c r="C30" s="433"/>
      <c r="D30" s="434"/>
      <c r="E30" s="133" t="str">
        <f t="shared" ref="E30:E35" si="26">IF(OR(C30="x",C30="X",D30="x",D30="X"),"","X")</f>
        <v>X</v>
      </c>
      <c r="F30" s="108">
        <f>IF(C30="x",1,IF(C30="X",1,0))</f>
        <v>0</v>
      </c>
      <c r="I30" s="156">
        <f t="shared" ref="I30" si="27">IF(F30=1,1,0)</f>
        <v>0</v>
      </c>
      <c r="J30" s="156">
        <f t="shared" ref="J30" si="28">IF(F30=3,1,0)</f>
        <v>0</v>
      </c>
      <c r="K30" s="156">
        <f t="shared" ref="K30" si="29">IF(F30=5,1,0)</f>
        <v>0</v>
      </c>
      <c r="L30" s="154">
        <f>IF(E30="x",1,IF(E30="X",1,0))</f>
        <v>1</v>
      </c>
    </row>
    <row r="31" spans="2:13" ht="32.25" customHeight="1" thickBot="1" x14ac:dyDescent="0.25">
      <c r="B31" s="143" t="s">
        <v>352</v>
      </c>
      <c r="C31" s="433"/>
      <c r="D31" s="434"/>
      <c r="E31" s="133" t="str">
        <f t="shared" si="26"/>
        <v>X</v>
      </c>
      <c r="F31" s="108">
        <f t="shared" ref="F31" si="30">IF(C31="x",5,IF(C31="X",5,0))</f>
        <v>0</v>
      </c>
      <c r="I31" s="156">
        <f t="shared" ref="I31:I34" si="31">IF(F31=1,1,0)</f>
        <v>0</v>
      </c>
      <c r="J31" s="156">
        <f t="shared" ref="J31:J34" si="32">IF(F31=3,1,0)</f>
        <v>0</v>
      </c>
      <c r="K31" s="156">
        <f t="shared" ref="K31:K34" si="33">IF(F31=5,1,0)</f>
        <v>0</v>
      </c>
      <c r="L31" s="154">
        <f t="shared" ref="L31" si="34">IF(E31="x",5,IF(E31="X",5,0))</f>
        <v>5</v>
      </c>
    </row>
    <row r="32" spans="2:13" ht="36" customHeight="1" thickBot="1" x14ac:dyDescent="0.25">
      <c r="B32" s="147" t="s">
        <v>353</v>
      </c>
      <c r="C32" s="433"/>
      <c r="D32" s="434"/>
      <c r="E32" s="133" t="str">
        <f t="shared" si="26"/>
        <v>X</v>
      </c>
      <c r="F32" s="108">
        <f>IF(C32="x",3,IF(C32="X",3,0))</f>
        <v>0</v>
      </c>
      <c r="I32" s="156">
        <f t="shared" ref="I32:I33" si="35">IF(F32=1,1,0)</f>
        <v>0</v>
      </c>
      <c r="J32" s="156">
        <f t="shared" ref="J32:J33" si="36">IF(F32=3,1,0)</f>
        <v>0</v>
      </c>
      <c r="K32" s="156">
        <f t="shared" ref="K32:K33" si="37">IF(F32=5,1,0)</f>
        <v>0</v>
      </c>
      <c r="L32" s="154">
        <f>IF(E32="x",3,IF(E32="X",3,0))</f>
        <v>3</v>
      </c>
    </row>
    <row r="33" spans="2:13" ht="36.75" customHeight="1" thickBot="1" x14ac:dyDescent="0.25">
      <c r="B33" s="143" t="s">
        <v>354</v>
      </c>
      <c r="C33" s="433"/>
      <c r="D33" s="434"/>
      <c r="E33" s="133" t="str">
        <f t="shared" si="26"/>
        <v>X</v>
      </c>
      <c r="F33" s="108">
        <f>IF(C33="x",5,IF(C33="X",5,0))</f>
        <v>0</v>
      </c>
      <c r="I33" s="156">
        <f t="shared" si="35"/>
        <v>0</v>
      </c>
      <c r="J33" s="156">
        <f t="shared" si="36"/>
        <v>0</v>
      </c>
      <c r="K33" s="156">
        <f t="shared" si="37"/>
        <v>0</v>
      </c>
      <c r="L33" s="154">
        <f>IF(E33="x",5,IF(E33="X",5,0))</f>
        <v>5</v>
      </c>
    </row>
    <row r="34" spans="2:13" ht="36" customHeight="1" thickBot="1" x14ac:dyDescent="0.25">
      <c r="B34" s="147" t="s">
        <v>355</v>
      </c>
      <c r="C34" s="433"/>
      <c r="D34" s="434"/>
      <c r="E34" s="133" t="str">
        <f t="shared" si="26"/>
        <v>X</v>
      </c>
      <c r="F34" s="108">
        <f>IF(C34="x",5,IF(C34="X",5,0))</f>
        <v>0</v>
      </c>
      <c r="I34" s="156">
        <f t="shared" si="31"/>
        <v>0</v>
      </c>
      <c r="J34" s="156">
        <f t="shared" si="32"/>
        <v>0</v>
      </c>
      <c r="K34" s="156">
        <f t="shared" si="33"/>
        <v>0</v>
      </c>
      <c r="L34" s="154">
        <f>IF(E34="x",5,IF(E34="X",5,0))</f>
        <v>5</v>
      </c>
    </row>
    <row r="35" spans="2:13" ht="39.75" customHeight="1" thickBot="1" x14ac:dyDescent="0.25">
      <c r="B35" s="143" t="s">
        <v>356</v>
      </c>
      <c r="C35" s="433"/>
      <c r="D35" s="434"/>
      <c r="E35" s="133" t="str">
        <f t="shared" si="26"/>
        <v>X</v>
      </c>
      <c r="F35" s="108">
        <f>IF(C35="x",3,IF(C35="X",3,0))</f>
        <v>0</v>
      </c>
      <c r="I35" s="156">
        <f>IF(F35=1,1,0)</f>
        <v>0</v>
      </c>
      <c r="J35" s="156">
        <f>IF(F35=3,1,0)</f>
        <v>0</v>
      </c>
      <c r="K35" s="156">
        <f>IF(F35=5,1,0)</f>
        <v>0</v>
      </c>
      <c r="L35" s="154">
        <f>IF(E35="x",3,IF(E35="X",3,0))</f>
        <v>3</v>
      </c>
    </row>
    <row r="36" spans="2:13" ht="35.25" customHeight="1" thickBot="1" x14ac:dyDescent="0.25">
      <c r="B36" s="143" t="s">
        <v>357</v>
      </c>
      <c r="C36" s="433"/>
      <c r="D36" s="434"/>
      <c r="E36" s="133" t="str">
        <f t="shared" si="4"/>
        <v>X</v>
      </c>
      <c r="F36" s="108">
        <f t="shared" ref="F36" si="38">IF(C36="x",5,IF(C36="X",5,0))</f>
        <v>0</v>
      </c>
      <c r="I36" s="156">
        <f t="shared" ref="I36" si="39">IF(F36=1,1,0)</f>
        <v>0</v>
      </c>
      <c r="J36" s="156">
        <f t="shared" ref="J36" si="40">IF(F36=3,1,0)</f>
        <v>0</v>
      </c>
      <c r="K36" s="156">
        <f t="shared" ref="K36" si="41">IF(F36=5,1,0)</f>
        <v>0</v>
      </c>
      <c r="L36" s="154">
        <f t="shared" ref="L36" si="42">IF(E36="x",5,IF(E36="X",5,0))</f>
        <v>5</v>
      </c>
    </row>
    <row r="37" spans="2:13" ht="28.5" customHeight="1" thickBot="1" x14ac:dyDescent="0.25">
      <c r="B37" s="143" t="s">
        <v>358</v>
      </c>
      <c r="C37" s="433"/>
      <c r="D37" s="434"/>
      <c r="E37" s="133" t="str">
        <f t="shared" ref="E37:E42" si="43">IF(OR(C37="x",C37="X",D37="x",D37="X"),"","X")</f>
        <v>X</v>
      </c>
      <c r="F37" s="108">
        <f>IF(C37="x",3,IF(C37="X",3,0))</f>
        <v>0</v>
      </c>
      <c r="I37" s="156">
        <f>IF(F37=1,1,0)</f>
        <v>0</v>
      </c>
      <c r="J37" s="156">
        <f>IF(F37=3,1,0)</f>
        <v>0</v>
      </c>
      <c r="K37" s="156">
        <f>IF(F37=5,1,0)</f>
        <v>0</v>
      </c>
      <c r="L37" s="154">
        <f>IF(E37="x",3,IF(E37="X",3,0))</f>
        <v>3</v>
      </c>
    </row>
    <row r="38" spans="2:13" ht="36" customHeight="1" thickBot="1" x14ac:dyDescent="0.25">
      <c r="B38" s="147" t="s">
        <v>359</v>
      </c>
      <c r="C38" s="433"/>
      <c r="D38" s="434"/>
      <c r="E38" s="133" t="str">
        <f t="shared" si="43"/>
        <v>X</v>
      </c>
      <c r="F38" s="108">
        <f>IF(C38="x",3,IF(C38="X",3,0))</f>
        <v>0</v>
      </c>
      <c r="I38" s="156">
        <f>IF(F38=1,1,0)</f>
        <v>0</v>
      </c>
      <c r="J38" s="156">
        <f>IF(F38=3,1,0)</f>
        <v>0</v>
      </c>
      <c r="K38" s="156">
        <f>IF(F38=5,1,0)</f>
        <v>0</v>
      </c>
      <c r="L38" s="154">
        <f>IF(E38="x",3,IF(E38="X",3,0))</f>
        <v>3</v>
      </c>
    </row>
    <row r="39" spans="2:13" ht="36.75" customHeight="1" thickBot="1" x14ac:dyDescent="0.25">
      <c r="B39" s="143" t="s">
        <v>360</v>
      </c>
      <c r="C39" s="433"/>
      <c r="D39" s="434"/>
      <c r="E39" s="133" t="str">
        <f t="shared" si="43"/>
        <v>X</v>
      </c>
      <c r="F39" s="108">
        <f>IF(C39="x",5,IF(C39="X",5,0))</f>
        <v>0</v>
      </c>
      <c r="I39" s="156">
        <f t="shared" ref="I39" si="44">IF(F39=1,1,0)</f>
        <v>0</v>
      </c>
      <c r="J39" s="156">
        <f t="shared" ref="J39" si="45">IF(F39=3,1,0)</f>
        <v>0</v>
      </c>
      <c r="K39" s="156">
        <f t="shared" ref="K39" si="46">IF(F39=5,1,0)</f>
        <v>0</v>
      </c>
      <c r="L39" s="154">
        <f>IF(E39="x",5,IF(E39="X",5,0))</f>
        <v>5</v>
      </c>
    </row>
    <row r="40" spans="2:13" ht="48.75" customHeight="1" thickBot="1" x14ac:dyDescent="0.25">
      <c r="B40" s="147" t="s">
        <v>361</v>
      </c>
      <c r="C40" s="433"/>
      <c r="D40" s="436"/>
      <c r="E40" s="133" t="str">
        <f t="shared" si="43"/>
        <v>X</v>
      </c>
      <c r="F40" s="108">
        <f>IF(C40="x",5,IF(C40="X",5,0))</f>
        <v>0</v>
      </c>
      <c r="I40" s="156">
        <f t="shared" ref="I40:I42" si="47">IF(F40=1,1,0)</f>
        <v>0</v>
      </c>
      <c r="J40" s="156">
        <f t="shared" ref="J40:J42" si="48">IF(F40=3,1,0)</f>
        <v>0</v>
      </c>
      <c r="K40" s="156">
        <f t="shared" ref="K40:K42" si="49">IF(F40=5,1,0)</f>
        <v>0</v>
      </c>
      <c r="L40" s="154">
        <f>IF(E40="x",5,IF(E40="X",5,0))</f>
        <v>5</v>
      </c>
      <c r="M40">
        <f t="shared" ref="M40" si="50">IF(D40="x",1,IF(D40="X",1,0))</f>
        <v>0</v>
      </c>
    </row>
    <row r="41" spans="2:13" ht="39" customHeight="1" thickBot="1" x14ac:dyDescent="0.25">
      <c r="B41" s="143" t="s">
        <v>362</v>
      </c>
      <c r="C41" s="433"/>
      <c r="D41" s="434"/>
      <c r="E41" s="133" t="str">
        <f t="shared" si="43"/>
        <v>X</v>
      </c>
      <c r="F41" s="108">
        <f>IF(C41="x",5,IF(C41="X",5,0))</f>
        <v>0</v>
      </c>
      <c r="I41" s="156">
        <f t="shared" si="47"/>
        <v>0</v>
      </c>
      <c r="J41" s="156">
        <f t="shared" si="48"/>
        <v>0</v>
      </c>
      <c r="K41" s="156">
        <f t="shared" si="49"/>
        <v>0</v>
      </c>
      <c r="L41" s="154">
        <f t="shared" ref="L41:L42" si="51">IF(E41="x",5,IF(E41="X",5,0))</f>
        <v>5</v>
      </c>
    </row>
    <row r="42" spans="2:13" ht="54" customHeight="1" thickBot="1" x14ac:dyDescent="0.25">
      <c r="B42" s="143" t="s">
        <v>363</v>
      </c>
      <c r="C42" s="433"/>
      <c r="D42" s="434"/>
      <c r="E42" s="133" t="str">
        <f t="shared" si="43"/>
        <v>X</v>
      </c>
      <c r="F42" s="108">
        <f>IF(C42="x",5,IF(C42="X",5,0))</f>
        <v>0</v>
      </c>
      <c r="I42" s="156">
        <f t="shared" si="47"/>
        <v>0</v>
      </c>
      <c r="J42" s="156">
        <f t="shared" si="48"/>
        <v>0</v>
      </c>
      <c r="K42" s="156">
        <f t="shared" si="49"/>
        <v>0</v>
      </c>
      <c r="L42" s="154">
        <f t="shared" si="51"/>
        <v>5</v>
      </c>
    </row>
    <row r="43" spans="2:13" ht="33.75" customHeight="1" thickBot="1" x14ac:dyDescent="0.25">
      <c r="B43" s="147" t="s">
        <v>364</v>
      </c>
      <c r="C43" s="433"/>
      <c r="D43" s="434"/>
      <c r="E43" s="133" t="str">
        <f t="shared" si="4"/>
        <v>X</v>
      </c>
      <c r="F43" s="108">
        <f>IF(C43="x",3,IF(C43="X",3,0))</f>
        <v>0</v>
      </c>
      <c r="I43" s="156">
        <f>IF(F43=1,1,0)</f>
        <v>0</v>
      </c>
      <c r="J43" s="156">
        <f>IF(F43=3,1,0)</f>
        <v>0</v>
      </c>
      <c r="K43" s="156">
        <f>IF(F43=5,1,0)</f>
        <v>0</v>
      </c>
      <c r="L43" s="154">
        <f>IF(E43="x",3,IF(E43="X",3,0))</f>
        <v>3</v>
      </c>
    </row>
    <row r="44" spans="2:13" ht="40.5" customHeight="1" thickBot="1" x14ac:dyDescent="0.25">
      <c r="B44" s="143" t="s">
        <v>365</v>
      </c>
      <c r="C44" s="433"/>
      <c r="D44" s="434"/>
      <c r="E44" s="133" t="str">
        <f t="shared" si="4"/>
        <v>X</v>
      </c>
      <c r="F44" s="108">
        <f>IF(C44="x",3,IF(C44="X",3,0))</f>
        <v>0</v>
      </c>
      <c r="I44" s="156">
        <f>IF(F44=1,1,0)</f>
        <v>0</v>
      </c>
      <c r="J44" s="156">
        <f>IF(F44=3,1,0)</f>
        <v>0</v>
      </c>
      <c r="K44" s="156">
        <f>IF(F44=5,1,0)</f>
        <v>0</v>
      </c>
      <c r="L44" s="154">
        <f>IF(E44="x",3,IF(E44="X",3,0))</f>
        <v>3</v>
      </c>
    </row>
    <row r="45" spans="2:13" ht="95.25" thickBot="1" x14ac:dyDescent="0.25">
      <c r="B45" s="147" t="s">
        <v>371</v>
      </c>
      <c r="C45" s="433"/>
      <c r="D45" s="434"/>
      <c r="E45" s="133" t="str">
        <f t="shared" si="4"/>
        <v>X</v>
      </c>
      <c r="F45" s="108">
        <f t="shared" si="17"/>
        <v>0</v>
      </c>
      <c r="I45" s="156">
        <f t="shared" si="1"/>
        <v>0</v>
      </c>
      <c r="J45" s="156">
        <f t="shared" si="2"/>
        <v>0</v>
      </c>
      <c r="K45" s="156">
        <f t="shared" si="3"/>
        <v>0</v>
      </c>
      <c r="L45" s="154">
        <f t="shared" ref="L45:L86" si="52">IF(E45="x",5,IF(E45="X",5,0))</f>
        <v>5</v>
      </c>
    </row>
    <row r="46" spans="2:13" ht="57" customHeight="1" thickBot="1" x14ac:dyDescent="0.25">
      <c r="B46" s="143" t="s">
        <v>372</v>
      </c>
      <c r="C46" s="433"/>
      <c r="D46" s="434"/>
      <c r="E46" s="133" t="str">
        <f t="shared" ref="E46:E50" si="53">IF(OR(C46="x",C46="X",D46="x",D46="X"),"","X")</f>
        <v>X</v>
      </c>
      <c r="F46" s="108">
        <f t="shared" ref="F46" si="54">IF(C46="x",5,IF(C46="X",5,0))</f>
        <v>0</v>
      </c>
      <c r="I46" s="156">
        <f t="shared" ref="I46" si="55">IF(F46=1,1,0)</f>
        <v>0</v>
      </c>
      <c r="J46" s="156">
        <f t="shared" ref="J46" si="56">IF(F46=3,1,0)</f>
        <v>0</v>
      </c>
      <c r="K46" s="156">
        <f t="shared" ref="K46" si="57">IF(F46=5,1,0)</f>
        <v>0</v>
      </c>
      <c r="L46" s="154">
        <f t="shared" ref="L46" si="58">IF(E46="x",5,IF(E46="X",5,0))</f>
        <v>5</v>
      </c>
    </row>
    <row r="47" spans="2:13" ht="39.75" customHeight="1" thickBot="1" x14ac:dyDescent="0.25">
      <c r="B47" s="143" t="s">
        <v>366</v>
      </c>
      <c r="C47" s="433"/>
      <c r="D47" s="434"/>
      <c r="E47" s="133" t="str">
        <f t="shared" si="53"/>
        <v>X</v>
      </c>
      <c r="F47" s="108">
        <f>IF(C47="x",5,IF(C47="X",5,0))</f>
        <v>0</v>
      </c>
      <c r="I47" s="156">
        <f t="shared" ref="I47:I80" si="59">IF(F47=1,1,0)</f>
        <v>0</v>
      </c>
      <c r="J47" s="156">
        <f t="shared" ref="J47:J80" si="60">IF(F47=3,1,0)</f>
        <v>0</v>
      </c>
      <c r="K47" s="156">
        <f t="shared" ref="K47:K80" si="61">IF(F47=5,1,0)</f>
        <v>0</v>
      </c>
      <c r="L47" s="154">
        <f t="shared" si="52"/>
        <v>5</v>
      </c>
    </row>
    <row r="48" spans="2:13" ht="39.75" customHeight="1" thickBot="1" x14ac:dyDescent="0.25">
      <c r="B48" s="143" t="s">
        <v>367</v>
      </c>
      <c r="C48" s="433"/>
      <c r="D48" s="434"/>
      <c r="E48" s="133" t="str">
        <f t="shared" si="53"/>
        <v>X</v>
      </c>
      <c r="F48" s="108">
        <f>IF(C48="x",5,IF(C48="X",5,0))</f>
        <v>0</v>
      </c>
      <c r="I48" s="156">
        <f t="shared" si="59"/>
        <v>0</v>
      </c>
      <c r="J48" s="156">
        <f t="shared" si="60"/>
        <v>0</v>
      </c>
      <c r="K48" s="156">
        <f t="shared" si="61"/>
        <v>0</v>
      </c>
      <c r="L48" s="154">
        <f t="shared" si="52"/>
        <v>5</v>
      </c>
    </row>
    <row r="49" spans="2:12" ht="41.25" customHeight="1" thickBot="1" x14ac:dyDescent="0.25">
      <c r="B49" s="143" t="s">
        <v>368</v>
      </c>
      <c r="C49" s="433"/>
      <c r="D49" s="434"/>
      <c r="E49" s="133" t="str">
        <f t="shared" si="53"/>
        <v>X</v>
      </c>
      <c r="F49" s="108">
        <f>IF(C49="x",3,IF(C49="X",3,0))</f>
        <v>0</v>
      </c>
      <c r="I49" s="156">
        <f t="shared" ref="I49" si="62">IF(F49=1,1,0)</f>
        <v>0</v>
      </c>
      <c r="J49" s="156">
        <f t="shared" ref="J49" si="63">IF(F49=3,1,0)</f>
        <v>0</v>
      </c>
      <c r="K49" s="156">
        <f t="shared" ref="K49" si="64">IF(F49=5,1,0)</f>
        <v>0</v>
      </c>
      <c r="L49" s="154">
        <f>IF(E49="x",3,IF(E49="X",3,0))</f>
        <v>3</v>
      </c>
    </row>
    <row r="50" spans="2:12" ht="39.75" customHeight="1" thickBot="1" x14ac:dyDescent="0.25">
      <c r="B50" s="143" t="s">
        <v>369</v>
      </c>
      <c r="C50" s="433"/>
      <c r="D50" s="434"/>
      <c r="E50" s="133" t="str">
        <f t="shared" si="53"/>
        <v>X</v>
      </c>
      <c r="F50" s="108">
        <f>IF(C50="x",3,IF(C50="X",3,0))</f>
        <v>0</v>
      </c>
      <c r="I50" s="156">
        <f t="shared" si="59"/>
        <v>0</v>
      </c>
      <c r="J50" s="156">
        <f t="shared" si="60"/>
        <v>0</v>
      </c>
      <c r="K50" s="156">
        <f t="shared" si="61"/>
        <v>0</v>
      </c>
      <c r="L50" s="154">
        <f>IF(E50="x",3,IF(E50="X",3,0))</f>
        <v>3</v>
      </c>
    </row>
    <row r="51" spans="2:12" ht="30.75" customHeight="1" thickBot="1" x14ac:dyDescent="0.25">
      <c r="B51" s="143" t="s">
        <v>370</v>
      </c>
      <c r="C51" s="433"/>
      <c r="D51" s="434"/>
      <c r="E51" s="133" t="str">
        <f t="shared" si="4"/>
        <v>X</v>
      </c>
      <c r="F51" s="108">
        <f>IF(C51="x",5,IF(C51="X",5,0))</f>
        <v>0</v>
      </c>
      <c r="I51" s="156">
        <f t="shared" ref="I51" si="65">IF(F51=1,1,0)</f>
        <v>0</v>
      </c>
      <c r="J51" s="156">
        <f t="shared" ref="J51" si="66">IF(F51=3,1,0)</f>
        <v>0</v>
      </c>
      <c r="K51" s="156">
        <f t="shared" ref="K51" si="67">IF(F51=5,1,0)</f>
        <v>0</v>
      </c>
      <c r="L51" s="154">
        <f t="shared" ref="L51" si="68">IF(E51="x",5,IF(E51="X",5,0))</f>
        <v>5</v>
      </c>
    </row>
    <row r="52" spans="2:12" ht="35.1" customHeight="1" thickTop="1" thickBot="1" x14ac:dyDescent="0.25">
      <c r="B52" s="91" t="s">
        <v>374</v>
      </c>
      <c r="C52" s="314" t="s">
        <v>129</v>
      </c>
      <c r="D52" s="315" t="s">
        <v>130</v>
      </c>
      <c r="E52" s="93" t="s">
        <v>52</v>
      </c>
      <c r="F52" s="88" t="s">
        <v>133</v>
      </c>
      <c r="I52" s="156"/>
      <c r="J52" s="156"/>
      <c r="K52" s="156"/>
    </row>
    <row r="53" spans="2:12" ht="81.75" customHeight="1" thickTop="1" thickBot="1" x14ac:dyDescent="0.25">
      <c r="B53" s="143" t="s">
        <v>375</v>
      </c>
      <c r="C53" s="433"/>
      <c r="D53" s="434"/>
      <c r="E53" s="133" t="str">
        <f>IF(OR(C53="x",C53="X",D53="x",D53="X"),"","X")</f>
        <v>X</v>
      </c>
      <c r="F53" s="108">
        <f t="shared" ref="F53:F54" si="69">IF(C53="x",3,IF(C53="X",3,0))</f>
        <v>0</v>
      </c>
      <c r="I53" s="156">
        <f t="shared" ref="I53:I54" si="70">IF(F53=1,1,0)</f>
        <v>0</v>
      </c>
      <c r="J53" s="156">
        <f t="shared" ref="J53:J54" si="71">IF(F53=3,1,0)</f>
        <v>0</v>
      </c>
      <c r="K53" s="156">
        <f t="shared" ref="K53:K54" si="72">IF(F53=5,1,0)</f>
        <v>0</v>
      </c>
      <c r="L53" s="154">
        <f t="shared" ref="L53:L54" si="73">IF(E53="x",3,IF(E53="X",3,0))</f>
        <v>3</v>
      </c>
    </row>
    <row r="54" spans="2:12" ht="63.75" thickBot="1" x14ac:dyDescent="0.25">
      <c r="B54" s="143" t="s">
        <v>380</v>
      </c>
      <c r="C54" s="433"/>
      <c r="D54" s="434"/>
      <c r="E54" s="133" t="str">
        <f t="shared" ref="E54:E55" si="74">IF(OR(C54="x",C54="X",D54="x",D54="X"),"","X")</f>
        <v>X</v>
      </c>
      <c r="F54" s="108">
        <f t="shared" si="69"/>
        <v>0</v>
      </c>
      <c r="I54" s="156">
        <f t="shared" si="70"/>
        <v>0</v>
      </c>
      <c r="J54" s="156">
        <f t="shared" si="71"/>
        <v>0</v>
      </c>
      <c r="K54" s="156">
        <f t="shared" si="72"/>
        <v>0</v>
      </c>
      <c r="L54" s="154">
        <f t="shared" si="73"/>
        <v>3</v>
      </c>
    </row>
    <row r="55" spans="2:12" ht="39.75" customHeight="1" thickBot="1" x14ac:dyDescent="0.25">
      <c r="B55" s="143" t="s">
        <v>376</v>
      </c>
      <c r="C55" s="433"/>
      <c r="D55" s="434"/>
      <c r="E55" s="133" t="str">
        <f t="shared" si="74"/>
        <v>X</v>
      </c>
      <c r="F55" s="108">
        <f t="shared" ref="F55" si="75">IF(C55="x",5,IF(C55="X",5,0))</f>
        <v>0</v>
      </c>
      <c r="I55" s="156">
        <f t="shared" ref="I55:I58" si="76">IF(F55=1,1,0)</f>
        <v>0</v>
      </c>
      <c r="J55" s="156">
        <f t="shared" ref="J55:J58" si="77">IF(F55=3,1,0)</f>
        <v>0</v>
      </c>
      <c r="K55" s="156">
        <f t="shared" ref="K55:K58" si="78">IF(F55=5,1,0)</f>
        <v>0</v>
      </c>
      <c r="L55" s="154">
        <f t="shared" si="52"/>
        <v>5</v>
      </c>
    </row>
    <row r="56" spans="2:12" ht="39.75" customHeight="1" thickBot="1" x14ac:dyDescent="0.25">
      <c r="B56" s="143" t="s">
        <v>377</v>
      </c>
      <c r="C56" s="433"/>
      <c r="D56" s="434"/>
      <c r="E56" s="133" t="str">
        <f>IF(OR(C56="x",C56="X",D56="x",D56="X"),"","X")</f>
        <v>X</v>
      </c>
      <c r="F56" s="108">
        <f>IF(C56="x",3,IF(C56="X",3,0))</f>
        <v>0</v>
      </c>
      <c r="I56" s="156">
        <f t="shared" si="76"/>
        <v>0</v>
      </c>
      <c r="J56" s="156">
        <f t="shared" si="77"/>
        <v>0</v>
      </c>
      <c r="K56" s="156">
        <f t="shared" si="78"/>
        <v>0</v>
      </c>
      <c r="L56" s="154">
        <f>IF(E56="x",3,IF(E56="X",3,0))</f>
        <v>3</v>
      </c>
    </row>
    <row r="57" spans="2:12" ht="31.5" customHeight="1" thickBot="1" x14ac:dyDescent="0.25">
      <c r="B57" s="143" t="s">
        <v>378</v>
      </c>
      <c r="C57" s="433"/>
      <c r="D57" s="434"/>
      <c r="E57" s="133" t="str">
        <f>IF(OR(C57="x",C57="X",D57="x",D57="X"),"","X")</f>
        <v>X</v>
      </c>
      <c r="F57" s="108">
        <f t="shared" ref="F57:F58" si="79">IF(C57="x",5,IF(C57="X",5,0))</f>
        <v>0</v>
      </c>
      <c r="I57" s="156">
        <f t="shared" si="76"/>
        <v>0</v>
      </c>
      <c r="J57" s="156">
        <f t="shared" si="77"/>
        <v>0</v>
      </c>
      <c r="K57" s="156">
        <f t="shared" si="78"/>
        <v>0</v>
      </c>
      <c r="L57" s="154">
        <f t="shared" ref="L57:L58" si="80">IF(E57="x",5,IF(E57="X",5,0))</f>
        <v>5</v>
      </c>
    </row>
    <row r="58" spans="2:12" ht="33" customHeight="1" thickBot="1" x14ac:dyDescent="0.25">
      <c r="B58" s="143" t="s">
        <v>379</v>
      </c>
      <c r="C58" s="433"/>
      <c r="D58" s="434"/>
      <c r="E58" s="133" t="str">
        <f>IF(OR(C58="x",C58="X",D58="x",D58="X"),"","X")</f>
        <v>X</v>
      </c>
      <c r="F58" s="108">
        <f t="shared" si="79"/>
        <v>0</v>
      </c>
      <c r="I58" s="156">
        <f t="shared" si="76"/>
        <v>0</v>
      </c>
      <c r="J58" s="156">
        <f t="shared" si="77"/>
        <v>0</v>
      </c>
      <c r="K58" s="156">
        <f t="shared" si="78"/>
        <v>0</v>
      </c>
      <c r="L58" s="154">
        <f t="shared" si="80"/>
        <v>5</v>
      </c>
    </row>
    <row r="59" spans="2:12" ht="39.75" customHeight="1" thickBot="1" x14ac:dyDescent="0.25">
      <c r="B59" s="143" t="s">
        <v>452</v>
      </c>
      <c r="C59" s="433"/>
      <c r="D59" s="434"/>
      <c r="E59" s="133" t="str">
        <f>IF(OR(C59="x",C59="X",D59="x",D59="X"),"","X")</f>
        <v>X</v>
      </c>
      <c r="F59" s="108">
        <f>IF(C59="x",3,IF(C59="X",3,0))</f>
        <v>0</v>
      </c>
      <c r="I59" s="156">
        <f>IF(F59=1,1,0)</f>
        <v>0</v>
      </c>
      <c r="J59" s="156">
        <f>IF(F59=3,1,0)</f>
        <v>0</v>
      </c>
      <c r="K59" s="156">
        <f>IF(F59=5,1,0)</f>
        <v>0</v>
      </c>
      <c r="L59" s="154">
        <f>IF(E59="x",3,IF(E59="X",3,0))</f>
        <v>3</v>
      </c>
    </row>
    <row r="60" spans="2:12" ht="30" customHeight="1" thickBot="1" x14ac:dyDescent="0.25">
      <c r="B60" s="143" t="s">
        <v>384</v>
      </c>
      <c r="C60" s="433"/>
      <c r="D60" s="434"/>
      <c r="E60" s="133" t="str">
        <f t="shared" ref="E60:E61" si="81">IF(OR(C60="x",C60="X",D60="x",D60="X"),"","X")</f>
        <v>X</v>
      </c>
      <c r="F60" s="108">
        <f t="shared" ref="F60:F61" si="82">IF(C60="x",3,IF(C60="X",3,0))</f>
        <v>0</v>
      </c>
      <c r="I60" s="156">
        <f t="shared" ref="I60:I61" si="83">IF(F60=1,1,0)</f>
        <v>0</v>
      </c>
      <c r="J60" s="156">
        <f t="shared" ref="J60:J61" si="84">IF(F60=3,1,0)</f>
        <v>0</v>
      </c>
      <c r="K60" s="156">
        <f t="shared" ref="K60:K61" si="85">IF(F60=5,1,0)</f>
        <v>0</v>
      </c>
      <c r="L60" s="154">
        <f t="shared" ref="L60:L61" si="86">IF(E60="x",3,IF(E60="X",3,0))</f>
        <v>3</v>
      </c>
    </row>
    <row r="61" spans="2:12" ht="30" customHeight="1" thickBot="1" x14ac:dyDescent="0.25">
      <c r="B61" s="143" t="s">
        <v>385</v>
      </c>
      <c r="C61" s="433"/>
      <c r="D61" s="434"/>
      <c r="E61" s="133" t="str">
        <f t="shared" si="81"/>
        <v>X</v>
      </c>
      <c r="F61" s="108">
        <f t="shared" si="82"/>
        <v>0</v>
      </c>
      <c r="I61" s="156">
        <f t="shared" si="83"/>
        <v>0</v>
      </c>
      <c r="J61" s="156">
        <f t="shared" si="84"/>
        <v>0</v>
      </c>
      <c r="K61" s="156">
        <f t="shared" si="85"/>
        <v>0</v>
      </c>
      <c r="L61" s="154">
        <f t="shared" si="86"/>
        <v>3</v>
      </c>
    </row>
    <row r="62" spans="2:12" ht="30.75" customHeight="1" thickBot="1" x14ac:dyDescent="0.25">
      <c r="B62" s="143" t="s">
        <v>386</v>
      </c>
      <c r="C62" s="433"/>
      <c r="D62" s="434"/>
      <c r="E62" s="133" t="str">
        <f>IF(OR(C62="x",C62="X",D62="x",D62="X"),"","X")</f>
        <v>X</v>
      </c>
      <c r="F62" s="108">
        <f t="shared" ref="F62" si="87">IF(C62="x",3,IF(C62="X",3,0))</f>
        <v>0</v>
      </c>
      <c r="I62" s="156">
        <f t="shared" ref="I62" si="88">IF(F62=1,1,0)</f>
        <v>0</v>
      </c>
      <c r="J62" s="156">
        <f t="shared" ref="J62" si="89">IF(F62=3,1,0)</f>
        <v>0</v>
      </c>
      <c r="K62" s="156">
        <f t="shared" ref="K62" si="90">IF(F62=5,1,0)</f>
        <v>0</v>
      </c>
      <c r="L62" s="154">
        <f t="shared" ref="L62" si="91">IF(E62="x",3,IF(E62="X",3,0))</f>
        <v>3</v>
      </c>
    </row>
    <row r="63" spans="2:12" ht="30.75" customHeight="1" thickBot="1" x14ac:dyDescent="0.25">
      <c r="B63" s="143" t="s">
        <v>387</v>
      </c>
      <c r="C63" s="433"/>
      <c r="D63" s="434"/>
      <c r="E63" s="133" t="str">
        <f>IF(OR(C63="x",C63="X",D63="x",D63="X"),"","X")</f>
        <v>X</v>
      </c>
      <c r="F63" s="108">
        <f>IF(C63="x",5,IF(C63="X",5,0))</f>
        <v>0</v>
      </c>
      <c r="I63" s="156">
        <f>IF(F63=1,1,0)</f>
        <v>0</v>
      </c>
      <c r="J63" s="156">
        <f>IF(F63=3,1,0)</f>
        <v>0</v>
      </c>
      <c r="K63" s="156">
        <f>IF(F63=5,1,0)</f>
        <v>0</v>
      </c>
      <c r="L63" s="154">
        <f t="shared" ref="L63:L64" si="92">IF(E63="x",5,IF(E63="X",5,0))</f>
        <v>5</v>
      </c>
    </row>
    <row r="64" spans="2:12" ht="32.25" thickBot="1" x14ac:dyDescent="0.25">
      <c r="B64" s="143" t="s">
        <v>388</v>
      </c>
      <c r="C64" s="433"/>
      <c r="D64" s="434"/>
      <c r="E64" s="133" t="str">
        <f>IF(OR(C64="x",C64="X",D64="x",D64="X"),"","X")</f>
        <v>X</v>
      </c>
      <c r="F64" s="108">
        <f t="shared" ref="F64" si="93">IF(C64="x",5,IF(C64="X",5,0))</f>
        <v>0</v>
      </c>
      <c r="I64" s="156">
        <f t="shared" ref="I64:I65" si="94">IF(F64=1,1,0)</f>
        <v>0</v>
      </c>
      <c r="J64" s="156">
        <f t="shared" ref="J64:J65" si="95">IF(F64=3,1,0)</f>
        <v>0</v>
      </c>
      <c r="K64" s="156">
        <f t="shared" ref="K64:K65" si="96">IF(F64=5,1,0)</f>
        <v>0</v>
      </c>
      <c r="L64" s="154">
        <f t="shared" si="92"/>
        <v>5</v>
      </c>
    </row>
    <row r="65" spans="2:13" ht="39.75" customHeight="1" thickBot="1" x14ac:dyDescent="0.25">
      <c r="B65" s="143" t="s">
        <v>389</v>
      </c>
      <c r="C65" s="433"/>
      <c r="D65" s="434"/>
      <c r="E65" s="133" t="str">
        <f>IF(OR(C65="x",C65="X",D65="x",D65="X"),"","X")</f>
        <v>X</v>
      </c>
      <c r="F65" s="108">
        <f t="shared" ref="F65" si="97">IF(C65="x",3,IF(C65="X",3,0))</f>
        <v>0</v>
      </c>
      <c r="I65" s="156">
        <f t="shared" si="94"/>
        <v>0</v>
      </c>
      <c r="J65" s="156">
        <f t="shared" si="95"/>
        <v>0</v>
      </c>
      <c r="K65" s="156">
        <f t="shared" si="96"/>
        <v>0</v>
      </c>
      <c r="L65" s="154">
        <f t="shared" ref="L65" si="98">IF(E65="x",3,IF(E65="X",3,0))</f>
        <v>3</v>
      </c>
    </row>
    <row r="66" spans="2:13" ht="26.25" customHeight="1" thickBot="1" x14ac:dyDescent="0.25">
      <c r="B66" s="143" t="s">
        <v>381</v>
      </c>
      <c r="C66" s="433"/>
      <c r="D66" s="436"/>
      <c r="E66" s="133" t="str">
        <f t="shared" ref="E66" si="99">IF(OR(C66="x",C66="X",D66="x",D66="X"),"","X")</f>
        <v>X</v>
      </c>
      <c r="F66" s="108">
        <f t="shared" ref="F66" si="100">IF(C66="x",5,IF(C66="X",5,0))</f>
        <v>0</v>
      </c>
      <c r="I66" s="156">
        <f t="shared" ref="I66" si="101">IF(F66=1,1,0)</f>
        <v>0</v>
      </c>
      <c r="J66" s="156">
        <f t="shared" ref="J66" si="102">IF(F66=3,1,0)</f>
        <v>0</v>
      </c>
      <c r="K66" s="156">
        <f t="shared" ref="K66" si="103">IF(F66=5,1,0)</f>
        <v>0</v>
      </c>
      <c r="L66" s="154">
        <f t="shared" ref="L66" si="104">IF(E66="x",5,IF(E66="X",5,0))</f>
        <v>5</v>
      </c>
      <c r="M66">
        <f t="shared" ref="M66:M67" si="105">IF(D66="x",1,IF(D66="X",1,0))</f>
        <v>0</v>
      </c>
    </row>
    <row r="67" spans="2:13" ht="30" customHeight="1" thickBot="1" x14ac:dyDescent="0.25">
      <c r="B67" s="143" t="s">
        <v>382</v>
      </c>
      <c r="C67" s="433"/>
      <c r="D67" s="436"/>
      <c r="E67" s="133" t="str">
        <f t="shared" ref="E67:E80" si="106">IF(OR(C67="x",C67="X",D67="x",D67="X"),"","X")</f>
        <v>X</v>
      </c>
      <c r="F67" s="108">
        <f t="shared" ref="F67:F80" si="107">IF(C67="x",5,IF(C67="X",5,0))</f>
        <v>0</v>
      </c>
      <c r="I67" s="156">
        <f t="shared" si="59"/>
        <v>0</v>
      </c>
      <c r="J67" s="156">
        <f t="shared" si="60"/>
        <v>0</v>
      </c>
      <c r="K67" s="156">
        <f t="shared" si="61"/>
        <v>0</v>
      </c>
      <c r="L67" s="154">
        <f t="shared" ref="L67:L81" si="108">IF(E67="x",5,IF(E67="X",5,0))</f>
        <v>5</v>
      </c>
      <c r="M67">
        <f t="shared" si="105"/>
        <v>0</v>
      </c>
    </row>
    <row r="68" spans="2:13" ht="39.75" customHeight="1" thickBot="1" x14ac:dyDescent="0.25">
      <c r="B68" s="143" t="s">
        <v>390</v>
      </c>
      <c r="C68" s="433"/>
      <c r="D68" s="434"/>
      <c r="E68" s="133" t="str">
        <f t="shared" ref="E68" si="109">IF(OR(C68="x",C68="X",D68="x",D68="X"),"","X")</f>
        <v>X</v>
      </c>
      <c r="F68" s="108">
        <f t="shared" ref="F68" si="110">IF(C68="x",5,IF(C68="X",5,0))</f>
        <v>0</v>
      </c>
      <c r="I68" s="156">
        <f t="shared" ref="I68" si="111">IF(F68=1,1,0)</f>
        <v>0</v>
      </c>
      <c r="J68" s="156">
        <f t="shared" ref="J68" si="112">IF(F68=3,1,0)</f>
        <v>0</v>
      </c>
      <c r="K68" s="156">
        <f t="shared" ref="K68" si="113">IF(F68=5,1,0)</f>
        <v>0</v>
      </c>
      <c r="L68" s="154">
        <f t="shared" ref="L68:L69" si="114">IF(E68="x",5,IF(E68="X",5,0))</f>
        <v>5</v>
      </c>
    </row>
    <row r="69" spans="2:13" ht="39.75" customHeight="1" thickBot="1" x14ac:dyDescent="0.25">
      <c r="B69" s="143" t="s">
        <v>391</v>
      </c>
      <c r="C69" s="433"/>
      <c r="D69" s="434"/>
      <c r="E69" s="133" t="str">
        <f>IF(OR(C69="x",C69="X",D69="x",D69="X"),"","X")</f>
        <v>X</v>
      </c>
      <c r="F69" s="108">
        <f>IF(C69="x",5,IF(C69="X",5,0))</f>
        <v>0</v>
      </c>
      <c r="I69" s="156">
        <f>IF(F69=1,1,0)</f>
        <v>0</v>
      </c>
      <c r="J69" s="156">
        <f>IF(F69=3,1,0)</f>
        <v>0</v>
      </c>
      <c r="K69" s="156">
        <f>IF(F69=5,1,0)</f>
        <v>0</v>
      </c>
      <c r="L69" s="154">
        <f t="shared" si="114"/>
        <v>5</v>
      </c>
    </row>
    <row r="70" spans="2:13" ht="39.75" customHeight="1" thickBot="1" x14ac:dyDescent="0.25">
      <c r="B70" s="143" t="s">
        <v>392</v>
      </c>
      <c r="C70" s="433"/>
      <c r="D70" s="436"/>
      <c r="E70" s="133" t="str">
        <f>IF(OR(C70="x",C70="X",D70="x",D70="X"),"","X")</f>
        <v>X</v>
      </c>
      <c r="F70" s="108">
        <f>IF(C70="x",5,IF(C70="X",5,0))</f>
        <v>0</v>
      </c>
      <c r="I70" s="156">
        <f>IF(F70=1,1,0)</f>
        <v>0</v>
      </c>
      <c r="J70" s="156">
        <f>IF(F70=3,1,0)</f>
        <v>0</v>
      </c>
      <c r="K70" s="156">
        <f>IF(F70=5,1,0)</f>
        <v>0</v>
      </c>
      <c r="L70" s="154">
        <f t="shared" ref="L70" si="115">IF(E70="x",5,IF(E70="X",5,0))</f>
        <v>5</v>
      </c>
      <c r="M70">
        <f t="shared" ref="M70" si="116">IF(D70="x",1,IF(D70="X",1,0))</f>
        <v>0</v>
      </c>
    </row>
    <row r="71" spans="2:13" ht="41.25" customHeight="1" thickBot="1" x14ac:dyDescent="0.25">
      <c r="B71" s="143" t="s">
        <v>393</v>
      </c>
      <c r="C71" s="433"/>
      <c r="D71" s="434"/>
      <c r="E71" s="133" t="str">
        <f>IF(OR(C71="x",C71="X",D71="x",D71="X"),"","X")</f>
        <v>X</v>
      </c>
      <c r="F71" s="108">
        <f>IF(C71="x",3,IF(C71="X",3,0))</f>
        <v>0</v>
      </c>
      <c r="I71" s="156">
        <f>IF(F71=1,1,0)</f>
        <v>0</v>
      </c>
      <c r="J71" s="156">
        <f>IF(F71=3,1,0)</f>
        <v>0</v>
      </c>
      <c r="K71" s="156">
        <f>IF(F71=5,1,0)</f>
        <v>0</v>
      </c>
      <c r="L71" s="154">
        <f>IF(E71="x",3,IF(E71="X",3,0))</f>
        <v>3</v>
      </c>
    </row>
    <row r="72" spans="2:13" ht="30" customHeight="1" thickBot="1" x14ac:dyDescent="0.25">
      <c r="B72" s="143" t="s">
        <v>394</v>
      </c>
      <c r="C72" s="433"/>
      <c r="D72" s="434"/>
      <c r="E72" s="133" t="str">
        <f>IF(OR(C72="x",C72="X",D72="x",D72="X"),"","X")</f>
        <v>X</v>
      </c>
      <c r="F72" s="108">
        <f>IF(C72="x",5,IF(C72="X",5,0))</f>
        <v>0</v>
      </c>
      <c r="I72" s="156">
        <f>IF(F72=1,1,0)</f>
        <v>0</v>
      </c>
      <c r="J72" s="156">
        <f>IF(F72=3,1,0)</f>
        <v>0</v>
      </c>
      <c r="K72" s="156">
        <f>IF(F72=5,1,0)</f>
        <v>0</v>
      </c>
      <c r="L72" s="154">
        <f t="shared" ref="L72:L75" si="117">IF(E72="x",5,IF(E72="X",5,0))</f>
        <v>5</v>
      </c>
    </row>
    <row r="73" spans="2:13" ht="39.75" customHeight="1" thickBot="1" x14ac:dyDescent="0.25">
      <c r="B73" s="143" t="s">
        <v>395</v>
      </c>
      <c r="C73" s="433"/>
      <c r="D73" s="434"/>
      <c r="E73" s="133" t="str">
        <f t="shared" ref="E73:E74" si="118">IF(OR(C73="x",C73="X",D73="x",D73="X"),"","X")</f>
        <v>X</v>
      </c>
      <c r="F73" s="108">
        <f t="shared" ref="F73" si="119">IF(C73="x",5,IF(C73="X",5,0))</f>
        <v>0</v>
      </c>
      <c r="I73" s="156">
        <f t="shared" ref="I73" si="120">IF(F73=1,1,0)</f>
        <v>0</v>
      </c>
      <c r="J73" s="156">
        <f t="shared" ref="J73" si="121">IF(F73=3,1,0)</f>
        <v>0</v>
      </c>
      <c r="K73" s="156">
        <f t="shared" ref="K73" si="122">IF(F73=5,1,0)</f>
        <v>0</v>
      </c>
      <c r="L73" s="154">
        <f t="shared" si="117"/>
        <v>5</v>
      </c>
    </row>
    <row r="74" spans="2:13" ht="33" customHeight="1" thickBot="1" x14ac:dyDescent="0.25">
      <c r="B74" s="143" t="s">
        <v>396</v>
      </c>
      <c r="C74" s="433"/>
      <c r="D74" s="434"/>
      <c r="E74" s="133" t="str">
        <f t="shared" si="118"/>
        <v>X</v>
      </c>
      <c r="F74" s="108">
        <f>IF(C74="x",3,IF(C74="X",3,0))</f>
        <v>0</v>
      </c>
      <c r="I74" s="156">
        <f>IF(F74=1,1,0)</f>
        <v>0</v>
      </c>
      <c r="J74" s="156">
        <f>IF(F74=3,1,0)</f>
        <v>0</v>
      </c>
      <c r="K74" s="156">
        <f>IF(F74=5,1,0)</f>
        <v>0</v>
      </c>
      <c r="L74" s="154">
        <f>IF(E74="x",3,IF(E74="X",3,0))</f>
        <v>3</v>
      </c>
    </row>
    <row r="75" spans="2:13" ht="27.75" customHeight="1" thickBot="1" x14ac:dyDescent="0.25">
      <c r="B75" s="143" t="s">
        <v>397</v>
      </c>
      <c r="C75" s="433"/>
      <c r="D75" s="434"/>
      <c r="E75" s="133" t="str">
        <f>IF(OR(C75="x",C75="X",D75="x",D75="X"),"","X")</f>
        <v>X</v>
      </c>
      <c r="F75" s="108">
        <f>IF(C75="x",5,IF(C75="X",5,0))</f>
        <v>0</v>
      </c>
      <c r="I75" s="156">
        <f>IF(F75=1,1,0)</f>
        <v>0</v>
      </c>
      <c r="J75" s="156">
        <f>IF(F75=3,1,0)</f>
        <v>0</v>
      </c>
      <c r="K75" s="156">
        <f>IF(F75=5,1,0)</f>
        <v>0</v>
      </c>
      <c r="L75" s="154">
        <f t="shared" si="117"/>
        <v>5</v>
      </c>
    </row>
    <row r="76" spans="2:13" ht="28.5" customHeight="1" thickBot="1" x14ac:dyDescent="0.25">
      <c r="B76" s="143" t="s">
        <v>398</v>
      </c>
      <c r="C76" s="433"/>
      <c r="D76" s="434"/>
      <c r="E76" s="133" t="str">
        <f>IF(OR(C76="x",C76="X",D76="x",D76="X"),"","X")</f>
        <v>X</v>
      </c>
      <c r="F76" s="108">
        <f>IF(C76="x",3,IF(C76="X",3,0))</f>
        <v>0</v>
      </c>
      <c r="I76" s="156">
        <f>IF(F76=1,1,0)</f>
        <v>0</v>
      </c>
      <c r="J76" s="156">
        <f>IF(F76=3,1,0)</f>
        <v>0</v>
      </c>
      <c r="K76" s="156">
        <f>IF(F76=5,1,0)</f>
        <v>0</v>
      </c>
      <c r="L76" s="154">
        <f>IF(E76="x",3,IF(E76="X",3,0))</f>
        <v>3</v>
      </c>
    </row>
    <row r="77" spans="2:13" ht="38.25" customHeight="1" thickBot="1" x14ac:dyDescent="0.25">
      <c r="B77" s="143" t="s">
        <v>399</v>
      </c>
      <c r="C77" s="433"/>
      <c r="D77" s="434"/>
      <c r="E77" s="133" t="str">
        <f>IF(OR(C77="x",C77="X",D77="x",D77="X"),"","X")</f>
        <v>X</v>
      </c>
      <c r="F77" s="108">
        <f>IF(C77="x",3,IF(C77="X",3,0))</f>
        <v>0</v>
      </c>
      <c r="I77" s="156">
        <f>IF(F77=1,1,0)</f>
        <v>0</v>
      </c>
      <c r="J77" s="156">
        <f>IF(F77=3,1,0)</f>
        <v>0</v>
      </c>
      <c r="K77" s="156">
        <f>IF(F77=5,1,0)</f>
        <v>0</v>
      </c>
      <c r="L77" s="154">
        <f>IF(E77="x",3,IF(E77="X",3,0))</f>
        <v>3</v>
      </c>
    </row>
    <row r="78" spans="2:13" ht="27.75" customHeight="1" thickBot="1" x14ac:dyDescent="0.25">
      <c r="B78" s="143" t="s">
        <v>400</v>
      </c>
      <c r="C78" s="433"/>
      <c r="D78" s="434"/>
      <c r="E78" s="133" t="str">
        <f>IF(OR(C78="x",C78="X",D78="x",D78="X"),"","X")</f>
        <v>X</v>
      </c>
      <c r="F78" s="108">
        <f>IF(C78="x",5,IF(C78="X",5,0))</f>
        <v>0</v>
      </c>
      <c r="I78" s="156">
        <f>IF(F78=1,1,0)</f>
        <v>0</v>
      </c>
      <c r="J78" s="156">
        <f>IF(F78=3,1,0)</f>
        <v>0</v>
      </c>
      <c r="K78" s="156">
        <f>IF(F78=5,1,0)</f>
        <v>0</v>
      </c>
      <c r="L78" s="154">
        <f t="shared" ref="L78:L79" si="123">IF(E78="x",5,IF(E78="X",5,0))</f>
        <v>5</v>
      </c>
    </row>
    <row r="79" spans="2:13" ht="40.5" customHeight="1" thickBot="1" x14ac:dyDescent="0.25">
      <c r="B79" s="143" t="s">
        <v>401</v>
      </c>
      <c r="C79" s="433"/>
      <c r="D79" s="434"/>
      <c r="E79" s="133" t="str">
        <f t="shared" ref="E79" si="124">IF(OR(C79="x",C79="X",D79="x",D79="X"),"","X")</f>
        <v>X</v>
      </c>
      <c r="F79" s="108">
        <f t="shared" ref="F79" si="125">IF(C79="x",5,IF(C79="X",5,0))</f>
        <v>0</v>
      </c>
      <c r="I79" s="156">
        <f t="shared" ref="I79" si="126">IF(F79=1,1,0)</f>
        <v>0</v>
      </c>
      <c r="J79" s="156">
        <f t="shared" ref="J79" si="127">IF(F79=3,1,0)</f>
        <v>0</v>
      </c>
      <c r="K79" s="156">
        <f t="shared" ref="K79" si="128">IF(F79=5,1,0)</f>
        <v>0</v>
      </c>
      <c r="L79" s="154">
        <f t="shared" si="123"/>
        <v>5</v>
      </c>
    </row>
    <row r="80" spans="2:13" ht="39.75" customHeight="1" thickBot="1" x14ac:dyDescent="0.25">
      <c r="B80" s="143" t="s">
        <v>402</v>
      </c>
      <c r="C80" s="433"/>
      <c r="D80" s="434"/>
      <c r="E80" s="133" t="str">
        <f t="shared" si="106"/>
        <v>X</v>
      </c>
      <c r="F80" s="108">
        <f t="shared" si="107"/>
        <v>0</v>
      </c>
      <c r="I80" s="156">
        <f t="shared" si="59"/>
        <v>0</v>
      </c>
      <c r="J80" s="156">
        <f t="shared" si="60"/>
        <v>0</v>
      </c>
      <c r="K80" s="156">
        <f t="shared" si="61"/>
        <v>0</v>
      </c>
      <c r="L80" s="154">
        <f t="shared" si="108"/>
        <v>5</v>
      </c>
    </row>
    <row r="81" spans="2:12" ht="39.75" customHeight="1" thickBot="1" x14ac:dyDescent="0.25">
      <c r="B81" s="143" t="s">
        <v>403</v>
      </c>
      <c r="C81" s="433"/>
      <c r="D81" s="434"/>
      <c r="E81" s="133" t="str">
        <f>IF(OR(C81="x",C81="X",D81="x",D81="X"),"","X")</f>
        <v>X</v>
      </c>
      <c r="F81" s="108">
        <f>IF(C81="x",5,IF(C81="X",5,0))</f>
        <v>0</v>
      </c>
      <c r="I81" s="156">
        <f>IF(F81=1,1,0)</f>
        <v>0</v>
      </c>
      <c r="J81" s="156">
        <f>IF(F81=3,1,0)</f>
        <v>0</v>
      </c>
      <c r="K81" s="156">
        <f>IF(F81=5,1,0)</f>
        <v>0</v>
      </c>
      <c r="L81" s="154">
        <f t="shared" si="108"/>
        <v>5</v>
      </c>
    </row>
    <row r="82" spans="2:12" ht="39.75" customHeight="1" thickBot="1" x14ac:dyDescent="0.25">
      <c r="B82" s="143" t="s">
        <v>404</v>
      </c>
      <c r="C82" s="433"/>
      <c r="D82" s="434"/>
      <c r="E82" s="133" t="str">
        <f>IF(OR(C82="x",C82="X",D82="x",D82="X"),"","X")</f>
        <v>X</v>
      </c>
      <c r="F82" s="108">
        <f>IF(C82="x",3,IF(C82="X",3,0))</f>
        <v>0</v>
      </c>
      <c r="I82" s="156">
        <f>IF(F82=1,1,0)</f>
        <v>0</v>
      </c>
      <c r="J82" s="156">
        <f>IF(F82=3,1,0)</f>
        <v>0</v>
      </c>
      <c r="K82" s="156">
        <f>IF(F82=5,1,0)</f>
        <v>0</v>
      </c>
      <c r="L82" s="154">
        <f>IF(E82="x",3,IF(E82="X",3,0))</f>
        <v>3</v>
      </c>
    </row>
    <row r="83" spans="2:12" ht="32.25" thickBot="1" x14ac:dyDescent="0.25">
      <c r="B83" s="143" t="s">
        <v>405</v>
      </c>
      <c r="C83" s="433"/>
      <c r="D83" s="434"/>
      <c r="E83" s="133" t="str">
        <f>IF(OR(C83="x",C83="X",D83="x",D83="X"),"","X")</f>
        <v>X</v>
      </c>
      <c r="F83" s="108">
        <f t="shared" ref="F83:F84" si="129">IF(C83="x",3,IF(C83="X",3,0))</f>
        <v>0</v>
      </c>
      <c r="I83" s="156">
        <f t="shared" ref="I83:I84" si="130">IF(F83=1,1,0)</f>
        <v>0</v>
      </c>
      <c r="J83" s="156">
        <f t="shared" ref="J83:J84" si="131">IF(F83=3,1,0)</f>
        <v>0</v>
      </c>
      <c r="K83" s="156">
        <f t="shared" ref="K83:K84" si="132">IF(F83=5,1,0)</f>
        <v>0</v>
      </c>
      <c r="L83" s="154">
        <f t="shared" ref="L83:L84" si="133">IF(E83="x",3,IF(E83="X",3,0))</f>
        <v>3</v>
      </c>
    </row>
    <row r="84" spans="2:12" ht="48" thickBot="1" x14ac:dyDescent="0.25">
      <c r="B84" s="143" t="s">
        <v>383</v>
      </c>
      <c r="C84" s="433"/>
      <c r="D84" s="434"/>
      <c r="E84" s="133" t="str">
        <f>IF(OR(C84="x",C84="X",D84="x",D84="X"),"","X")</f>
        <v>X</v>
      </c>
      <c r="F84" s="108">
        <f t="shared" si="129"/>
        <v>0</v>
      </c>
      <c r="I84" s="156">
        <f t="shared" si="130"/>
        <v>0</v>
      </c>
      <c r="J84" s="156">
        <f t="shared" si="131"/>
        <v>0</v>
      </c>
      <c r="K84" s="156">
        <f t="shared" si="132"/>
        <v>0</v>
      </c>
      <c r="L84" s="154">
        <f t="shared" si="133"/>
        <v>3</v>
      </c>
    </row>
    <row r="85" spans="2:12" ht="39.75" customHeight="1" thickBot="1" x14ac:dyDescent="0.25">
      <c r="B85" s="143" t="s">
        <v>406</v>
      </c>
      <c r="C85" s="433"/>
      <c r="D85" s="434"/>
      <c r="E85" s="133" t="str">
        <f t="shared" ref="E85:E92" si="134">IF(OR(C85="x",C85="X",D85="x",D85="X"),"","X")</f>
        <v>X</v>
      </c>
      <c r="F85" s="108">
        <f t="shared" ref="F85:F86" si="135">IF(C85="x",5,IF(C85="X",5,0))</f>
        <v>0</v>
      </c>
      <c r="I85" s="156">
        <f t="shared" ref="I85:I86" si="136">IF(F85=1,1,0)</f>
        <v>0</v>
      </c>
      <c r="J85" s="156">
        <f t="shared" ref="J85:J86" si="137">IF(F85=3,1,0)</f>
        <v>0</v>
      </c>
      <c r="K85" s="156">
        <f t="shared" ref="K85:K86" si="138">IF(F85=5,1,0)</f>
        <v>0</v>
      </c>
      <c r="L85" s="154">
        <f t="shared" si="52"/>
        <v>5</v>
      </c>
    </row>
    <row r="86" spans="2:12" ht="39.75" customHeight="1" thickBot="1" x14ac:dyDescent="0.25">
      <c r="B86" s="143" t="s">
        <v>407</v>
      </c>
      <c r="C86" s="433"/>
      <c r="D86" s="434"/>
      <c r="E86" s="133" t="str">
        <f t="shared" si="134"/>
        <v>X</v>
      </c>
      <c r="F86" s="108">
        <f t="shared" si="135"/>
        <v>0</v>
      </c>
      <c r="I86" s="156">
        <f t="shared" si="136"/>
        <v>0</v>
      </c>
      <c r="J86" s="156">
        <f t="shared" si="137"/>
        <v>0</v>
      </c>
      <c r="K86" s="156">
        <f t="shared" si="138"/>
        <v>0</v>
      </c>
      <c r="L86" s="154">
        <f t="shared" si="52"/>
        <v>5</v>
      </c>
    </row>
    <row r="87" spans="2:12" ht="36" customHeight="1" thickBot="1" x14ac:dyDescent="0.25">
      <c r="B87" s="143" t="s">
        <v>408</v>
      </c>
      <c r="C87" s="433"/>
      <c r="D87" s="434"/>
      <c r="E87" s="133" t="str">
        <f>IF(OR(C87="x",C87="X",D87="x",D87="X"),"","X")</f>
        <v>X</v>
      </c>
      <c r="F87" s="108">
        <f>IF(C87="x",3,IF(C87="X",3,0))</f>
        <v>0</v>
      </c>
      <c r="I87" s="156">
        <f>IF(F87=1,1,0)</f>
        <v>0</v>
      </c>
      <c r="J87" s="156">
        <f>IF(F87=3,1,0)</f>
        <v>0</v>
      </c>
      <c r="K87" s="156">
        <f>IF(F87=5,1,0)</f>
        <v>0</v>
      </c>
      <c r="L87" s="154">
        <f>IF(E87="x",3,IF(E87="X",3,0))</f>
        <v>3</v>
      </c>
    </row>
    <row r="88" spans="2:12" ht="39.75" customHeight="1" thickBot="1" x14ac:dyDescent="0.25">
      <c r="B88" s="143" t="s">
        <v>409</v>
      </c>
      <c r="C88" s="433"/>
      <c r="D88" s="434"/>
      <c r="E88" s="133" t="str">
        <f>IF(OR(C88="x",C88="X",D88="x",D88="X"),"","X")</f>
        <v>X</v>
      </c>
      <c r="F88" s="108">
        <f t="shared" ref="F88:F89" si="139">IF(C88="x",5,IF(C88="X",5,0))</f>
        <v>0</v>
      </c>
      <c r="I88" s="156">
        <f t="shared" ref="I88:I89" si="140">IF(F88=1,1,0)</f>
        <v>0</v>
      </c>
      <c r="J88" s="156">
        <f t="shared" ref="J88:J89" si="141">IF(F88=3,1,0)</f>
        <v>0</v>
      </c>
      <c r="K88" s="156">
        <f t="shared" ref="K88:K89" si="142">IF(F88=5,1,0)</f>
        <v>0</v>
      </c>
      <c r="L88" s="154">
        <f t="shared" ref="L88:L89" si="143">IF(E88="x",5,IF(E88="X",5,0))</f>
        <v>5</v>
      </c>
    </row>
    <row r="89" spans="2:12" ht="30" customHeight="1" thickBot="1" x14ac:dyDescent="0.25">
      <c r="B89" s="143" t="s">
        <v>410</v>
      </c>
      <c r="C89" s="433"/>
      <c r="D89" s="434"/>
      <c r="E89" s="133" t="str">
        <f>IF(OR(C89="x",C89="X",D89="x",D89="X"),"","X")</f>
        <v>X</v>
      </c>
      <c r="F89" s="108">
        <f t="shared" si="139"/>
        <v>0</v>
      </c>
      <c r="I89" s="156">
        <f t="shared" si="140"/>
        <v>0</v>
      </c>
      <c r="J89" s="156">
        <f t="shared" si="141"/>
        <v>0</v>
      </c>
      <c r="K89" s="156">
        <f t="shared" si="142"/>
        <v>0</v>
      </c>
      <c r="L89" s="154">
        <f t="shared" si="143"/>
        <v>5</v>
      </c>
    </row>
    <row r="90" spans="2:12" ht="35.1" customHeight="1" thickTop="1" thickBot="1" x14ac:dyDescent="0.25">
      <c r="B90" s="91" t="s">
        <v>411</v>
      </c>
      <c r="C90" s="89" t="s">
        <v>129</v>
      </c>
      <c r="D90" s="90" t="s">
        <v>130</v>
      </c>
      <c r="E90" s="93" t="s">
        <v>52</v>
      </c>
      <c r="F90" s="88" t="s">
        <v>133</v>
      </c>
      <c r="I90" s="156"/>
      <c r="J90" s="156"/>
      <c r="K90" s="156"/>
    </row>
    <row r="91" spans="2:12" ht="60" customHeight="1" thickTop="1" thickBot="1" x14ac:dyDescent="0.25">
      <c r="B91" s="143" t="s">
        <v>412</v>
      </c>
      <c r="C91" s="433"/>
      <c r="D91" s="434"/>
      <c r="E91" s="133" t="str">
        <f>IF(OR(C91="x",C91="X",D91="x",D91="X"),"","X")</f>
        <v>X</v>
      </c>
      <c r="F91" s="108">
        <f t="shared" ref="F91:F92" si="144">IF(C91="x",3,IF(C91="X",3,0))</f>
        <v>0</v>
      </c>
      <c r="I91" s="156">
        <f t="shared" ref="I91:I93" si="145">IF(F91=1,1,0)</f>
        <v>0</v>
      </c>
      <c r="J91" s="156">
        <f t="shared" ref="J91:J93" si="146">IF(F91=3,1,0)</f>
        <v>0</v>
      </c>
      <c r="K91" s="156">
        <f t="shared" ref="K91:K93" si="147">IF(F91=5,1,0)</f>
        <v>0</v>
      </c>
      <c r="L91" s="154">
        <f t="shared" ref="L91:L92" si="148">IF(E91="x",3,IF(E91="X",3,0))</f>
        <v>3</v>
      </c>
    </row>
    <row r="92" spans="2:12" ht="26.25" customHeight="1" thickBot="1" x14ac:dyDescent="0.25">
      <c r="B92" s="143" t="s">
        <v>414</v>
      </c>
      <c r="C92" s="433"/>
      <c r="D92" s="434"/>
      <c r="E92" s="133" t="str">
        <f t="shared" si="134"/>
        <v>X</v>
      </c>
      <c r="F92" s="108">
        <f t="shared" si="144"/>
        <v>0</v>
      </c>
      <c r="I92" s="156">
        <f t="shared" si="145"/>
        <v>0</v>
      </c>
      <c r="J92" s="156">
        <f t="shared" si="146"/>
        <v>0</v>
      </c>
      <c r="K92" s="156">
        <f t="shared" si="147"/>
        <v>0</v>
      </c>
      <c r="L92" s="154">
        <f t="shared" si="148"/>
        <v>3</v>
      </c>
    </row>
    <row r="93" spans="2:12" ht="39.75" customHeight="1" thickBot="1" x14ac:dyDescent="0.25">
      <c r="B93" s="143" t="s">
        <v>415</v>
      </c>
      <c r="C93" s="441"/>
      <c r="D93" s="436"/>
      <c r="E93" s="134" t="str">
        <f t="shared" si="4"/>
        <v>X</v>
      </c>
      <c r="F93" s="108">
        <f>IF(C93="x",5,IF(C93="X",5,0))</f>
        <v>0</v>
      </c>
      <c r="I93" s="156">
        <f t="shared" si="145"/>
        <v>0</v>
      </c>
      <c r="J93" s="156">
        <f t="shared" si="146"/>
        <v>0</v>
      </c>
      <c r="K93" s="156">
        <f t="shared" si="147"/>
        <v>0</v>
      </c>
      <c r="L93" s="154">
        <f>IF(E93="x",5,IF(E93="X",5,0))</f>
        <v>5</v>
      </c>
    </row>
    <row r="94" spans="2:12" ht="36" customHeight="1" thickBot="1" x14ac:dyDescent="0.25">
      <c r="B94" s="241" t="s">
        <v>416</v>
      </c>
      <c r="C94" s="440"/>
      <c r="D94" s="434"/>
      <c r="E94" s="242" t="str">
        <f>IF(OR(C94="x",C94="X",D94="x",D94="X"),"","X")</f>
        <v>X</v>
      </c>
      <c r="F94" s="107">
        <f>IF(C94="x",3,IF(C94="X",3,0))</f>
        <v>0</v>
      </c>
      <c r="I94" s="156">
        <f>IF(F94=1,1,0)</f>
        <v>0</v>
      </c>
      <c r="J94" s="156">
        <f>IF(F94=3,1,0)</f>
        <v>0</v>
      </c>
      <c r="K94" s="156">
        <f>IF(F94=5,1,0)</f>
        <v>0</v>
      </c>
      <c r="L94" s="154">
        <f>IF(E94="x",3,IF(E94="X",3,0))</f>
        <v>3</v>
      </c>
    </row>
    <row r="95" spans="2:12" ht="39.75" customHeight="1" thickBot="1" x14ac:dyDescent="0.25">
      <c r="B95" s="143" t="s">
        <v>451</v>
      </c>
      <c r="C95" s="433"/>
      <c r="D95" s="434"/>
      <c r="E95" s="133" t="str">
        <f>IF(OR(C95="x",C95="X",D95="x",D95="X"),"","X")</f>
        <v>X</v>
      </c>
      <c r="F95" s="107">
        <f>IF(C95="x",3,IF(C95="X",3,0))</f>
        <v>0</v>
      </c>
      <c r="I95" s="156">
        <f>IF(F95=1,1,0)</f>
        <v>0</v>
      </c>
      <c r="J95" s="156">
        <f>IF(F95=3,1,0)</f>
        <v>0</v>
      </c>
      <c r="K95" s="156">
        <f>IF(F95=5,1,0)</f>
        <v>0</v>
      </c>
      <c r="L95" s="154">
        <f>IF(E95="x",3,IF(E95="X",3,0))</f>
        <v>3</v>
      </c>
    </row>
    <row r="96" spans="2:12" ht="31.5" customHeight="1" thickBot="1" x14ac:dyDescent="0.25">
      <c r="B96" s="143" t="s">
        <v>417</v>
      </c>
      <c r="C96" s="433"/>
      <c r="D96" s="434"/>
      <c r="E96" s="133" t="str">
        <f>IF(OR(C96="x",C96="X",D96="x",D96="X"),"","X")</f>
        <v>X</v>
      </c>
      <c r="F96" s="107">
        <f>IF(C96="x",3,IF(C96="X",3,0))</f>
        <v>0</v>
      </c>
      <c r="I96" s="156">
        <f>IF(F96=1,1,0)</f>
        <v>0</v>
      </c>
      <c r="J96" s="156">
        <f>IF(F96=3,1,0)</f>
        <v>0</v>
      </c>
      <c r="K96" s="156">
        <f>IF(F96=5,1,0)</f>
        <v>0</v>
      </c>
      <c r="L96" s="154">
        <f>IF(E96="x",3,IF(E96="X",3,0))</f>
        <v>3</v>
      </c>
    </row>
    <row r="97" spans="2:13" ht="30" customHeight="1" thickBot="1" x14ac:dyDescent="0.25">
      <c r="B97" s="143" t="s">
        <v>418</v>
      </c>
      <c r="C97" s="433"/>
      <c r="D97" s="434"/>
      <c r="E97" s="133" t="str">
        <f>IF(OR(C97="x",C97="X",D97="x",D97="X"),"","X")</f>
        <v>X</v>
      </c>
      <c r="F97" s="107">
        <f>IF(C97="x",3,IF(C97="X",3,0))</f>
        <v>0</v>
      </c>
      <c r="I97" s="156">
        <f>IF(F97=1,1,0)</f>
        <v>0</v>
      </c>
      <c r="J97" s="156">
        <f>IF(F97=3,1,0)</f>
        <v>0</v>
      </c>
      <c r="K97" s="156">
        <f>IF(F97=5,1,0)</f>
        <v>0</v>
      </c>
      <c r="L97" s="154">
        <f>IF(E97="x",3,IF(E97="X",3,0))</f>
        <v>3</v>
      </c>
    </row>
    <row r="98" spans="2:13" ht="30.75" customHeight="1" thickBot="1" x14ac:dyDescent="0.25">
      <c r="B98" s="143" t="s">
        <v>419</v>
      </c>
      <c r="C98" s="435"/>
      <c r="D98" s="436"/>
      <c r="E98" s="134" t="str">
        <f>IF(OR(C98="x",C98="X",D98="x",D98="X"),"","X")</f>
        <v>X</v>
      </c>
      <c r="F98" s="107">
        <f>IF(C98="x",3,IF(C98="X",3,0))</f>
        <v>0</v>
      </c>
      <c r="I98" s="156">
        <f>IF(F98=1,1,0)</f>
        <v>0</v>
      </c>
      <c r="J98" s="156">
        <f>IF(F98=3,1,0)</f>
        <v>0</v>
      </c>
      <c r="K98" s="156">
        <f>IF(F98=5,1,0)</f>
        <v>0</v>
      </c>
      <c r="L98" s="154">
        <f>IF(E98="x",3,IF(E98="X",3,0))</f>
        <v>3</v>
      </c>
    </row>
    <row r="99" spans="2:13" ht="31.5" customHeight="1" thickBot="1" x14ac:dyDescent="0.25">
      <c r="B99" s="143" t="s">
        <v>420</v>
      </c>
      <c r="C99" s="435"/>
      <c r="D99" s="436"/>
      <c r="E99" s="133" t="str">
        <f t="shared" ref="E99:E120" si="149">IF(OR(C99="x",C99="X",D99="x",D99="X"),"","X")</f>
        <v>X</v>
      </c>
      <c r="F99" s="107">
        <f t="shared" ref="F99" si="150">IF(C99="x",5,IF(C99="X",5,0))</f>
        <v>0</v>
      </c>
      <c r="I99" s="156">
        <f t="shared" ref="I99" si="151">IF(F99=1,1,0)</f>
        <v>0</v>
      </c>
      <c r="J99" s="156">
        <f t="shared" ref="J99" si="152">IF(F99=3,1,0)</f>
        <v>0</v>
      </c>
      <c r="K99" s="156">
        <f t="shared" ref="K99" si="153">IF(F99=5,1,0)</f>
        <v>0</v>
      </c>
      <c r="L99" s="154">
        <f t="shared" ref="L99" si="154">IF(E99="x",5,IF(E99="X",5,0))</f>
        <v>5</v>
      </c>
    </row>
    <row r="100" spans="2:13" ht="35.25" customHeight="1" thickBot="1" x14ac:dyDescent="0.25">
      <c r="B100" s="143" t="s">
        <v>421</v>
      </c>
      <c r="C100" s="435"/>
      <c r="D100" s="436"/>
      <c r="E100" s="134" t="str">
        <f t="shared" si="149"/>
        <v>X</v>
      </c>
      <c r="F100" s="107">
        <f t="shared" ref="F100:F118" si="155">IF(C100="x",5,IF(C100="X",5,0))</f>
        <v>0</v>
      </c>
      <c r="I100" s="156">
        <f t="shared" si="1"/>
        <v>0</v>
      </c>
      <c r="J100" s="156">
        <f t="shared" si="2"/>
        <v>0</v>
      </c>
      <c r="K100" s="156">
        <f t="shared" si="3"/>
        <v>0</v>
      </c>
      <c r="L100" s="154">
        <f t="shared" ref="L100:L118" si="156">IF(E100="x",5,IF(E100="X",5,0))</f>
        <v>5</v>
      </c>
    </row>
    <row r="101" spans="2:13" ht="45.75" customHeight="1" thickBot="1" x14ac:dyDescent="0.25">
      <c r="B101" s="143" t="s">
        <v>422</v>
      </c>
      <c r="C101" s="433"/>
      <c r="D101" s="436"/>
      <c r="E101" s="133" t="str">
        <f t="shared" si="149"/>
        <v>X</v>
      </c>
      <c r="F101" s="107">
        <f>IF(C101="x",3,IF(C101="X",3,0))</f>
        <v>0</v>
      </c>
      <c r="I101" s="156">
        <f>IF(F101=1,1,0)</f>
        <v>0</v>
      </c>
      <c r="J101" s="156">
        <f>IF(F101=3,1,0)</f>
        <v>0</v>
      </c>
      <c r="K101" s="156">
        <f>IF(F101=5,1,0)</f>
        <v>0</v>
      </c>
      <c r="L101" s="154">
        <f>IF(E101="x",3,IF(E101="X",3,0))</f>
        <v>3</v>
      </c>
    </row>
    <row r="102" spans="2:13" ht="41.25" customHeight="1" thickBot="1" x14ac:dyDescent="0.25">
      <c r="B102" s="143" t="s">
        <v>423</v>
      </c>
      <c r="C102" s="433"/>
      <c r="D102" s="434"/>
      <c r="E102" s="133" t="str">
        <f t="shared" si="149"/>
        <v>X</v>
      </c>
      <c r="F102" s="107">
        <f t="shared" si="155"/>
        <v>0</v>
      </c>
      <c r="I102" s="156">
        <f t="shared" si="1"/>
        <v>0</v>
      </c>
      <c r="J102" s="156">
        <f t="shared" si="2"/>
        <v>0</v>
      </c>
      <c r="K102" s="156">
        <f t="shared" si="3"/>
        <v>0</v>
      </c>
      <c r="L102" s="154">
        <f t="shared" si="156"/>
        <v>5</v>
      </c>
      <c r="M102">
        <f>IF(D102="x",1,IF(D102="X",1,0))</f>
        <v>0</v>
      </c>
    </row>
    <row r="103" spans="2:13" ht="44.25" customHeight="1" thickBot="1" x14ac:dyDescent="0.25">
      <c r="B103" s="143" t="s">
        <v>424</v>
      </c>
      <c r="C103" s="433"/>
      <c r="D103" s="434"/>
      <c r="E103" s="133" t="str">
        <f t="shared" si="149"/>
        <v>X</v>
      </c>
      <c r="F103" s="107">
        <f t="shared" si="155"/>
        <v>0</v>
      </c>
      <c r="I103" s="156">
        <f t="shared" si="1"/>
        <v>0</v>
      </c>
      <c r="J103" s="156">
        <f t="shared" si="2"/>
        <v>0</v>
      </c>
      <c r="K103" s="156">
        <f t="shared" si="3"/>
        <v>0</v>
      </c>
      <c r="L103" s="154">
        <f t="shared" si="156"/>
        <v>5</v>
      </c>
      <c r="M103">
        <f>IF(D103="x",1,IF(D103="X",1,0))</f>
        <v>0</v>
      </c>
    </row>
    <row r="104" spans="2:13" ht="31.5" customHeight="1" thickBot="1" x14ac:dyDescent="0.25">
      <c r="B104" s="143" t="s">
        <v>425</v>
      </c>
      <c r="C104" s="433"/>
      <c r="D104" s="434"/>
      <c r="E104" s="133" t="str">
        <f t="shared" si="149"/>
        <v>X</v>
      </c>
      <c r="F104" s="107">
        <f t="shared" si="155"/>
        <v>0</v>
      </c>
      <c r="I104" s="156">
        <f t="shared" si="1"/>
        <v>0</v>
      </c>
      <c r="J104" s="156">
        <f t="shared" si="2"/>
        <v>0</v>
      </c>
      <c r="K104" s="156">
        <f t="shared" si="3"/>
        <v>0</v>
      </c>
      <c r="L104" s="154">
        <f t="shared" si="156"/>
        <v>5</v>
      </c>
      <c r="M104">
        <f>IF(D104="x",1,IF(D104="X",1,0))</f>
        <v>0</v>
      </c>
    </row>
    <row r="105" spans="2:13" ht="75.75" customHeight="1" thickBot="1" x14ac:dyDescent="0.25">
      <c r="B105" s="143" t="s">
        <v>449</v>
      </c>
      <c r="C105" s="433"/>
      <c r="D105" s="434"/>
      <c r="E105" s="133" t="str">
        <f t="shared" ref="E105:E110" si="157">IF(OR(C105="x",C105="X",D105="x",D105="X"),"","X")</f>
        <v>X</v>
      </c>
      <c r="F105" s="107">
        <f t="shared" ref="F105:F110" si="158">IF(C105="x",5,IF(C105="X",5,0))</f>
        <v>0</v>
      </c>
      <c r="I105" s="156">
        <f t="shared" ref="I105:I110" si="159">IF(F105=1,1,0)</f>
        <v>0</v>
      </c>
      <c r="J105" s="156">
        <f t="shared" ref="J105:J110" si="160">IF(F105=3,1,0)</f>
        <v>0</v>
      </c>
      <c r="K105" s="156">
        <f t="shared" ref="K105:K110" si="161">IF(F105=5,1,0)</f>
        <v>0</v>
      </c>
      <c r="L105" s="154">
        <f t="shared" ref="L105:L110" si="162">IF(E105="x",5,IF(E105="X",5,0))</f>
        <v>5</v>
      </c>
    </row>
    <row r="106" spans="2:13" ht="35.25" customHeight="1" thickBot="1" x14ac:dyDescent="0.25">
      <c r="B106" s="143" t="s">
        <v>426</v>
      </c>
      <c r="C106" s="433"/>
      <c r="D106" s="434"/>
      <c r="E106" s="133" t="str">
        <f t="shared" si="157"/>
        <v>X</v>
      </c>
      <c r="F106" s="107">
        <f t="shared" si="158"/>
        <v>0</v>
      </c>
      <c r="I106" s="156">
        <f t="shared" si="159"/>
        <v>0</v>
      </c>
      <c r="J106" s="156">
        <f t="shared" si="160"/>
        <v>0</v>
      </c>
      <c r="K106" s="156">
        <f t="shared" si="161"/>
        <v>0</v>
      </c>
      <c r="L106" s="154">
        <f t="shared" si="162"/>
        <v>5</v>
      </c>
      <c r="M106">
        <f>IF(D106="x",1,IF(D106="X",1,0))</f>
        <v>0</v>
      </c>
    </row>
    <row r="107" spans="2:13" ht="34.5" customHeight="1" thickBot="1" x14ac:dyDescent="0.25">
      <c r="B107" s="143" t="s">
        <v>427</v>
      </c>
      <c r="C107" s="433"/>
      <c r="D107" s="434"/>
      <c r="E107" s="133" t="str">
        <f t="shared" si="157"/>
        <v>X</v>
      </c>
      <c r="F107" s="107">
        <f t="shared" si="158"/>
        <v>0</v>
      </c>
      <c r="I107" s="156">
        <f t="shared" si="159"/>
        <v>0</v>
      </c>
      <c r="J107" s="156">
        <f t="shared" si="160"/>
        <v>0</v>
      </c>
      <c r="K107" s="156">
        <f t="shared" si="161"/>
        <v>0</v>
      </c>
      <c r="L107" s="154">
        <f t="shared" si="162"/>
        <v>5</v>
      </c>
    </row>
    <row r="108" spans="2:13" ht="32.25" customHeight="1" thickBot="1" x14ac:dyDescent="0.25">
      <c r="B108" s="143" t="s">
        <v>428</v>
      </c>
      <c r="C108" s="433"/>
      <c r="D108" s="434"/>
      <c r="E108" s="133" t="str">
        <f t="shared" si="157"/>
        <v>X</v>
      </c>
      <c r="F108" s="107">
        <f t="shared" si="158"/>
        <v>0</v>
      </c>
      <c r="I108" s="156">
        <f t="shared" si="159"/>
        <v>0</v>
      </c>
      <c r="J108" s="156">
        <f t="shared" si="160"/>
        <v>0</v>
      </c>
      <c r="K108" s="156">
        <f t="shared" si="161"/>
        <v>0</v>
      </c>
      <c r="L108" s="154">
        <f t="shared" si="162"/>
        <v>5</v>
      </c>
      <c r="M108">
        <f>IF(D108="x",1,IF(D108="X",1,0))</f>
        <v>0</v>
      </c>
    </row>
    <row r="109" spans="2:13" ht="34.5" customHeight="1" thickBot="1" x14ac:dyDescent="0.25">
      <c r="B109" s="143" t="s">
        <v>429</v>
      </c>
      <c r="C109" s="433"/>
      <c r="D109" s="434"/>
      <c r="E109" s="133" t="str">
        <f t="shared" si="157"/>
        <v>X</v>
      </c>
      <c r="F109" s="107">
        <f t="shared" si="158"/>
        <v>0</v>
      </c>
      <c r="I109" s="156">
        <f t="shared" si="159"/>
        <v>0</v>
      </c>
      <c r="J109" s="156">
        <f t="shared" si="160"/>
        <v>0</v>
      </c>
      <c r="K109" s="156">
        <f t="shared" si="161"/>
        <v>0</v>
      </c>
      <c r="L109" s="154">
        <f t="shared" si="162"/>
        <v>5</v>
      </c>
    </row>
    <row r="110" spans="2:13" ht="56.25" customHeight="1" thickBot="1" x14ac:dyDescent="0.25">
      <c r="B110" s="143" t="s">
        <v>430</v>
      </c>
      <c r="C110" s="433"/>
      <c r="D110" s="434"/>
      <c r="E110" s="133" t="str">
        <f t="shared" si="157"/>
        <v>X</v>
      </c>
      <c r="F110" s="107">
        <f t="shared" si="158"/>
        <v>0</v>
      </c>
      <c r="I110" s="156">
        <f t="shared" si="159"/>
        <v>0</v>
      </c>
      <c r="J110" s="156">
        <f t="shared" si="160"/>
        <v>0</v>
      </c>
      <c r="K110" s="156">
        <f t="shared" si="161"/>
        <v>0</v>
      </c>
      <c r="L110" s="154">
        <f t="shared" si="162"/>
        <v>5</v>
      </c>
    </row>
    <row r="111" spans="2:13" ht="29.25" customHeight="1" thickBot="1" x14ac:dyDescent="0.25">
      <c r="B111" s="143" t="s">
        <v>431</v>
      </c>
      <c r="C111" s="433"/>
      <c r="D111" s="434"/>
      <c r="E111" s="133" t="str">
        <f t="shared" si="149"/>
        <v>X</v>
      </c>
      <c r="F111" s="107">
        <f t="shared" si="155"/>
        <v>0</v>
      </c>
      <c r="I111" s="156">
        <f t="shared" si="1"/>
        <v>0</v>
      </c>
      <c r="J111" s="156">
        <f t="shared" si="2"/>
        <v>0</v>
      </c>
      <c r="K111" s="156">
        <f t="shared" si="3"/>
        <v>0</v>
      </c>
      <c r="L111" s="154">
        <f t="shared" si="156"/>
        <v>5</v>
      </c>
    </row>
    <row r="112" spans="2:13" ht="38.25" customHeight="1" thickBot="1" x14ac:dyDescent="0.25">
      <c r="B112" s="143" t="s">
        <v>432</v>
      </c>
      <c r="C112" s="433"/>
      <c r="D112" s="434"/>
      <c r="E112" s="133" t="str">
        <f>IF(OR(C112="x",C112="X",D112="x",D112="X"),"","X")</f>
        <v>X</v>
      </c>
      <c r="F112" s="107">
        <f t="shared" ref="F112" si="163">IF(C112="x",5,IF(C112="X",5,0))</f>
        <v>0</v>
      </c>
      <c r="I112" s="156">
        <f t="shared" ref="I112" si="164">IF(F112=1,1,0)</f>
        <v>0</v>
      </c>
      <c r="J112" s="156">
        <f t="shared" ref="J112" si="165">IF(F112=3,1,0)</f>
        <v>0</v>
      </c>
      <c r="K112" s="156">
        <f t="shared" ref="K112" si="166">IF(F112=5,1,0)</f>
        <v>0</v>
      </c>
      <c r="L112" s="154">
        <f t="shared" ref="L112" si="167">IF(E112="x",5,IF(E112="X",5,0))</f>
        <v>5</v>
      </c>
      <c r="M112">
        <f>IF(D112="x",1,IF(D112="X",1,0))</f>
        <v>0</v>
      </c>
    </row>
    <row r="113" spans="2:13" ht="55.5" customHeight="1" thickBot="1" x14ac:dyDescent="0.25">
      <c r="B113" s="143" t="s">
        <v>433</v>
      </c>
      <c r="C113" s="433"/>
      <c r="D113" s="434"/>
      <c r="E113" s="133" t="str">
        <f t="shared" si="149"/>
        <v>X</v>
      </c>
      <c r="F113" s="107">
        <f>IF(C113="x",3,IF(C113="X",3,0))</f>
        <v>0</v>
      </c>
      <c r="I113" s="156">
        <f>IF(F113=1,1,0)</f>
        <v>0</v>
      </c>
      <c r="J113" s="156">
        <f>IF(F113=3,1,0)</f>
        <v>0</v>
      </c>
      <c r="K113" s="156">
        <f>IF(F113=5,1,0)</f>
        <v>0</v>
      </c>
      <c r="L113" s="154">
        <f>IF(E113="x",3,IF(E113="X",3,0))</f>
        <v>3</v>
      </c>
    </row>
    <row r="114" spans="2:13" ht="36" customHeight="1" thickBot="1" x14ac:dyDescent="0.25">
      <c r="B114" s="143" t="s">
        <v>434</v>
      </c>
      <c r="C114" s="433"/>
      <c r="D114" s="434"/>
      <c r="E114" s="133" t="str">
        <f>IF(OR(C114="x",C114="X",D114="x",D114="X"),"","X")</f>
        <v>X</v>
      </c>
      <c r="F114" s="107">
        <f t="shared" si="155"/>
        <v>0</v>
      </c>
      <c r="I114" s="156">
        <f t="shared" si="1"/>
        <v>0</v>
      </c>
      <c r="J114" s="156">
        <f t="shared" si="2"/>
        <v>0</v>
      </c>
      <c r="K114" s="156">
        <f t="shared" si="3"/>
        <v>0</v>
      </c>
      <c r="L114" s="154">
        <f t="shared" si="156"/>
        <v>5</v>
      </c>
    </row>
    <row r="115" spans="2:13" ht="42.75" customHeight="1" thickBot="1" x14ac:dyDescent="0.25">
      <c r="B115" s="143" t="s">
        <v>435</v>
      </c>
      <c r="C115" s="433"/>
      <c r="D115" s="434"/>
      <c r="E115" s="133" t="str">
        <f>IF(OR(C115="x",C115="X",D115="x",D115="X"),"","X")</f>
        <v>X</v>
      </c>
      <c r="F115" s="107">
        <f t="shared" ref="F115:F116" si="168">IF(C115="x",3,IF(C115="X",3,0))</f>
        <v>0</v>
      </c>
      <c r="I115" s="156">
        <f t="shared" si="1"/>
        <v>0</v>
      </c>
      <c r="J115" s="156">
        <f t="shared" si="2"/>
        <v>0</v>
      </c>
      <c r="K115" s="156">
        <f t="shared" si="3"/>
        <v>0</v>
      </c>
      <c r="L115" s="154">
        <f t="shared" ref="L115:L116" si="169">IF(E115="x",3,IF(E115="X",3,0))</f>
        <v>3</v>
      </c>
    </row>
    <row r="116" spans="2:13" ht="41.25" customHeight="1" thickBot="1" x14ac:dyDescent="0.25">
      <c r="B116" s="143" t="s">
        <v>436</v>
      </c>
      <c r="C116" s="433"/>
      <c r="D116" s="434"/>
      <c r="E116" s="133" t="str">
        <f t="shared" si="149"/>
        <v>X</v>
      </c>
      <c r="F116" s="107">
        <f t="shared" si="168"/>
        <v>0</v>
      </c>
      <c r="I116" s="156">
        <f t="shared" si="1"/>
        <v>0</v>
      </c>
      <c r="J116" s="156">
        <f t="shared" si="2"/>
        <v>0</v>
      </c>
      <c r="K116" s="156">
        <f t="shared" si="3"/>
        <v>0</v>
      </c>
      <c r="L116" s="154">
        <f t="shared" si="169"/>
        <v>3</v>
      </c>
    </row>
    <row r="117" spans="2:13" ht="95.25" thickBot="1" x14ac:dyDescent="0.25">
      <c r="B117" s="143" t="s">
        <v>413</v>
      </c>
      <c r="C117" s="433"/>
      <c r="D117" s="434"/>
      <c r="E117" s="133" t="str">
        <f t="shared" si="149"/>
        <v>X</v>
      </c>
      <c r="F117" s="107">
        <f t="shared" si="155"/>
        <v>0</v>
      </c>
      <c r="I117" s="156">
        <f t="shared" si="1"/>
        <v>0</v>
      </c>
      <c r="J117" s="156">
        <f t="shared" si="2"/>
        <v>0</v>
      </c>
      <c r="K117" s="156">
        <f t="shared" si="3"/>
        <v>0</v>
      </c>
      <c r="L117" s="154">
        <f t="shared" si="156"/>
        <v>5</v>
      </c>
    </row>
    <row r="118" spans="2:13" ht="33" customHeight="1" thickBot="1" x14ac:dyDescent="0.25">
      <c r="B118" s="143" t="s">
        <v>437</v>
      </c>
      <c r="C118" s="435"/>
      <c r="D118" s="436"/>
      <c r="E118" s="133" t="str">
        <f t="shared" si="149"/>
        <v>X</v>
      </c>
      <c r="F118" s="107">
        <f t="shared" si="155"/>
        <v>0</v>
      </c>
      <c r="I118" s="156">
        <f t="shared" si="1"/>
        <v>0</v>
      </c>
      <c r="J118" s="156">
        <f t="shared" si="2"/>
        <v>0</v>
      </c>
      <c r="K118" s="156">
        <f t="shared" si="3"/>
        <v>0</v>
      </c>
      <c r="L118" s="154">
        <f t="shared" si="156"/>
        <v>5</v>
      </c>
    </row>
    <row r="119" spans="2:13" ht="34.5" customHeight="1" thickBot="1" x14ac:dyDescent="0.25">
      <c r="B119" s="143" t="s">
        <v>438</v>
      </c>
      <c r="C119" s="435"/>
      <c r="D119" s="436"/>
      <c r="E119" s="133" t="str">
        <f t="shared" si="149"/>
        <v>X</v>
      </c>
      <c r="F119" s="107">
        <f t="shared" ref="F119" si="170">IF(C119="x",5,IF(C119="X",5,0))</f>
        <v>0</v>
      </c>
      <c r="I119" s="156">
        <f t="shared" ref="I119" si="171">IF(F119=1,1,0)</f>
        <v>0</v>
      </c>
      <c r="J119" s="156">
        <f t="shared" ref="J119" si="172">IF(F119=3,1,0)</f>
        <v>0</v>
      </c>
      <c r="K119" s="156">
        <f t="shared" ref="K119" si="173">IF(F119=5,1,0)</f>
        <v>0</v>
      </c>
      <c r="L119" s="154">
        <f t="shared" ref="L119" si="174">IF(E119="x",5,IF(E119="X",5,0))</f>
        <v>5</v>
      </c>
    </row>
    <row r="120" spans="2:13" ht="32.25" customHeight="1" thickBot="1" x14ac:dyDescent="0.25">
      <c r="B120" s="143" t="s">
        <v>439</v>
      </c>
      <c r="C120" s="435"/>
      <c r="D120" s="436"/>
      <c r="E120" s="133" t="str">
        <f t="shared" si="149"/>
        <v>X</v>
      </c>
      <c r="F120" s="107">
        <f>IF(C120="x",3,IF(C120="X",3,0))</f>
        <v>0</v>
      </c>
      <c r="I120" s="156">
        <f>IF(F120=1,1,0)</f>
        <v>0</v>
      </c>
      <c r="J120" s="156">
        <f>IF(F120=3,1,0)</f>
        <v>0</v>
      </c>
      <c r="K120" s="156">
        <f>IF(F120=5,1,0)</f>
        <v>0</v>
      </c>
      <c r="L120" s="154">
        <f>IF(E120="x",3,IF(E120="X",3,0))</f>
        <v>3</v>
      </c>
    </row>
    <row r="121" spans="2:13" ht="32.25" customHeight="1" thickBot="1" x14ac:dyDescent="0.25">
      <c r="B121" s="143" t="s">
        <v>440</v>
      </c>
      <c r="C121" s="433"/>
      <c r="D121" s="434"/>
      <c r="E121" s="133" t="str">
        <f t="shared" ref="E121:E124" si="175">IF(OR(C121="x",C121="X",D121="x",D121="X"),"","X")</f>
        <v>X</v>
      </c>
      <c r="F121" s="107">
        <f t="shared" ref="F121" si="176">IF(C121="x",5,IF(C121="X",5,0))</f>
        <v>0</v>
      </c>
      <c r="I121" s="156">
        <f t="shared" ref="I121" si="177">IF(F121=1,1,0)</f>
        <v>0</v>
      </c>
      <c r="J121" s="156">
        <f t="shared" ref="J121" si="178">IF(F121=3,1,0)</f>
        <v>0</v>
      </c>
      <c r="K121" s="156">
        <f t="shared" ref="K121" si="179">IF(F121=5,1,0)</f>
        <v>0</v>
      </c>
      <c r="L121" s="154">
        <f t="shared" ref="L121" si="180">IF(E121="x",5,IF(E121="X",5,0))</f>
        <v>5</v>
      </c>
    </row>
    <row r="122" spans="2:13" ht="33" customHeight="1" thickBot="1" x14ac:dyDescent="0.25">
      <c r="B122" s="143" t="s">
        <v>441</v>
      </c>
      <c r="C122" s="435"/>
      <c r="D122" s="436"/>
      <c r="E122" s="133" t="str">
        <f t="shared" si="175"/>
        <v>X</v>
      </c>
      <c r="F122" s="107">
        <f>IF(C122="x",3,IF(C122="X",3,0))</f>
        <v>0</v>
      </c>
      <c r="I122" s="156">
        <f>IF(F122=1,1,0)</f>
        <v>0</v>
      </c>
      <c r="J122" s="156">
        <f>IF(F122=3,1,0)</f>
        <v>0</v>
      </c>
      <c r="K122" s="156">
        <f>IF(F122=5,1,0)</f>
        <v>0</v>
      </c>
      <c r="L122" s="154">
        <f>IF(E122="x",3,IF(E122="X",3,0))</f>
        <v>3</v>
      </c>
    </row>
    <row r="123" spans="2:13" ht="34.5" customHeight="1" thickBot="1" x14ac:dyDescent="0.25">
      <c r="B123" s="143" t="s">
        <v>442</v>
      </c>
      <c r="C123" s="435"/>
      <c r="D123" s="436"/>
      <c r="E123" s="133" t="str">
        <f t="shared" si="175"/>
        <v>X</v>
      </c>
      <c r="F123" s="107">
        <f>IF(C123="x",3,IF(C123="X",3,0))</f>
        <v>0</v>
      </c>
      <c r="I123" s="156">
        <f>IF(F123=1,1,0)</f>
        <v>0</v>
      </c>
      <c r="J123" s="156">
        <f>IF(F123=3,1,0)</f>
        <v>0</v>
      </c>
      <c r="K123" s="156">
        <f>IF(F123=5,1,0)</f>
        <v>0</v>
      </c>
      <c r="L123" s="154">
        <f>IF(E123="x",3,IF(E123="X",3,0))</f>
        <v>3</v>
      </c>
    </row>
    <row r="124" spans="2:13" ht="32.25" customHeight="1" thickBot="1" x14ac:dyDescent="0.25">
      <c r="B124" s="143" t="s">
        <v>443</v>
      </c>
      <c r="C124" s="435"/>
      <c r="D124" s="436"/>
      <c r="E124" s="133" t="str">
        <f t="shared" si="175"/>
        <v>X</v>
      </c>
      <c r="F124" s="107">
        <f t="shared" ref="F124" si="181">IF(C124="x",5,IF(C124="X",5,0))</f>
        <v>0</v>
      </c>
      <c r="I124" s="156">
        <f t="shared" ref="I124" si="182">IF(F124=1,1,0)</f>
        <v>0</v>
      </c>
      <c r="J124" s="156">
        <f t="shared" ref="J124" si="183">IF(F124=3,1,0)</f>
        <v>0</v>
      </c>
      <c r="K124" s="156">
        <f t="shared" ref="K124" si="184">IF(F124=5,1,0)</f>
        <v>0</v>
      </c>
      <c r="L124" s="154">
        <f t="shared" ref="L124" si="185">IF(E124="x",5,IF(E124="X",5,0))</f>
        <v>5</v>
      </c>
    </row>
    <row r="125" spans="2:13" ht="40.5" customHeight="1" thickBot="1" x14ac:dyDescent="0.25">
      <c r="B125" s="143" t="s">
        <v>444</v>
      </c>
      <c r="C125" s="433"/>
      <c r="D125" s="434"/>
      <c r="E125" s="133" t="str">
        <f t="shared" ref="E125:E126" si="186">IF(OR(C125="x",C125="X",D125="x",D125="X"),"","X")</f>
        <v>X</v>
      </c>
      <c r="F125" s="107">
        <f t="shared" ref="F125:F126" si="187">IF(C125="x",5,IF(C125="X",5,0))</f>
        <v>0</v>
      </c>
      <c r="I125" s="156">
        <f t="shared" ref="I125:I126" si="188">IF(F125=1,1,0)</f>
        <v>0</v>
      </c>
      <c r="J125" s="156">
        <f t="shared" ref="J125:J126" si="189">IF(F125=3,1,0)</f>
        <v>0</v>
      </c>
      <c r="K125" s="156">
        <f t="shared" ref="K125:K126" si="190">IF(F125=5,1,0)</f>
        <v>0</v>
      </c>
      <c r="L125" s="154">
        <f t="shared" ref="L125:L126" si="191">IF(E125="x",5,IF(E125="X",5,0))</f>
        <v>5</v>
      </c>
    </row>
    <row r="126" spans="2:13" ht="33" customHeight="1" thickBot="1" x14ac:dyDescent="0.25">
      <c r="B126" s="143" t="s">
        <v>445</v>
      </c>
      <c r="C126" s="447"/>
      <c r="D126" s="448"/>
      <c r="E126" s="138" t="str">
        <f t="shared" si="186"/>
        <v>X</v>
      </c>
      <c r="F126" s="107">
        <f t="shared" si="187"/>
        <v>0</v>
      </c>
      <c r="I126" s="156">
        <f t="shared" si="188"/>
        <v>0</v>
      </c>
      <c r="J126" s="156">
        <f t="shared" si="189"/>
        <v>0</v>
      </c>
      <c r="K126" s="156">
        <f t="shared" si="190"/>
        <v>0</v>
      </c>
      <c r="L126" s="154">
        <f t="shared" si="191"/>
        <v>5</v>
      </c>
    </row>
    <row r="127" spans="2:13" ht="21.95" customHeight="1" x14ac:dyDescent="0.25">
      <c r="I127" s="156">
        <f>SUM(I4:I126)</f>
        <v>0</v>
      </c>
      <c r="J127" s="156">
        <f>SUM(J4:J126)</f>
        <v>0</v>
      </c>
      <c r="K127" s="156">
        <f>SUM(K4:K126)</f>
        <v>0</v>
      </c>
      <c r="L127" s="156">
        <f>SUM(L4:L126)*RESULTADOS!AE13</f>
        <v>23418.273645546371</v>
      </c>
      <c r="M127" s="169">
        <f>SUM(M4:M126)</f>
        <v>0</v>
      </c>
    </row>
    <row r="128" spans="2:13" ht="21.95" customHeight="1" x14ac:dyDescent="0.25">
      <c r="I128" s="156">
        <f>1+48*3+72*5</f>
        <v>505</v>
      </c>
      <c r="J128" s="156">
        <f>+L127/RESULTADOS!AE13</f>
        <v>505</v>
      </c>
      <c r="K128" s="156" t="s">
        <v>47</v>
      </c>
      <c r="L128" s="154" t="s">
        <v>48</v>
      </c>
      <c r="M128" s="170" t="s">
        <v>126</v>
      </c>
    </row>
    <row r="129" spans="9:11" ht="21.95" customHeight="1" x14ac:dyDescent="0.25">
      <c r="I129" s="156"/>
      <c r="J129" s="156"/>
      <c r="K129" s="156"/>
    </row>
    <row r="130" spans="9:11" ht="21.95" customHeight="1" x14ac:dyDescent="0.25">
      <c r="I130" s="156"/>
      <c r="J130" s="156"/>
      <c r="K130" s="156"/>
    </row>
    <row r="131" spans="9:11" ht="21.95" customHeight="1" x14ac:dyDescent="0.25">
      <c r="I131" s="156"/>
      <c r="J131" s="156"/>
      <c r="K131" s="156"/>
    </row>
    <row r="132" spans="9:11" x14ac:dyDescent="0.25">
      <c r="I132" s="156"/>
      <c r="J132" s="156"/>
      <c r="K132" s="156"/>
    </row>
    <row r="133" spans="9:11" x14ac:dyDescent="0.25">
      <c r="I133" s="156"/>
      <c r="J133" s="156"/>
      <c r="K133" s="156"/>
    </row>
    <row r="134" spans="9:11" x14ac:dyDescent="0.25">
      <c r="I134" s="156"/>
      <c r="J134" s="156"/>
      <c r="K134" s="156"/>
    </row>
    <row r="135" spans="9:11" x14ac:dyDescent="0.25">
      <c r="I135" s="156"/>
      <c r="J135" s="156"/>
      <c r="K135" s="156"/>
    </row>
    <row r="136" spans="9:11" x14ac:dyDescent="0.25">
      <c r="I136" s="156"/>
      <c r="J136" s="156"/>
      <c r="K136" s="156"/>
    </row>
    <row r="137" spans="9:11" x14ac:dyDescent="0.25">
      <c r="I137" s="156"/>
      <c r="J137" s="156"/>
      <c r="K137" s="156"/>
    </row>
    <row r="138" spans="9:11" x14ac:dyDescent="0.25">
      <c r="I138" s="156"/>
      <c r="J138" s="156"/>
      <c r="K138" s="156"/>
    </row>
    <row r="139" spans="9:11" x14ac:dyDescent="0.25">
      <c r="I139" s="156"/>
      <c r="J139" s="156"/>
      <c r="K139" s="156"/>
    </row>
    <row r="140" spans="9:11" x14ac:dyDescent="0.25">
      <c r="I140" s="156"/>
      <c r="J140" s="156"/>
      <c r="K140" s="156"/>
    </row>
    <row r="141" spans="9:11" x14ac:dyDescent="0.25">
      <c r="I141" s="156"/>
      <c r="J141" s="156"/>
      <c r="K141" s="156"/>
    </row>
    <row r="142" spans="9:11" x14ac:dyDescent="0.25">
      <c r="I142" s="156"/>
      <c r="J142" s="156"/>
      <c r="K142" s="156"/>
    </row>
    <row r="143" spans="9:11" x14ac:dyDescent="0.25">
      <c r="I143" s="156"/>
      <c r="J143" s="156"/>
      <c r="K143" s="156"/>
    </row>
    <row r="144" spans="9:11" x14ac:dyDescent="0.25">
      <c r="I144" s="156"/>
      <c r="J144" s="156"/>
      <c r="K144" s="156"/>
    </row>
    <row r="145" spans="9:11" x14ac:dyDescent="0.25">
      <c r="I145" s="156"/>
      <c r="J145" s="156"/>
      <c r="K145" s="156"/>
    </row>
    <row r="146" spans="9:11" x14ac:dyDescent="0.25">
      <c r="I146" s="156"/>
      <c r="J146" s="156"/>
      <c r="K146" s="156"/>
    </row>
    <row r="147" spans="9:11" x14ac:dyDescent="0.25">
      <c r="I147" s="156"/>
      <c r="J147" s="156"/>
      <c r="K147" s="156"/>
    </row>
    <row r="148" spans="9:11" x14ac:dyDescent="0.25">
      <c r="I148" s="156"/>
      <c r="J148" s="156"/>
      <c r="K148" s="156"/>
    </row>
    <row r="149" spans="9:11" x14ac:dyDescent="0.25">
      <c r="I149" s="156"/>
      <c r="J149" s="156"/>
      <c r="K149" s="156"/>
    </row>
    <row r="150" spans="9:11" x14ac:dyDescent="0.25">
      <c r="I150" s="156"/>
      <c r="J150" s="156"/>
      <c r="K150" s="156"/>
    </row>
    <row r="151" spans="9:11" x14ac:dyDescent="0.25">
      <c r="I151" s="156"/>
      <c r="J151" s="156"/>
      <c r="K151" s="156"/>
    </row>
    <row r="152" spans="9:11" x14ac:dyDescent="0.25">
      <c r="I152" s="156"/>
      <c r="J152" s="156"/>
      <c r="K152" s="156"/>
    </row>
    <row r="153" spans="9:11" x14ac:dyDescent="0.25">
      <c r="I153" s="156"/>
      <c r="J153" s="156"/>
      <c r="K153" s="156"/>
    </row>
    <row r="154" spans="9:11" x14ac:dyDescent="0.25">
      <c r="I154" s="156"/>
      <c r="J154" s="156"/>
      <c r="K154" s="156"/>
    </row>
    <row r="155" spans="9:11" x14ac:dyDescent="0.25">
      <c r="I155" s="156"/>
      <c r="J155" s="156"/>
      <c r="K155" s="156"/>
    </row>
    <row r="156" spans="9:11" x14ac:dyDescent="0.25">
      <c r="I156" s="156"/>
      <c r="J156" s="156"/>
      <c r="K156" s="156"/>
    </row>
    <row r="157" spans="9:11" x14ac:dyDescent="0.25">
      <c r="I157" s="156"/>
      <c r="J157" s="156"/>
      <c r="K157" s="156"/>
    </row>
    <row r="158" spans="9:11" x14ac:dyDescent="0.25">
      <c r="I158" s="156"/>
      <c r="J158" s="156"/>
      <c r="K158" s="156"/>
    </row>
    <row r="159" spans="9:11" x14ac:dyDescent="0.25">
      <c r="I159" s="156"/>
      <c r="J159" s="156"/>
      <c r="K159" s="156"/>
    </row>
    <row r="160" spans="9:11" x14ac:dyDescent="0.25">
      <c r="I160" s="156"/>
      <c r="J160" s="156"/>
      <c r="K160" s="156"/>
    </row>
    <row r="161" spans="9:11" x14ac:dyDescent="0.25">
      <c r="I161" s="156"/>
      <c r="J161" s="156"/>
      <c r="K161" s="156"/>
    </row>
  </sheetData>
  <sheetProtection algorithmName="SHA-512" hashValue="yY4wX5ox4bALdF+bMSxzUwzFfWvuy3mhKA20/Qy8fnSkwGjwYCYSC65EuXF8SAlOJE5xvkmrAtTscM/Gf3lrbg==" saltValue="uuZNKyug7AxuzcZ1vb6zCA==" spinCount="100000" sheet="1" objects="1" scenarios="1"/>
  <mergeCells count="1">
    <mergeCell ref="B2:F2"/>
  </mergeCells>
  <phoneticPr fontId="0" type="noConversion"/>
  <conditionalFormatting sqref="D108 D16:D22 D102:D104">
    <cfRule type="cellIs" dxfId="19" priority="11" stopIfTrue="1" operator="between">
      <formula>$K$128</formula>
      <formula>$L$128</formula>
    </cfRule>
  </conditionalFormatting>
  <conditionalFormatting sqref="D40">
    <cfRule type="cellIs" dxfId="18" priority="7" stopIfTrue="1" operator="between">
      <formula>$K$128</formula>
      <formula>$L$128</formula>
    </cfRule>
  </conditionalFormatting>
  <conditionalFormatting sqref="D66">
    <cfRule type="cellIs" dxfId="17" priority="6" stopIfTrue="1" operator="between">
      <formula>$K$128</formula>
      <formula>$L$128</formula>
    </cfRule>
  </conditionalFormatting>
  <conditionalFormatting sqref="D67">
    <cfRule type="cellIs" dxfId="16" priority="5" stopIfTrue="1" operator="between">
      <formula>$K$128</formula>
      <formula>$L$128</formula>
    </cfRule>
  </conditionalFormatting>
  <conditionalFormatting sqref="D70">
    <cfRule type="cellIs" dxfId="15" priority="4" stopIfTrue="1" operator="between">
      <formula>$K$128</formula>
      <formula>$L$128</formula>
    </cfRule>
  </conditionalFormatting>
  <conditionalFormatting sqref="D112">
    <cfRule type="cellIs" dxfId="14" priority="3" stopIfTrue="1" operator="between">
      <formula>$K$128</formula>
      <formula>$L$128</formula>
    </cfRule>
  </conditionalFormatting>
  <conditionalFormatting sqref="D112">
    <cfRule type="cellIs" dxfId="13" priority="2" stopIfTrue="1" operator="between">
      <formula>$K$128</formula>
      <formula>$L$128</formula>
    </cfRule>
  </conditionalFormatting>
  <conditionalFormatting sqref="D106">
    <cfRule type="cellIs" dxfId="12" priority="1" stopIfTrue="1" operator="between">
      <formula>$K$128</formula>
      <formula>$L$128</formula>
    </cfRule>
  </conditionalFormatting>
  <dataValidations count="2">
    <dataValidation allowBlank="1" showErrorMessage="1" sqref="C90:D90 E4:E126 M3 C52:D52" xr:uid="{00000000-0002-0000-0300-000000000000}"/>
    <dataValidation type="list" allowBlank="1" showDropDown="1" showErrorMessage="1" errorTitle="Caracter Inválido!!!" error="Entre com x ou X. Se o quesito não se aplica deixe em branco" sqref="C4:D51 C53:D89 C91:D126" xr:uid="{00000000-0002-0000-0300-000001000000}">
      <formula1>$K$128:$L$128</formula1>
    </dataValidation>
  </dataValidations>
  <pageMargins left="0.78740157499999996" right="0.78740157499999996" top="0.984251969" bottom="0.984251969" header="0.49212598499999999" footer="0.4921259849999999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tabColor rgb="FF00B050"/>
  </sheetPr>
  <dimension ref="A1:N125"/>
  <sheetViews>
    <sheetView showGridLines="0" zoomScaleNormal="100" workbookViewId="0">
      <selection activeCell="C4" sqref="C4"/>
    </sheetView>
  </sheetViews>
  <sheetFormatPr defaultRowHeight="15" x14ac:dyDescent="0.25"/>
  <cols>
    <col min="1" max="1" width="1.140625" customWidth="1"/>
    <col min="2" max="2" width="120.5703125" style="1" customWidth="1"/>
    <col min="3" max="5" width="9.140625" style="2"/>
    <col min="6" max="6" width="14" style="3" hidden="1" customWidth="1"/>
    <col min="7" max="8" width="9.140625" hidden="1" customWidth="1"/>
    <col min="9" max="9" width="11" style="95" hidden="1" customWidth="1"/>
    <col min="10" max="11" width="11.42578125" style="95" hidden="1" customWidth="1"/>
    <col min="12" max="12" width="13.42578125" style="95" hidden="1" customWidth="1"/>
    <col min="13" max="13" width="22.140625" hidden="1" customWidth="1"/>
  </cols>
  <sheetData>
    <row r="1" spans="1:14" ht="6" customHeight="1" thickBot="1" x14ac:dyDescent="0.3">
      <c r="A1" s="243" t="s">
        <v>56</v>
      </c>
    </row>
    <row r="2" spans="1:14" ht="71.25" customHeight="1" thickTop="1" thickBot="1" x14ac:dyDescent="0.25">
      <c r="B2" s="349" t="s">
        <v>454</v>
      </c>
      <c r="C2" s="350"/>
      <c r="D2" s="350"/>
      <c r="E2" s="350"/>
      <c r="F2" s="351"/>
      <c r="G2" s="131"/>
      <c r="N2" s="131"/>
    </row>
    <row r="3" spans="1:14" ht="35.1" customHeight="1" thickTop="1" thickBot="1" x14ac:dyDescent="0.25">
      <c r="B3" s="91" t="s">
        <v>128</v>
      </c>
      <c r="C3" s="89" t="s">
        <v>129</v>
      </c>
      <c r="D3" s="90" t="s">
        <v>130</v>
      </c>
      <c r="E3" s="93" t="s">
        <v>52</v>
      </c>
      <c r="F3" s="159" t="s">
        <v>133</v>
      </c>
      <c r="I3" s="165" t="s">
        <v>145</v>
      </c>
      <c r="J3" s="165" t="s">
        <v>146</v>
      </c>
      <c r="K3" s="165" t="s">
        <v>54</v>
      </c>
      <c r="L3" s="165" t="s">
        <v>53</v>
      </c>
      <c r="M3" s="173" t="s">
        <v>8</v>
      </c>
    </row>
    <row r="4" spans="1:14" ht="28.5" customHeight="1" thickTop="1" thickBot="1" x14ac:dyDescent="0.25">
      <c r="B4" s="117" t="s">
        <v>456</v>
      </c>
      <c r="C4" s="449"/>
      <c r="D4" s="450"/>
      <c r="E4" s="175" t="str">
        <f t="shared" ref="E4:E23" si="0">IF(OR(C4="x",C4="X",D4="x",D4="X"),"","X")</f>
        <v>X</v>
      </c>
      <c r="F4" s="161">
        <f>IF(C4="x",3,IF(C4="X",3,0))</f>
        <v>0</v>
      </c>
      <c r="I4" s="166">
        <f t="shared" ref="I4:I12" si="1">IF(F4=1,1,0)</f>
        <v>0</v>
      </c>
      <c r="J4" s="166">
        <f t="shared" ref="J4:J12" si="2">IF(F4=3,1,0)</f>
        <v>0</v>
      </c>
      <c r="K4" s="166">
        <f t="shared" ref="K4:K12" si="3">IF(F4=5,1,0)</f>
        <v>0</v>
      </c>
      <c r="L4" s="95">
        <f>IF(E4="x",3,IF(E4="X",3,0))</f>
        <v>3</v>
      </c>
    </row>
    <row r="5" spans="1:14" ht="30.75" customHeight="1" thickBot="1" x14ac:dyDescent="0.25">
      <c r="B5" s="157" t="s">
        <v>457</v>
      </c>
      <c r="C5" s="451"/>
      <c r="D5" s="452"/>
      <c r="E5" s="176" t="str">
        <f t="shared" si="0"/>
        <v>X</v>
      </c>
      <c r="F5" s="162">
        <f>IF(C5="x",3,IF(C5="X",3,0))</f>
        <v>0</v>
      </c>
      <c r="I5" s="166">
        <f t="shared" si="1"/>
        <v>0</v>
      </c>
      <c r="J5" s="166">
        <f t="shared" si="2"/>
        <v>0</v>
      </c>
      <c r="K5" s="166">
        <f t="shared" si="3"/>
        <v>0</v>
      </c>
      <c r="L5" s="95">
        <f>IF(E5="x",3,IF(E5="X",3,0))</f>
        <v>3</v>
      </c>
    </row>
    <row r="6" spans="1:14" ht="35.1" customHeight="1" thickTop="1" thickBot="1" x14ac:dyDescent="0.25">
      <c r="B6" s="91" t="s">
        <v>455</v>
      </c>
      <c r="C6" s="92" t="s">
        <v>129</v>
      </c>
      <c r="D6" s="278" t="s">
        <v>130</v>
      </c>
      <c r="E6" s="93" t="s">
        <v>52</v>
      </c>
      <c r="F6" s="159" t="s">
        <v>133</v>
      </c>
      <c r="I6" s="166"/>
      <c r="J6" s="166"/>
      <c r="K6" s="166"/>
    </row>
    <row r="7" spans="1:14" ht="29.25" customHeight="1" thickTop="1" thickBot="1" x14ac:dyDescent="0.25">
      <c r="B7" s="143" t="s">
        <v>458</v>
      </c>
      <c r="C7" s="449"/>
      <c r="D7" s="452"/>
      <c r="E7" s="176" t="str">
        <f t="shared" si="0"/>
        <v>X</v>
      </c>
      <c r="F7" s="162">
        <f>IF(C7="x",3,IF(C7="X",3,0))</f>
        <v>0</v>
      </c>
      <c r="I7" s="166">
        <f t="shared" ref="I7:I8" si="4">IF(F7=1,1,0)</f>
        <v>0</v>
      </c>
      <c r="J7" s="166">
        <f t="shared" ref="J7:J8" si="5">IF(F7=3,1,0)</f>
        <v>0</v>
      </c>
      <c r="K7" s="166">
        <f t="shared" ref="K7:K8" si="6">IF(F7=5,1,0)</f>
        <v>0</v>
      </c>
      <c r="L7" s="95">
        <f>IF(E7="x",3,IF(E7="X",3,0))</f>
        <v>3</v>
      </c>
    </row>
    <row r="8" spans="1:14" ht="35.25" customHeight="1" thickBot="1" x14ac:dyDescent="0.25">
      <c r="B8" s="143" t="s">
        <v>459</v>
      </c>
      <c r="C8" s="451"/>
      <c r="D8" s="452"/>
      <c r="E8" s="176" t="str">
        <f t="shared" si="0"/>
        <v>X</v>
      </c>
      <c r="F8" s="162">
        <f>IF(C8="x",3,IF(C8="X",3,0))</f>
        <v>0</v>
      </c>
      <c r="I8" s="166">
        <f t="shared" si="4"/>
        <v>0</v>
      </c>
      <c r="J8" s="166">
        <f t="shared" si="5"/>
        <v>0</v>
      </c>
      <c r="K8" s="166">
        <f t="shared" si="6"/>
        <v>0</v>
      </c>
      <c r="L8" s="95">
        <f>IF(E8="x",3,IF(E8="X",3,0))</f>
        <v>3</v>
      </c>
    </row>
    <row r="9" spans="1:14" ht="36" customHeight="1" thickBot="1" x14ac:dyDescent="0.25">
      <c r="B9" s="143" t="s">
        <v>460</v>
      </c>
      <c r="C9" s="451"/>
      <c r="D9" s="452"/>
      <c r="E9" s="176" t="str">
        <f t="shared" si="0"/>
        <v>X</v>
      </c>
      <c r="F9" s="162">
        <f t="shared" ref="F9:F12" si="7">IF(C9="x",5,IF(C9="X",5,0))</f>
        <v>0</v>
      </c>
      <c r="I9" s="166">
        <f t="shared" si="1"/>
        <v>0</v>
      </c>
      <c r="J9" s="166">
        <f t="shared" si="2"/>
        <v>0</v>
      </c>
      <c r="K9" s="166">
        <f t="shared" si="3"/>
        <v>0</v>
      </c>
      <c r="L9" s="95">
        <f t="shared" ref="L9:L12" si="8">IF(E9="x",5,IF(E9="X",5,0))</f>
        <v>5</v>
      </c>
    </row>
    <row r="10" spans="1:14" ht="48" thickBot="1" x14ac:dyDescent="0.25">
      <c r="B10" s="143" t="s">
        <v>461</v>
      </c>
      <c r="C10" s="451"/>
      <c r="D10" s="452"/>
      <c r="E10" s="176" t="str">
        <f t="shared" si="0"/>
        <v>X</v>
      </c>
      <c r="F10" s="162">
        <f t="shared" si="7"/>
        <v>0</v>
      </c>
      <c r="I10" s="166">
        <f t="shared" si="1"/>
        <v>0</v>
      </c>
      <c r="J10" s="166">
        <f t="shared" si="2"/>
        <v>0</v>
      </c>
      <c r="K10" s="166">
        <f t="shared" si="3"/>
        <v>0</v>
      </c>
      <c r="L10" s="95">
        <f t="shared" si="8"/>
        <v>5</v>
      </c>
    </row>
    <row r="11" spans="1:14" ht="33.75" customHeight="1" thickBot="1" x14ac:dyDescent="0.25">
      <c r="B11" s="143" t="s">
        <v>462</v>
      </c>
      <c r="C11" s="451"/>
      <c r="D11" s="452"/>
      <c r="E11" s="176" t="str">
        <f t="shared" si="0"/>
        <v>X</v>
      </c>
      <c r="F11" s="162">
        <f>IF(C11="x",3,IF(C11="X",3,0))</f>
        <v>0</v>
      </c>
      <c r="I11" s="166">
        <f t="shared" si="1"/>
        <v>0</v>
      </c>
      <c r="J11" s="166">
        <f t="shared" si="2"/>
        <v>0</v>
      </c>
      <c r="K11" s="166">
        <f t="shared" si="3"/>
        <v>0</v>
      </c>
      <c r="L11" s="95">
        <f>IF(E11="x",3,IF(E11="X",3,0))</f>
        <v>3</v>
      </c>
    </row>
    <row r="12" spans="1:14" ht="32.25" customHeight="1" thickBot="1" x14ac:dyDescent="0.25">
      <c r="B12" s="143" t="s">
        <v>474</v>
      </c>
      <c r="C12" s="440"/>
      <c r="D12" s="453"/>
      <c r="E12" s="133" t="str">
        <f t="shared" si="0"/>
        <v>X</v>
      </c>
      <c r="F12" s="164">
        <f t="shared" si="7"/>
        <v>0</v>
      </c>
      <c r="I12" s="166">
        <f t="shared" si="1"/>
        <v>0</v>
      </c>
      <c r="J12" s="166">
        <f t="shared" si="2"/>
        <v>0</v>
      </c>
      <c r="K12" s="166">
        <f t="shared" si="3"/>
        <v>0</v>
      </c>
      <c r="L12" s="95">
        <f t="shared" si="8"/>
        <v>5</v>
      </c>
    </row>
    <row r="13" spans="1:14" ht="35.1" customHeight="1" thickTop="1" thickBot="1" x14ac:dyDescent="0.25">
      <c r="B13" s="91" t="s">
        <v>475</v>
      </c>
      <c r="C13" s="92" t="s">
        <v>129</v>
      </c>
      <c r="D13" s="278" t="s">
        <v>130</v>
      </c>
      <c r="E13" s="93" t="s">
        <v>52</v>
      </c>
      <c r="F13" s="159" t="s">
        <v>133</v>
      </c>
      <c r="I13" s="166"/>
      <c r="J13" s="166"/>
      <c r="K13" s="166"/>
    </row>
    <row r="14" spans="1:14" ht="34.5" customHeight="1" thickTop="1" thickBot="1" x14ac:dyDescent="0.25">
      <c r="B14" s="143" t="s">
        <v>463</v>
      </c>
      <c r="C14" s="449"/>
      <c r="D14" s="450"/>
      <c r="E14" s="175" t="str">
        <f>IF(OR(C14="x",C14="X",D14="x",D14="X"),"","X")</f>
        <v>X</v>
      </c>
      <c r="F14" s="161">
        <f>IF(C14="x",3,IF(C14="X",3,0))</f>
        <v>0</v>
      </c>
      <c r="I14" s="166">
        <f t="shared" ref="I14:I24" si="9">IF(F14=1,1,0)</f>
        <v>0</v>
      </c>
      <c r="J14" s="166">
        <f t="shared" ref="J14:J24" si="10">IF(F14=3,1,0)</f>
        <v>0</v>
      </c>
      <c r="K14" s="166">
        <f t="shared" ref="K14:K24" si="11">IF(F14=5,1,0)</f>
        <v>0</v>
      </c>
      <c r="L14" s="95">
        <f>IF(E14="x",3,IF(E14="X",3,0))</f>
        <v>3</v>
      </c>
    </row>
    <row r="15" spans="1:14" ht="34.5" customHeight="1" thickBot="1" x14ac:dyDescent="0.25">
      <c r="B15" s="143" t="s">
        <v>464</v>
      </c>
      <c r="C15" s="451"/>
      <c r="D15" s="452"/>
      <c r="E15" s="176" t="str">
        <f>IF(OR(C15="x",C15="X",D15="x",D15="X"),"","X")</f>
        <v>X</v>
      </c>
      <c r="F15" s="162">
        <f t="shared" ref="F15:F18" si="12">IF(C15="x",5,IF(C15="X",5,0))</f>
        <v>0</v>
      </c>
      <c r="I15" s="166">
        <f t="shared" ref="I15:I19" si="13">IF(F15=1,1,0)</f>
        <v>0</v>
      </c>
      <c r="J15" s="166">
        <f t="shared" ref="J15:J19" si="14">IF(F15=3,1,0)</f>
        <v>0</v>
      </c>
      <c r="K15" s="166">
        <f t="shared" ref="K15:K19" si="15">IF(F15=5,1,0)</f>
        <v>0</v>
      </c>
      <c r="L15" s="95">
        <f t="shared" ref="L15:L18" si="16">IF(E15="x",5,IF(E15="X",5,0))</f>
        <v>5</v>
      </c>
    </row>
    <row r="16" spans="1:14" ht="34.5" customHeight="1" thickBot="1" x14ac:dyDescent="0.25">
      <c r="B16" s="143" t="s">
        <v>465</v>
      </c>
      <c r="C16" s="451"/>
      <c r="D16" s="452"/>
      <c r="E16" s="176" t="str">
        <f>IF(OR(C16="x",C16="X",D16="x",D16="X"),"","X")</f>
        <v>X</v>
      </c>
      <c r="F16" s="162">
        <f t="shared" si="12"/>
        <v>0</v>
      </c>
      <c r="I16" s="166">
        <f t="shared" si="13"/>
        <v>0</v>
      </c>
      <c r="J16" s="166">
        <f t="shared" si="14"/>
        <v>0</v>
      </c>
      <c r="K16" s="166">
        <f t="shared" si="15"/>
        <v>0</v>
      </c>
      <c r="L16" s="95">
        <f t="shared" si="16"/>
        <v>5</v>
      </c>
      <c r="M16">
        <f>IF(D16="x",1,IF(D16="X",1,0))</f>
        <v>0</v>
      </c>
    </row>
    <row r="17" spans="2:12" ht="34.5" customHeight="1" thickBot="1" x14ac:dyDescent="0.25">
      <c r="B17" s="143" t="s">
        <v>466</v>
      </c>
      <c r="C17" s="451"/>
      <c r="D17" s="452"/>
      <c r="E17" s="176" t="str">
        <f>IF(OR(C17="x",C17="X",D17="x",D17="X"),"","X")</f>
        <v>X</v>
      </c>
      <c r="F17" s="162">
        <f t="shared" si="12"/>
        <v>0</v>
      </c>
      <c r="I17" s="166">
        <f t="shared" si="13"/>
        <v>0</v>
      </c>
      <c r="J17" s="166">
        <f t="shared" si="14"/>
        <v>0</v>
      </c>
      <c r="K17" s="166">
        <f t="shared" si="15"/>
        <v>0</v>
      </c>
      <c r="L17" s="95">
        <f t="shared" si="16"/>
        <v>5</v>
      </c>
    </row>
    <row r="18" spans="2:12" ht="34.5" customHeight="1" thickBot="1" x14ac:dyDescent="0.25">
      <c r="B18" s="143" t="s">
        <v>467</v>
      </c>
      <c r="C18" s="451"/>
      <c r="D18" s="452"/>
      <c r="E18" s="176" t="str">
        <f t="shared" ref="E18" si="17">IF(OR(C18="x",C18="X",D18="x",D18="X"),"","X")</f>
        <v>X</v>
      </c>
      <c r="F18" s="162">
        <f t="shared" si="12"/>
        <v>0</v>
      </c>
      <c r="I18" s="166">
        <f t="shared" si="13"/>
        <v>0</v>
      </c>
      <c r="J18" s="166">
        <f t="shared" si="14"/>
        <v>0</v>
      </c>
      <c r="K18" s="166">
        <f t="shared" si="15"/>
        <v>0</v>
      </c>
      <c r="L18" s="95">
        <f t="shared" si="16"/>
        <v>5</v>
      </c>
    </row>
    <row r="19" spans="2:12" ht="34.5" customHeight="1" thickBot="1" x14ac:dyDescent="0.25">
      <c r="B19" s="143" t="s">
        <v>468</v>
      </c>
      <c r="C19" s="451"/>
      <c r="D19" s="452"/>
      <c r="E19" s="176" t="str">
        <f>IF(OR(C19="x",C19="X",D19="x",D19="X"),"","X")</f>
        <v>X</v>
      </c>
      <c r="F19" s="162">
        <f>IF(C19="x",1,IF(C19="X",1,0))</f>
        <v>0</v>
      </c>
      <c r="I19" s="166">
        <f t="shared" si="13"/>
        <v>0</v>
      </c>
      <c r="J19" s="166">
        <f t="shared" si="14"/>
        <v>0</v>
      </c>
      <c r="K19" s="166">
        <f t="shared" si="15"/>
        <v>0</v>
      </c>
      <c r="L19" s="95">
        <f>IF(E19="x",1,IF(E19="X",1,0))</f>
        <v>1</v>
      </c>
    </row>
    <row r="20" spans="2:12" ht="34.5" customHeight="1" thickBot="1" x14ac:dyDescent="0.25">
      <c r="B20" s="143" t="s">
        <v>469</v>
      </c>
      <c r="C20" s="451"/>
      <c r="D20" s="452"/>
      <c r="E20" s="176" t="str">
        <f>IF(OR(C20="x",C20="X",D20="x",D20="X"),"","X")</f>
        <v>X</v>
      </c>
      <c r="F20" s="162">
        <f t="shared" ref="F20" si="18">IF(C20="x",5,IF(C20="X",5,0))</f>
        <v>0</v>
      </c>
      <c r="I20" s="166">
        <f t="shared" si="9"/>
        <v>0</v>
      </c>
      <c r="J20" s="166">
        <f t="shared" si="10"/>
        <v>0</v>
      </c>
      <c r="K20" s="166">
        <f t="shared" si="11"/>
        <v>0</v>
      </c>
      <c r="L20" s="95">
        <f t="shared" ref="L20" si="19">IF(E20="x",5,IF(E20="X",5,0))</f>
        <v>5</v>
      </c>
    </row>
    <row r="21" spans="2:12" ht="34.5" customHeight="1" thickBot="1" x14ac:dyDescent="0.25">
      <c r="B21" s="143" t="s">
        <v>470</v>
      </c>
      <c r="C21" s="451"/>
      <c r="D21" s="452"/>
      <c r="E21" s="176" t="str">
        <f>IF(OR(C21="x",C21="X",D21="x",D21="X"),"","X")</f>
        <v>X</v>
      </c>
      <c r="F21" s="162">
        <f t="shared" ref="F21:F24" si="20">IF(C21="x",3,IF(C21="X",3,0))</f>
        <v>0</v>
      </c>
      <c r="I21" s="166">
        <f t="shared" si="9"/>
        <v>0</v>
      </c>
      <c r="J21" s="166">
        <f t="shared" si="10"/>
        <v>0</v>
      </c>
      <c r="K21" s="166">
        <f t="shared" si="11"/>
        <v>0</v>
      </c>
      <c r="L21" s="95">
        <f t="shared" ref="L21:L24" si="21">IF(E21="x",3,IF(E21="X",3,0))</f>
        <v>3</v>
      </c>
    </row>
    <row r="22" spans="2:12" ht="34.5" customHeight="1" thickBot="1" x14ac:dyDescent="0.25">
      <c r="B22" s="143" t="s">
        <v>473</v>
      </c>
      <c r="C22" s="451"/>
      <c r="D22" s="452"/>
      <c r="E22" s="176" t="str">
        <f>IF(OR(C22="x",C22="X",D22="x",D22="X"),"","X")</f>
        <v>X</v>
      </c>
      <c r="F22" s="162">
        <f t="shared" si="20"/>
        <v>0</v>
      </c>
      <c r="I22" s="166">
        <f t="shared" si="9"/>
        <v>0</v>
      </c>
      <c r="J22" s="166">
        <f t="shared" si="10"/>
        <v>0</v>
      </c>
      <c r="K22" s="166">
        <f t="shared" si="11"/>
        <v>0</v>
      </c>
      <c r="L22" s="95">
        <f t="shared" si="21"/>
        <v>3</v>
      </c>
    </row>
    <row r="23" spans="2:12" ht="34.5" customHeight="1" thickBot="1" x14ac:dyDescent="0.25">
      <c r="B23" s="143" t="s">
        <v>471</v>
      </c>
      <c r="C23" s="451"/>
      <c r="D23" s="452"/>
      <c r="E23" s="176" t="str">
        <f t="shared" si="0"/>
        <v>X</v>
      </c>
      <c r="F23" s="162">
        <f t="shared" si="20"/>
        <v>0</v>
      </c>
      <c r="I23" s="166">
        <f t="shared" si="9"/>
        <v>0</v>
      </c>
      <c r="J23" s="166">
        <f t="shared" si="10"/>
        <v>0</v>
      </c>
      <c r="K23" s="166">
        <f t="shared" si="11"/>
        <v>0</v>
      </c>
      <c r="L23" s="95">
        <f t="shared" si="21"/>
        <v>3</v>
      </c>
    </row>
    <row r="24" spans="2:12" ht="48.75" customHeight="1" thickBot="1" x14ac:dyDescent="0.25">
      <c r="B24" s="143" t="s">
        <v>472</v>
      </c>
      <c r="C24" s="451"/>
      <c r="D24" s="452"/>
      <c r="E24" s="176" t="str">
        <f>IF(OR(C24="x",C24="X",D24="x",D24="X"),"","X")</f>
        <v>X</v>
      </c>
      <c r="F24" s="162">
        <f t="shared" si="20"/>
        <v>0</v>
      </c>
      <c r="I24" s="166">
        <f t="shared" si="9"/>
        <v>0</v>
      </c>
      <c r="J24" s="166">
        <f t="shared" si="10"/>
        <v>0</v>
      </c>
      <c r="K24" s="166">
        <f t="shared" si="11"/>
        <v>0</v>
      </c>
      <c r="L24" s="95">
        <f t="shared" si="21"/>
        <v>3</v>
      </c>
    </row>
    <row r="25" spans="2:12" ht="35.1" customHeight="1" thickTop="1" thickBot="1" x14ac:dyDescent="0.25">
      <c r="B25" s="91" t="s">
        <v>50</v>
      </c>
      <c r="C25" s="92" t="s">
        <v>129</v>
      </c>
      <c r="D25" s="278" t="s">
        <v>130</v>
      </c>
      <c r="E25" s="93" t="s">
        <v>52</v>
      </c>
      <c r="F25" s="159" t="s">
        <v>133</v>
      </c>
      <c r="I25" s="166"/>
      <c r="J25" s="166"/>
      <c r="K25" s="166"/>
    </row>
    <row r="26" spans="2:12" ht="33.75" customHeight="1" thickTop="1" thickBot="1" x14ac:dyDescent="0.25">
      <c r="B26" s="143" t="s">
        <v>477</v>
      </c>
      <c r="C26" s="449"/>
      <c r="D26" s="450"/>
      <c r="E26" s="277" t="str">
        <f t="shared" ref="E26:E34" si="22">IF(OR(C26="x",C26="X",D26="x",D26="X"),"","X")</f>
        <v>X</v>
      </c>
      <c r="F26" s="161">
        <f t="shared" ref="F26:F33" si="23">IF(C26="x",5,IF(C26="X",5,0))</f>
        <v>0</v>
      </c>
      <c r="I26" s="166">
        <f t="shared" ref="I26:I33" si="24">IF(F26=1,1,0)</f>
        <v>0</v>
      </c>
      <c r="J26" s="166">
        <f t="shared" ref="J26:J33" si="25">IF(F26=3,1,0)</f>
        <v>0</v>
      </c>
      <c r="K26" s="166">
        <f t="shared" ref="K26:K33" si="26">IF(F26=5,1,0)</f>
        <v>0</v>
      </c>
      <c r="L26" s="95">
        <f t="shared" ref="L26:L33" si="27">IF(E26="x",5,IF(E26="X",5,0))</f>
        <v>5</v>
      </c>
    </row>
    <row r="27" spans="2:12" ht="42.75" customHeight="1" thickBot="1" x14ac:dyDescent="0.25">
      <c r="B27" s="143" t="s">
        <v>478</v>
      </c>
      <c r="C27" s="451"/>
      <c r="D27" s="454"/>
      <c r="E27" s="276" t="str">
        <f t="shared" si="22"/>
        <v>X</v>
      </c>
      <c r="F27" s="162">
        <f t="shared" si="23"/>
        <v>0</v>
      </c>
      <c r="I27" s="166">
        <f t="shared" si="24"/>
        <v>0</v>
      </c>
      <c r="J27" s="166">
        <f t="shared" si="25"/>
        <v>0</v>
      </c>
      <c r="K27" s="166">
        <f t="shared" si="26"/>
        <v>0</v>
      </c>
      <c r="L27" s="95">
        <f t="shared" si="27"/>
        <v>5</v>
      </c>
    </row>
    <row r="28" spans="2:12" ht="35.1" customHeight="1" thickTop="1" thickBot="1" x14ac:dyDescent="0.25">
      <c r="B28" s="91" t="s">
        <v>135</v>
      </c>
      <c r="C28" s="92" t="s">
        <v>129</v>
      </c>
      <c r="D28" s="278" t="s">
        <v>130</v>
      </c>
      <c r="E28" s="93" t="s">
        <v>52</v>
      </c>
      <c r="F28" s="159" t="s">
        <v>133</v>
      </c>
      <c r="I28" s="166"/>
      <c r="J28" s="166"/>
      <c r="K28" s="166"/>
    </row>
    <row r="29" spans="2:12" ht="42" customHeight="1" thickTop="1" thickBot="1" x14ac:dyDescent="0.25">
      <c r="B29" s="143" t="s">
        <v>479</v>
      </c>
      <c r="C29" s="451"/>
      <c r="D29" s="450"/>
      <c r="E29" s="276" t="str">
        <f t="shared" si="22"/>
        <v>X</v>
      </c>
      <c r="F29" s="162">
        <f t="shared" si="23"/>
        <v>0</v>
      </c>
      <c r="I29" s="166">
        <f t="shared" si="24"/>
        <v>0</v>
      </c>
      <c r="J29" s="166">
        <f t="shared" si="25"/>
        <v>0</v>
      </c>
      <c r="K29" s="166">
        <f t="shared" si="26"/>
        <v>0</v>
      </c>
      <c r="L29" s="95">
        <f t="shared" si="27"/>
        <v>5</v>
      </c>
    </row>
    <row r="30" spans="2:12" ht="43.5" customHeight="1" thickBot="1" x14ac:dyDescent="0.25">
      <c r="B30" s="143" t="s">
        <v>480</v>
      </c>
      <c r="C30" s="451"/>
      <c r="D30" s="452"/>
      <c r="E30" s="276" t="str">
        <f t="shared" si="22"/>
        <v>X</v>
      </c>
      <c r="F30" s="162">
        <f t="shared" ref="F30:F31" si="28">IF(C30="x",3,IF(C30="X",3,0))</f>
        <v>0</v>
      </c>
      <c r="I30" s="166">
        <f t="shared" si="24"/>
        <v>0</v>
      </c>
      <c r="J30" s="166">
        <f t="shared" si="25"/>
        <v>0</v>
      </c>
      <c r="K30" s="166">
        <f t="shared" si="26"/>
        <v>0</v>
      </c>
      <c r="L30" s="95">
        <f t="shared" ref="L30:L31" si="29">IF(E30="x",3,IF(E30="X",3,0))</f>
        <v>3</v>
      </c>
    </row>
    <row r="31" spans="2:12" ht="40.5" customHeight="1" thickBot="1" x14ac:dyDescent="0.25">
      <c r="B31" s="143" t="s">
        <v>481</v>
      </c>
      <c r="C31" s="451"/>
      <c r="D31" s="452"/>
      <c r="E31" s="276" t="str">
        <f t="shared" si="22"/>
        <v>X</v>
      </c>
      <c r="F31" s="162">
        <f t="shared" si="28"/>
        <v>0</v>
      </c>
      <c r="I31" s="166">
        <f t="shared" si="24"/>
        <v>0</v>
      </c>
      <c r="J31" s="166">
        <f t="shared" si="25"/>
        <v>0</v>
      </c>
      <c r="K31" s="166">
        <f t="shared" si="26"/>
        <v>0</v>
      </c>
      <c r="L31" s="95">
        <f t="shared" si="29"/>
        <v>3</v>
      </c>
    </row>
    <row r="32" spans="2:12" ht="35.1" customHeight="1" thickTop="1" thickBot="1" x14ac:dyDescent="0.25">
      <c r="B32" s="91" t="s">
        <v>51</v>
      </c>
      <c r="C32" s="92" t="s">
        <v>129</v>
      </c>
      <c r="D32" s="278" t="s">
        <v>130</v>
      </c>
      <c r="E32" s="88" t="s">
        <v>52</v>
      </c>
      <c r="F32" s="159" t="s">
        <v>133</v>
      </c>
      <c r="I32" s="166"/>
      <c r="J32" s="166"/>
      <c r="K32" s="166"/>
    </row>
    <row r="33" spans="2:12" ht="33" customHeight="1" thickTop="1" thickBot="1" x14ac:dyDescent="0.25">
      <c r="B33" s="143" t="s">
        <v>482</v>
      </c>
      <c r="C33" s="451"/>
      <c r="D33" s="452"/>
      <c r="E33" s="276" t="str">
        <f t="shared" si="22"/>
        <v>X</v>
      </c>
      <c r="F33" s="162">
        <f t="shared" si="23"/>
        <v>0</v>
      </c>
      <c r="I33" s="166">
        <f t="shared" si="24"/>
        <v>0</v>
      </c>
      <c r="J33" s="166">
        <f t="shared" si="25"/>
        <v>0</v>
      </c>
      <c r="K33" s="166">
        <f t="shared" si="26"/>
        <v>0</v>
      </c>
      <c r="L33" s="95">
        <f t="shared" si="27"/>
        <v>5</v>
      </c>
    </row>
    <row r="34" spans="2:12" ht="35.25" customHeight="1" thickBot="1" x14ac:dyDescent="0.25">
      <c r="B34" s="158" t="s">
        <v>499</v>
      </c>
      <c r="C34" s="451"/>
      <c r="D34" s="452"/>
      <c r="E34" s="176" t="str">
        <f t="shared" si="22"/>
        <v>X</v>
      </c>
      <c r="F34" s="162">
        <f t="shared" ref="F34" si="30">IF(C34="x",3,IF(C34="X",3,0))</f>
        <v>0</v>
      </c>
      <c r="I34" s="166">
        <f t="shared" ref="I34" si="31">IF(F34=1,1,0)</f>
        <v>0</v>
      </c>
      <c r="J34" s="166">
        <f t="shared" ref="J34" si="32">IF(F34=3,1,0)</f>
        <v>0</v>
      </c>
      <c r="K34" s="166">
        <f t="shared" ref="K34" si="33">IF(F34=5,1,0)</f>
        <v>0</v>
      </c>
      <c r="L34" s="95">
        <f t="shared" ref="L34" si="34">IF(E34="x",3,IF(E34="X",3,0))</f>
        <v>3</v>
      </c>
    </row>
    <row r="35" spans="2:12" ht="42.75" customHeight="1" thickBot="1" x14ac:dyDescent="0.25">
      <c r="B35" s="143" t="s">
        <v>483</v>
      </c>
      <c r="C35" s="455"/>
      <c r="D35" s="456"/>
      <c r="E35" s="273" t="str">
        <f>IF(OR(C35="x",C35="X",D35="x",D35="X"),"","X")</f>
        <v>X</v>
      </c>
      <c r="F35" s="162">
        <f>IF(C35="x",5,IF(C35="X",5,0))</f>
        <v>0</v>
      </c>
      <c r="I35" s="166">
        <f>IF(F35=1,1,0)</f>
        <v>0</v>
      </c>
      <c r="J35" s="166">
        <f>IF(F35=3,1,0)</f>
        <v>0</v>
      </c>
      <c r="K35" s="166">
        <f>IF(F35=5,1,0)</f>
        <v>0</v>
      </c>
      <c r="L35" s="95">
        <f>IF(E35="x",5,IF(E35="X",5,0))</f>
        <v>5</v>
      </c>
    </row>
    <row r="36" spans="2:12" ht="45.75" customHeight="1" thickBot="1" x14ac:dyDescent="0.25">
      <c r="B36" s="143" t="s">
        <v>484</v>
      </c>
      <c r="C36" s="451"/>
      <c r="D36" s="452"/>
      <c r="E36" s="176" t="str">
        <f>IF(OR(C36="x",C36="X",D36="x",D36="X"),"","X")</f>
        <v>X</v>
      </c>
      <c r="F36" s="274">
        <f>IF(C36="x",5,IF(C36="X",5,0))</f>
        <v>0</v>
      </c>
      <c r="I36" s="166">
        <f>IF(F36=1,1,0)</f>
        <v>0</v>
      </c>
      <c r="J36" s="166">
        <f>IF(F36=3,1,0)</f>
        <v>0</v>
      </c>
      <c r="K36" s="166">
        <f>IF(F36=5,1,0)</f>
        <v>0</v>
      </c>
      <c r="L36" s="95">
        <f>IF(E36="x",5,IF(E36="X",5,0))</f>
        <v>5</v>
      </c>
    </row>
    <row r="37" spans="2:12" ht="35.1" customHeight="1" thickTop="1" thickBot="1" x14ac:dyDescent="0.25">
      <c r="B37" s="91" t="s">
        <v>476</v>
      </c>
      <c r="C37" s="92" t="s">
        <v>129</v>
      </c>
      <c r="D37" s="278" t="s">
        <v>130</v>
      </c>
      <c r="E37" s="93" t="s">
        <v>52</v>
      </c>
      <c r="F37" s="159" t="s">
        <v>133</v>
      </c>
      <c r="I37" s="166"/>
      <c r="J37" s="166"/>
      <c r="K37" s="166"/>
    </row>
    <row r="38" spans="2:12" ht="38.25" customHeight="1" thickTop="1" thickBot="1" x14ac:dyDescent="0.25">
      <c r="B38" s="143" t="s">
        <v>233</v>
      </c>
      <c r="C38" s="451"/>
      <c r="D38" s="452"/>
      <c r="E38" s="176" t="str">
        <f>IF(OR(C38="x",C38="X",D38="x",D38="X"),"","X")</f>
        <v>X</v>
      </c>
      <c r="F38" s="162">
        <f>IF(C38="x",3,IF(C38="X",3,0))</f>
        <v>0</v>
      </c>
      <c r="I38" s="166">
        <f>IF(F38=1,1,0)</f>
        <v>0</v>
      </c>
      <c r="J38" s="166">
        <f>IF(F38=3,1,0)</f>
        <v>0</v>
      </c>
      <c r="K38" s="166">
        <f>IF(F38=5,1,0)</f>
        <v>0</v>
      </c>
      <c r="L38" s="95">
        <f>IF(E38="x",3,IF(E38="X",3,0))</f>
        <v>3</v>
      </c>
    </row>
    <row r="39" spans="2:12" ht="30.75" customHeight="1" thickBot="1" x14ac:dyDescent="0.25">
      <c r="B39" s="143" t="s">
        <v>485</v>
      </c>
      <c r="C39" s="451"/>
      <c r="D39" s="452"/>
      <c r="E39" s="176" t="str">
        <f>IF(OR(C39="x",C39="X",D39="x",D39="X"),"","X")</f>
        <v>X</v>
      </c>
      <c r="F39" s="162">
        <f>IF(C39="x",3,IF(C39="X",3,0))</f>
        <v>0</v>
      </c>
      <c r="I39" s="166">
        <f>IF(F39=1,1,0)</f>
        <v>0</v>
      </c>
      <c r="J39" s="166">
        <f>IF(F39=3,1,0)</f>
        <v>0</v>
      </c>
      <c r="K39" s="166">
        <f>IF(F39=5,1,0)</f>
        <v>0</v>
      </c>
      <c r="L39" s="95">
        <f>IF(E39="x",3,IF(E39="X",3,0))</f>
        <v>3</v>
      </c>
    </row>
    <row r="40" spans="2:12" ht="34.5" customHeight="1" thickBot="1" x14ac:dyDescent="0.25">
      <c r="B40" s="143" t="s">
        <v>486</v>
      </c>
      <c r="C40" s="457"/>
      <c r="D40" s="458"/>
      <c r="E40" s="271" t="str">
        <f>IF(OR(C40="x",C40="X",D40="x",D40="X"),"","X")</f>
        <v>X</v>
      </c>
      <c r="F40" s="272">
        <f>IF(C40="x",5,IF(C40="X",5,0))</f>
        <v>0</v>
      </c>
      <c r="I40" s="166">
        <f>IF(F40=1,1,0)</f>
        <v>0</v>
      </c>
      <c r="J40" s="166">
        <f>IF(F40=3,1,0)</f>
        <v>0</v>
      </c>
      <c r="K40" s="166">
        <f>IF(F40=5,1,0)</f>
        <v>0</v>
      </c>
      <c r="L40" s="95">
        <f>IF(E40="x",5,IF(E40="X",5,0))</f>
        <v>5</v>
      </c>
    </row>
    <row r="41" spans="2:12" ht="39.75" customHeight="1" thickBot="1" x14ac:dyDescent="0.25">
      <c r="B41" s="143" t="s">
        <v>487</v>
      </c>
      <c r="C41" s="451"/>
      <c r="D41" s="452"/>
      <c r="E41" s="176" t="str">
        <f t="shared" ref="E41:E45" si="35">IF(OR(C41="x",C41="X",D41="x",D41="X"),"","X")</f>
        <v>X</v>
      </c>
      <c r="F41" s="162">
        <f>IF(C41="x",5,IF(C41="X",5,0))</f>
        <v>0</v>
      </c>
      <c r="I41" s="166">
        <f t="shared" ref="I41:I44" si="36">IF(F41=1,1,0)</f>
        <v>0</v>
      </c>
      <c r="J41" s="166">
        <f t="shared" ref="J41:J44" si="37">IF(F41=3,1,0)</f>
        <v>0</v>
      </c>
      <c r="K41" s="166">
        <f t="shared" ref="K41:K44" si="38">IF(F41=5,1,0)</f>
        <v>0</v>
      </c>
      <c r="L41" s="95">
        <f>IF(E41="x",5,IF(E41="X",5,0))</f>
        <v>5</v>
      </c>
    </row>
    <row r="42" spans="2:12" ht="38.25" customHeight="1" thickBot="1" x14ac:dyDescent="0.25">
      <c r="B42" s="143" t="s">
        <v>488</v>
      </c>
      <c r="C42" s="451"/>
      <c r="D42" s="452"/>
      <c r="E42" s="176" t="str">
        <f t="shared" si="35"/>
        <v>X</v>
      </c>
      <c r="F42" s="162">
        <f>IF(C42="x",3,IF(C42="X",3,0))</f>
        <v>0</v>
      </c>
      <c r="I42" s="166">
        <f t="shared" si="36"/>
        <v>0</v>
      </c>
      <c r="J42" s="166">
        <f t="shared" si="37"/>
        <v>0</v>
      </c>
      <c r="K42" s="166">
        <f t="shared" si="38"/>
        <v>0</v>
      </c>
      <c r="L42" s="95">
        <f>IF(E42="x",3,IF(E42="X",3,0))</f>
        <v>3</v>
      </c>
    </row>
    <row r="43" spans="2:12" ht="32.25" customHeight="1" thickBot="1" x14ac:dyDescent="0.25">
      <c r="B43" s="143" t="s">
        <v>489</v>
      </c>
      <c r="C43" s="451"/>
      <c r="D43" s="452"/>
      <c r="E43" s="176" t="str">
        <f t="shared" si="35"/>
        <v>X</v>
      </c>
      <c r="F43" s="162">
        <f>IF(C43="x",5,IF(C43="X",5,0))</f>
        <v>0</v>
      </c>
      <c r="I43" s="166">
        <f t="shared" si="36"/>
        <v>0</v>
      </c>
      <c r="J43" s="166">
        <f t="shared" si="37"/>
        <v>0</v>
      </c>
      <c r="K43" s="166">
        <f t="shared" si="38"/>
        <v>0</v>
      </c>
      <c r="L43" s="95">
        <f>IF(E43="x",5,IF(E43="X",5,0))</f>
        <v>5</v>
      </c>
    </row>
    <row r="44" spans="2:12" ht="42.75" customHeight="1" thickBot="1" x14ac:dyDescent="0.25">
      <c r="B44" s="143" t="s">
        <v>490</v>
      </c>
      <c r="C44" s="451"/>
      <c r="D44" s="452"/>
      <c r="E44" s="176" t="str">
        <f t="shared" si="35"/>
        <v>X</v>
      </c>
      <c r="F44" s="162">
        <f>IF(C44="x",5,IF(C44="X",5,0))</f>
        <v>0</v>
      </c>
      <c r="I44" s="166">
        <f t="shared" si="36"/>
        <v>0</v>
      </c>
      <c r="J44" s="166">
        <f t="shared" si="37"/>
        <v>0</v>
      </c>
      <c r="K44" s="166">
        <f t="shared" si="38"/>
        <v>0</v>
      </c>
      <c r="L44" s="95">
        <f>IF(E44="x",5,IF(E44="X",5,0))</f>
        <v>5</v>
      </c>
    </row>
    <row r="45" spans="2:12" ht="39.75" customHeight="1" thickBot="1" x14ac:dyDescent="0.25">
      <c r="B45" s="143" t="s">
        <v>491</v>
      </c>
      <c r="C45" s="451"/>
      <c r="D45" s="452"/>
      <c r="E45" s="176" t="str">
        <f t="shared" si="35"/>
        <v>X</v>
      </c>
      <c r="F45" s="162">
        <f t="shared" ref="F45:F46" si="39">IF(C45="x",3,IF(C45="X",3,0))</f>
        <v>0</v>
      </c>
      <c r="I45" s="166">
        <f t="shared" ref="I45:I46" si="40">IF(F45=1,1,0)</f>
        <v>0</v>
      </c>
      <c r="J45" s="166">
        <f t="shared" ref="J45:J46" si="41">IF(F45=3,1,0)</f>
        <v>0</v>
      </c>
      <c r="K45" s="166">
        <f t="shared" ref="K45:K46" si="42">IF(F45=5,1,0)</f>
        <v>0</v>
      </c>
      <c r="L45" s="95">
        <f t="shared" ref="L45:L46" si="43">IF(E45="x",3,IF(E45="X",3,0))</f>
        <v>3</v>
      </c>
    </row>
    <row r="46" spans="2:12" ht="34.5" customHeight="1" thickBot="1" x14ac:dyDescent="0.25">
      <c r="B46" s="143" t="s">
        <v>492</v>
      </c>
      <c r="C46" s="451"/>
      <c r="D46" s="452"/>
      <c r="E46" s="176" t="str">
        <f>IF(OR(C46="x",C46="X",D46="x",D46="X"),"","X")</f>
        <v>X</v>
      </c>
      <c r="F46" s="162">
        <f t="shared" si="39"/>
        <v>0</v>
      </c>
      <c r="I46" s="166">
        <f t="shared" si="40"/>
        <v>0</v>
      </c>
      <c r="J46" s="166">
        <f t="shared" si="41"/>
        <v>0</v>
      </c>
      <c r="K46" s="166">
        <f t="shared" si="42"/>
        <v>0</v>
      </c>
      <c r="L46" s="95">
        <f t="shared" si="43"/>
        <v>3</v>
      </c>
    </row>
    <row r="47" spans="2:12" ht="39.75" customHeight="1" thickBot="1" x14ac:dyDescent="0.25">
      <c r="B47" s="143" t="s">
        <v>493</v>
      </c>
      <c r="C47" s="455"/>
      <c r="D47" s="456"/>
      <c r="E47" s="273" t="str">
        <f t="shared" ref="E47:E52" si="44">IF(OR(C47="x",C47="X",D47="x",D47="X"),"","X")</f>
        <v>X</v>
      </c>
      <c r="F47" s="274">
        <f>IF(C47="x",5,IF(C47="X",5,0))</f>
        <v>0</v>
      </c>
      <c r="I47" s="166">
        <f t="shared" ref="I47:I52" si="45">IF(F47=1,1,0)</f>
        <v>0</v>
      </c>
      <c r="J47" s="166">
        <f t="shared" ref="J47:J52" si="46">IF(F47=3,1,0)</f>
        <v>0</v>
      </c>
      <c r="K47" s="166">
        <f t="shared" ref="K47:K52" si="47">IF(F47=5,1,0)</f>
        <v>0</v>
      </c>
      <c r="L47" s="95">
        <f>IF(E47="x",5,IF(E47="X",5,0))</f>
        <v>5</v>
      </c>
    </row>
    <row r="48" spans="2:12" ht="38.25" customHeight="1" thickBot="1" x14ac:dyDescent="0.25">
      <c r="B48" s="143" t="s">
        <v>494</v>
      </c>
      <c r="C48" s="451"/>
      <c r="D48" s="452"/>
      <c r="E48" s="176" t="str">
        <f t="shared" si="44"/>
        <v>X</v>
      </c>
      <c r="F48" s="162">
        <f>IF(C48="x",5,IF(C48="X",5,0))</f>
        <v>0</v>
      </c>
      <c r="I48" s="166">
        <f t="shared" ref="I48" si="48">IF(F48=1,1,0)</f>
        <v>0</v>
      </c>
      <c r="J48" s="166">
        <f t="shared" ref="J48" si="49">IF(F48=3,1,0)</f>
        <v>0</v>
      </c>
      <c r="K48" s="166">
        <f t="shared" ref="K48" si="50">IF(F48=5,1,0)</f>
        <v>0</v>
      </c>
      <c r="L48" s="95">
        <f>IF(E48="x",5,IF(E48="X",5,0))</f>
        <v>5</v>
      </c>
    </row>
    <row r="49" spans="2:12" ht="35.1" customHeight="1" thickTop="1" thickBot="1" x14ac:dyDescent="0.25">
      <c r="B49" s="91" t="s">
        <v>2</v>
      </c>
      <c r="C49" s="92" t="s">
        <v>129</v>
      </c>
      <c r="D49" s="278" t="s">
        <v>130</v>
      </c>
      <c r="E49" s="93" t="s">
        <v>52</v>
      </c>
      <c r="F49" s="159" t="s">
        <v>133</v>
      </c>
      <c r="I49" s="166"/>
      <c r="J49" s="166"/>
      <c r="K49" s="166"/>
    </row>
    <row r="50" spans="2:12" ht="42.75" customHeight="1" thickTop="1" thickBot="1" x14ac:dyDescent="0.25">
      <c r="B50" s="143" t="s">
        <v>495</v>
      </c>
      <c r="C50" s="451"/>
      <c r="D50" s="452"/>
      <c r="E50" s="176" t="str">
        <f t="shared" si="44"/>
        <v>X</v>
      </c>
      <c r="F50" s="162">
        <f>IF(C50="x",1,IF(C50="X",1,0))</f>
        <v>0</v>
      </c>
      <c r="I50" s="166">
        <f t="shared" ref="I50:I51" si="51">IF(F50=1,1,0)</f>
        <v>0</v>
      </c>
      <c r="J50" s="166">
        <f t="shared" ref="J50:J51" si="52">IF(F50=3,1,0)</f>
        <v>0</v>
      </c>
      <c r="K50" s="166">
        <f t="shared" ref="K50:K51" si="53">IF(F50=5,1,0)</f>
        <v>0</v>
      </c>
      <c r="L50" s="95">
        <f>IF(E50="x",1,IF(E50="X",1,0))</f>
        <v>1</v>
      </c>
    </row>
    <row r="51" spans="2:12" ht="48.75" customHeight="1" thickBot="1" x14ac:dyDescent="0.25">
      <c r="B51" s="143" t="s">
        <v>496</v>
      </c>
      <c r="C51" s="451"/>
      <c r="D51" s="452"/>
      <c r="E51" s="176" t="str">
        <f t="shared" si="44"/>
        <v>X</v>
      </c>
      <c r="F51" s="162">
        <f t="shared" ref="F51" si="54">IF(C51="x",3,IF(C51="X",3,0))</f>
        <v>0</v>
      </c>
      <c r="I51" s="166">
        <f t="shared" si="51"/>
        <v>0</v>
      </c>
      <c r="J51" s="166">
        <f t="shared" si="52"/>
        <v>0</v>
      </c>
      <c r="K51" s="166">
        <f t="shared" si="53"/>
        <v>0</v>
      </c>
      <c r="L51" s="95">
        <f t="shared" ref="L51" si="55">IF(E51="x",3,IF(E51="X",3,0))</f>
        <v>3</v>
      </c>
    </row>
    <row r="52" spans="2:12" ht="39.75" customHeight="1" thickBot="1" x14ac:dyDescent="0.25">
      <c r="B52" s="143" t="s">
        <v>497</v>
      </c>
      <c r="C52" s="451"/>
      <c r="D52" s="452"/>
      <c r="E52" s="176" t="str">
        <f t="shared" si="44"/>
        <v>X</v>
      </c>
      <c r="F52" s="162">
        <f t="shared" ref="F52:F58" si="56">IF(C52="x",5,IF(C52="X",5,0))</f>
        <v>0</v>
      </c>
      <c r="I52" s="166">
        <f t="shared" si="45"/>
        <v>0</v>
      </c>
      <c r="J52" s="166">
        <f t="shared" si="46"/>
        <v>0</v>
      </c>
      <c r="K52" s="166">
        <f t="shared" si="47"/>
        <v>0</v>
      </c>
      <c r="L52" s="95">
        <f t="shared" ref="L52:L58" si="57">IF(E52="x",5,IF(E52="X",5,0))</f>
        <v>5</v>
      </c>
    </row>
    <row r="53" spans="2:12" ht="40.5" customHeight="1" thickBot="1" x14ac:dyDescent="0.25">
      <c r="B53" s="143" t="s">
        <v>498</v>
      </c>
      <c r="C53" s="455"/>
      <c r="D53" s="452"/>
      <c r="E53" s="275" t="str">
        <f t="shared" ref="E53:E63" si="58">IF(OR(C53="x",C53="X",D53="x",D53="X"),"","X")</f>
        <v>X</v>
      </c>
      <c r="F53" s="274">
        <f t="shared" si="56"/>
        <v>0</v>
      </c>
      <c r="I53" s="166">
        <f t="shared" ref="I53:I61" si="59">IF(F53=1,1,0)</f>
        <v>0</v>
      </c>
      <c r="J53" s="166">
        <f t="shared" ref="J53:J61" si="60">IF(F53=3,1,0)</f>
        <v>0</v>
      </c>
      <c r="K53" s="166">
        <f t="shared" ref="K53:K61" si="61">IF(F53=5,1,0)</f>
        <v>0</v>
      </c>
      <c r="L53" s="95">
        <f t="shared" si="57"/>
        <v>5</v>
      </c>
    </row>
    <row r="54" spans="2:12" ht="123" customHeight="1" thickBot="1" x14ac:dyDescent="0.25">
      <c r="B54" s="143" t="s">
        <v>500</v>
      </c>
      <c r="C54" s="451"/>
      <c r="D54" s="452"/>
      <c r="E54" s="276" t="str">
        <f t="shared" si="58"/>
        <v>X</v>
      </c>
      <c r="F54" s="162">
        <f t="shared" si="56"/>
        <v>0</v>
      </c>
      <c r="I54" s="166">
        <f t="shared" si="59"/>
        <v>0</v>
      </c>
      <c r="J54" s="166">
        <f t="shared" si="60"/>
        <v>0</v>
      </c>
      <c r="K54" s="166">
        <f t="shared" si="61"/>
        <v>0</v>
      </c>
      <c r="L54" s="95">
        <f t="shared" si="57"/>
        <v>5</v>
      </c>
    </row>
    <row r="55" spans="2:12" ht="72" customHeight="1" thickBot="1" x14ac:dyDescent="0.25">
      <c r="B55" s="143" t="s">
        <v>501</v>
      </c>
      <c r="C55" s="451"/>
      <c r="D55" s="452"/>
      <c r="E55" s="276" t="str">
        <f t="shared" si="58"/>
        <v>X</v>
      </c>
      <c r="F55" s="162">
        <f t="shared" si="56"/>
        <v>0</v>
      </c>
      <c r="I55" s="166">
        <f t="shared" ref="I55" si="62">IF(F55=1,1,0)</f>
        <v>0</v>
      </c>
      <c r="J55" s="166">
        <f t="shared" ref="J55" si="63">IF(F55=3,1,0)</f>
        <v>0</v>
      </c>
      <c r="K55" s="166">
        <f t="shared" ref="K55" si="64">IF(F55=5,1,0)</f>
        <v>0</v>
      </c>
      <c r="L55" s="95">
        <f t="shared" si="57"/>
        <v>5</v>
      </c>
    </row>
    <row r="56" spans="2:12" ht="71.25" customHeight="1" thickBot="1" x14ac:dyDescent="0.25">
      <c r="B56" s="143" t="s">
        <v>502</v>
      </c>
      <c r="C56" s="451"/>
      <c r="D56" s="452"/>
      <c r="E56" s="276" t="str">
        <f t="shared" si="58"/>
        <v>X</v>
      </c>
      <c r="F56" s="162">
        <f t="shared" si="56"/>
        <v>0</v>
      </c>
      <c r="I56" s="166">
        <f t="shared" si="59"/>
        <v>0</v>
      </c>
      <c r="J56" s="166">
        <f t="shared" si="60"/>
        <v>0</v>
      </c>
      <c r="K56" s="166">
        <f t="shared" si="61"/>
        <v>0</v>
      </c>
      <c r="L56" s="95">
        <f t="shared" si="57"/>
        <v>5</v>
      </c>
    </row>
    <row r="57" spans="2:12" ht="44.25" customHeight="1" thickBot="1" x14ac:dyDescent="0.25">
      <c r="B57" s="143" t="s">
        <v>503</v>
      </c>
      <c r="C57" s="451"/>
      <c r="D57" s="452"/>
      <c r="E57" s="276" t="str">
        <f t="shared" si="58"/>
        <v>X</v>
      </c>
      <c r="F57" s="162">
        <f t="shared" si="56"/>
        <v>0</v>
      </c>
      <c r="I57" s="166">
        <f t="shared" ref="I57" si="65">IF(F57=1,1,0)</f>
        <v>0</v>
      </c>
      <c r="J57" s="166">
        <f t="shared" ref="J57" si="66">IF(F57=3,1,0)</f>
        <v>0</v>
      </c>
      <c r="K57" s="166">
        <f t="shared" ref="K57" si="67">IF(F57=5,1,0)</f>
        <v>0</v>
      </c>
      <c r="L57" s="95">
        <f t="shared" si="57"/>
        <v>5</v>
      </c>
    </row>
    <row r="58" spans="2:12" ht="36" customHeight="1" thickBot="1" x14ac:dyDescent="0.25">
      <c r="B58" s="143" t="s">
        <v>504</v>
      </c>
      <c r="C58" s="451"/>
      <c r="D58" s="452"/>
      <c r="E58" s="276" t="str">
        <f t="shared" ref="E58:E60" si="68">IF(OR(C58="x",C58="X",D58="x",D58="X"),"","X")</f>
        <v>X</v>
      </c>
      <c r="F58" s="162">
        <f t="shared" si="56"/>
        <v>0</v>
      </c>
      <c r="I58" s="166">
        <f t="shared" ref="I58:I60" si="69">IF(F58=1,1,0)</f>
        <v>0</v>
      </c>
      <c r="J58" s="166">
        <f t="shared" ref="J58:J60" si="70">IF(F58=3,1,0)</f>
        <v>0</v>
      </c>
      <c r="K58" s="166">
        <f t="shared" ref="K58:K60" si="71">IF(F58=5,1,0)</f>
        <v>0</v>
      </c>
      <c r="L58" s="95">
        <f t="shared" si="57"/>
        <v>5</v>
      </c>
    </row>
    <row r="59" spans="2:12" ht="44.25" customHeight="1" thickBot="1" x14ac:dyDescent="0.25">
      <c r="B59" s="143" t="s">
        <v>505</v>
      </c>
      <c r="C59" s="451"/>
      <c r="D59" s="452"/>
      <c r="E59" s="276" t="str">
        <f t="shared" si="68"/>
        <v>X</v>
      </c>
      <c r="F59" s="162">
        <f>IF(C59="x",1,IF(C59="X",1,0))</f>
        <v>0</v>
      </c>
      <c r="I59" s="166">
        <f t="shared" si="69"/>
        <v>0</v>
      </c>
      <c r="J59" s="166">
        <f t="shared" si="70"/>
        <v>0</v>
      </c>
      <c r="K59" s="166">
        <f t="shared" si="71"/>
        <v>0</v>
      </c>
      <c r="L59" s="95">
        <f>IF(E59="x",1,IF(E59="X",1,0))</f>
        <v>1</v>
      </c>
    </row>
    <row r="60" spans="2:12" ht="50.25" customHeight="1" thickBot="1" x14ac:dyDescent="0.25">
      <c r="B60" s="143" t="s">
        <v>506</v>
      </c>
      <c r="C60" s="451"/>
      <c r="D60" s="452"/>
      <c r="E60" s="276" t="str">
        <f t="shared" si="68"/>
        <v>X</v>
      </c>
      <c r="F60" s="162">
        <f>IF(C60="x",3,IF(C60="X",3,0))</f>
        <v>0</v>
      </c>
      <c r="I60" s="166">
        <f t="shared" si="69"/>
        <v>0</v>
      </c>
      <c r="J60" s="166">
        <f t="shared" si="70"/>
        <v>0</v>
      </c>
      <c r="K60" s="166">
        <f t="shared" si="71"/>
        <v>0</v>
      </c>
      <c r="L60" s="95">
        <f>IF(E60="x",3,IF(E60="X",3,0))</f>
        <v>3</v>
      </c>
    </row>
    <row r="61" spans="2:12" ht="40.5" customHeight="1" thickBot="1" x14ac:dyDescent="0.25">
      <c r="B61" s="143" t="s">
        <v>507</v>
      </c>
      <c r="C61" s="451"/>
      <c r="D61" s="452"/>
      <c r="E61" s="276" t="str">
        <f t="shared" si="58"/>
        <v>X</v>
      </c>
      <c r="F61" s="162">
        <f>IF(C61="x",5,IF(C61="X",5,0))</f>
        <v>0</v>
      </c>
      <c r="I61" s="166">
        <f t="shared" si="59"/>
        <v>0</v>
      </c>
      <c r="J61" s="166">
        <f t="shared" si="60"/>
        <v>0</v>
      </c>
      <c r="K61" s="166">
        <f t="shared" si="61"/>
        <v>0</v>
      </c>
      <c r="L61" s="95">
        <f>IF(E61="x",5,IF(E61="X",5,0))</f>
        <v>5</v>
      </c>
    </row>
    <row r="62" spans="2:12" ht="44.25" customHeight="1" thickBot="1" x14ac:dyDescent="0.25">
      <c r="B62" s="143" t="s">
        <v>508</v>
      </c>
      <c r="C62" s="451"/>
      <c r="D62" s="452"/>
      <c r="E62" s="276" t="str">
        <f t="shared" si="58"/>
        <v>X</v>
      </c>
      <c r="F62" s="162">
        <f>IF(C62="x",5,IF(C62="X",5,0))</f>
        <v>0</v>
      </c>
      <c r="I62" s="166">
        <f t="shared" ref="I62" si="72">IF(F62=1,1,0)</f>
        <v>0</v>
      </c>
      <c r="J62" s="166">
        <f t="shared" ref="J62" si="73">IF(F62=3,1,0)</f>
        <v>0</v>
      </c>
      <c r="K62" s="166">
        <f t="shared" ref="K62" si="74">IF(F62=5,1,0)</f>
        <v>0</v>
      </c>
      <c r="L62" s="95">
        <f>IF(E62="x",5,IF(E62="X",5,0))</f>
        <v>5</v>
      </c>
    </row>
    <row r="63" spans="2:12" ht="36" customHeight="1" thickBot="1" x14ac:dyDescent="0.25">
      <c r="B63" s="143" t="s">
        <v>509</v>
      </c>
      <c r="C63" s="451"/>
      <c r="D63" s="454"/>
      <c r="E63" s="276" t="str">
        <f t="shared" si="58"/>
        <v>X</v>
      </c>
      <c r="F63" s="162">
        <f>IF(C63="x",3,IF(C63="X",3,0))</f>
        <v>0</v>
      </c>
      <c r="I63" s="166">
        <f t="shared" ref="I63" si="75">IF(F63=1,1,0)</f>
        <v>0</v>
      </c>
      <c r="J63" s="166">
        <f t="shared" ref="J63" si="76">IF(F63=3,1,0)</f>
        <v>0</v>
      </c>
      <c r="K63" s="166">
        <f t="shared" ref="K63" si="77">IF(F63=5,1,0)</f>
        <v>0</v>
      </c>
      <c r="L63" s="95">
        <f>IF(E63="x",3,IF(E63="X",3,0))</f>
        <v>3</v>
      </c>
    </row>
    <row r="64" spans="2:12" ht="35.1" customHeight="1" thickTop="1" thickBot="1" x14ac:dyDescent="0.25">
      <c r="B64" s="91" t="s">
        <v>510</v>
      </c>
      <c r="C64" s="92" t="s">
        <v>129</v>
      </c>
      <c r="D64" s="278" t="s">
        <v>130</v>
      </c>
      <c r="E64" s="93" t="s">
        <v>52</v>
      </c>
      <c r="F64" s="159" t="s">
        <v>133</v>
      </c>
      <c r="I64" s="166"/>
      <c r="J64" s="166"/>
      <c r="K64" s="166"/>
    </row>
    <row r="65" spans="2:12" ht="33.75" customHeight="1" thickTop="1" thickBot="1" x14ac:dyDescent="0.25">
      <c r="B65" s="116" t="s">
        <v>511</v>
      </c>
      <c r="C65" s="449"/>
      <c r="D65" s="450"/>
      <c r="E65" s="175" t="str">
        <f>IF(OR(C65="x",C65="X",D65="x",D65="X"),"","X")</f>
        <v>X</v>
      </c>
      <c r="F65" s="161">
        <f>IF(C65="x",3,IF(C65="X",3,0))</f>
        <v>0</v>
      </c>
      <c r="I65" s="166">
        <f t="shared" ref="I65:I84" si="78">IF(F65=1,1,0)</f>
        <v>0</v>
      </c>
      <c r="J65" s="166">
        <f t="shared" ref="J65:J84" si="79">IF(F65=3,1,0)</f>
        <v>0</v>
      </c>
      <c r="K65" s="166">
        <f t="shared" ref="K65:K84" si="80">IF(F65=5,1,0)</f>
        <v>0</v>
      </c>
      <c r="L65" s="95">
        <f>IF(E65="x",3,IF(E65="X",3,0))</f>
        <v>3</v>
      </c>
    </row>
    <row r="66" spans="2:12" ht="31.5" customHeight="1" thickBot="1" x14ac:dyDescent="0.25">
      <c r="B66" s="143" t="s">
        <v>516</v>
      </c>
      <c r="C66" s="451"/>
      <c r="D66" s="452"/>
      <c r="E66" s="176" t="str">
        <f t="shared" ref="E66:E71" si="81">IF(OR(C66="x",C66="X",D66="x",D66="X"),"","X")</f>
        <v>X</v>
      </c>
      <c r="F66" s="162">
        <f>IF(C66="x",3,IF(C66="X",3,0))</f>
        <v>0</v>
      </c>
      <c r="I66" s="166">
        <f t="shared" si="78"/>
        <v>0</v>
      </c>
      <c r="J66" s="166">
        <f t="shared" si="79"/>
        <v>0</v>
      </c>
      <c r="K66" s="166">
        <f t="shared" si="80"/>
        <v>0</v>
      </c>
      <c r="L66" s="95">
        <f>IF(E66="x",3,IF(E66="X",3,0))</f>
        <v>3</v>
      </c>
    </row>
    <row r="67" spans="2:12" ht="32.25" customHeight="1" thickBot="1" x14ac:dyDescent="0.25">
      <c r="B67" s="143" t="s">
        <v>512</v>
      </c>
      <c r="C67" s="451"/>
      <c r="D67" s="452"/>
      <c r="E67" s="176" t="str">
        <f t="shared" si="81"/>
        <v>X</v>
      </c>
      <c r="F67" s="162">
        <f>IF(C67="x",5,IF(C67="X",5,0))</f>
        <v>0</v>
      </c>
      <c r="I67" s="166">
        <f t="shared" si="78"/>
        <v>0</v>
      </c>
      <c r="J67" s="166">
        <f t="shared" si="79"/>
        <v>0</v>
      </c>
      <c r="K67" s="166">
        <f t="shared" si="80"/>
        <v>0</v>
      </c>
      <c r="L67" s="95">
        <f>IF(E67="x",5,IF(E67="X",5,0))</f>
        <v>5</v>
      </c>
    </row>
    <row r="68" spans="2:12" ht="36.75" customHeight="1" thickBot="1" x14ac:dyDescent="0.25">
      <c r="B68" s="143" t="s">
        <v>513</v>
      </c>
      <c r="C68" s="451"/>
      <c r="D68" s="452"/>
      <c r="E68" s="176" t="str">
        <f t="shared" si="81"/>
        <v>X</v>
      </c>
      <c r="F68" s="162">
        <f>IF(C68="x",1,IF(C68="X",1,0))</f>
        <v>0</v>
      </c>
      <c r="I68" s="166">
        <f t="shared" si="78"/>
        <v>0</v>
      </c>
      <c r="J68" s="166">
        <f t="shared" si="79"/>
        <v>0</v>
      </c>
      <c r="K68" s="166">
        <f t="shared" si="80"/>
        <v>0</v>
      </c>
      <c r="L68" s="95">
        <f>IF(E68="x",1,IF(E68="X",1,0))</f>
        <v>1</v>
      </c>
    </row>
    <row r="69" spans="2:12" ht="39.75" customHeight="1" thickBot="1" x14ac:dyDescent="0.25">
      <c r="B69" s="143" t="s">
        <v>517</v>
      </c>
      <c r="C69" s="451"/>
      <c r="D69" s="452"/>
      <c r="E69" s="176" t="str">
        <f t="shared" si="81"/>
        <v>X</v>
      </c>
      <c r="F69" s="162">
        <f>IF(C69="x",5,IF(C69="X",5,0))</f>
        <v>0</v>
      </c>
      <c r="I69" s="166">
        <f t="shared" si="78"/>
        <v>0</v>
      </c>
      <c r="J69" s="166">
        <f t="shared" si="79"/>
        <v>0</v>
      </c>
      <c r="K69" s="166">
        <f t="shared" si="80"/>
        <v>0</v>
      </c>
      <c r="L69" s="95">
        <f>IF(E69="x",5,IF(E69="X",5,0))</f>
        <v>5</v>
      </c>
    </row>
    <row r="70" spans="2:12" ht="48" customHeight="1" thickBot="1" x14ac:dyDescent="0.25">
      <c r="B70" s="143" t="s">
        <v>514</v>
      </c>
      <c r="C70" s="451"/>
      <c r="D70" s="452"/>
      <c r="E70" s="176" t="str">
        <f t="shared" si="81"/>
        <v>X</v>
      </c>
      <c r="F70" s="162">
        <f>IF(C70="x",5,IF(C70="X",5,0))</f>
        <v>0</v>
      </c>
      <c r="I70" s="166">
        <f t="shared" ref="I70" si="82">IF(F70=1,1,0)</f>
        <v>0</v>
      </c>
      <c r="J70" s="166">
        <f t="shared" ref="J70" si="83">IF(F70=3,1,0)</f>
        <v>0</v>
      </c>
      <c r="K70" s="166">
        <f t="shared" ref="K70" si="84">IF(F70=5,1,0)</f>
        <v>0</v>
      </c>
      <c r="L70" s="95">
        <f>IF(E70="x",5,IF(E70="X",5,0))</f>
        <v>5</v>
      </c>
    </row>
    <row r="71" spans="2:12" ht="40.5" customHeight="1" thickBot="1" x14ac:dyDescent="0.25">
      <c r="B71" s="143" t="s">
        <v>515</v>
      </c>
      <c r="C71" s="451"/>
      <c r="D71" s="452"/>
      <c r="E71" s="176" t="str">
        <f t="shared" si="81"/>
        <v>X</v>
      </c>
      <c r="F71" s="162">
        <f t="shared" ref="F71:F72" si="85">IF(C71="x",3,IF(C71="X",3,0))</f>
        <v>0</v>
      </c>
      <c r="I71" s="166">
        <f t="shared" ref="I71:I72" si="86">IF(F71=1,1,0)</f>
        <v>0</v>
      </c>
      <c r="J71" s="166">
        <f t="shared" ref="J71:J72" si="87">IF(F71=3,1,0)</f>
        <v>0</v>
      </c>
      <c r="K71" s="166">
        <f t="shared" ref="K71:K72" si="88">IF(F71=5,1,0)</f>
        <v>0</v>
      </c>
      <c r="L71" s="95">
        <f t="shared" ref="L71:L72" si="89">IF(E71="x",3,IF(E71="X",3,0))</f>
        <v>3</v>
      </c>
    </row>
    <row r="72" spans="2:12" ht="51.75" customHeight="1" thickBot="1" x14ac:dyDescent="0.25">
      <c r="B72" s="143" t="s">
        <v>518</v>
      </c>
      <c r="C72" s="451"/>
      <c r="D72" s="452"/>
      <c r="E72" s="176" t="str">
        <f t="shared" ref="E72:E84" si="90">IF(OR(C72="x",C72="X",D72="x",D72="X"),"","X")</f>
        <v>X</v>
      </c>
      <c r="F72" s="162">
        <f t="shared" si="85"/>
        <v>0</v>
      </c>
      <c r="I72" s="166">
        <f t="shared" si="86"/>
        <v>0</v>
      </c>
      <c r="J72" s="166">
        <f t="shared" si="87"/>
        <v>0</v>
      </c>
      <c r="K72" s="166">
        <f t="shared" si="88"/>
        <v>0</v>
      </c>
      <c r="L72" s="95">
        <f t="shared" si="89"/>
        <v>3</v>
      </c>
    </row>
    <row r="73" spans="2:12" ht="35.1" customHeight="1" thickTop="1" thickBot="1" x14ac:dyDescent="0.25">
      <c r="B73" s="91" t="s">
        <v>475</v>
      </c>
      <c r="C73" s="92" t="s">
        <v>129</v>
      </c>
      <c r="D73" s="278" t="s">
        <v>130</v>
      </c>
      <c r="E73" s="93" t="s">
        <v>52</v>
      </c>
      <c r="F73" s="159" t="s">
        <v>133</v>
      </c>
      <c r="I73" s="166"/>
      <c r="J73" s="166"/>
      <c r="K73" s="166"/>
    </row>
    <row r="74" spans="2:12" ht="30" customHeight="1" thickTop="1" thickBot="1" x14ac:dyDescent="0.25">
      <c r="B74" s="143" t="s">
        <v>521</v>
      </c>
      <c r="C74" s="451"/>
      <c r="D74" s="452"/>
      <c r="E74" s="177" t="str">
        <f t="shared" si="90"/>
        <v>X</v>
      </c>
      <c r="F74" s="162">
        <f>IF(C74="x",3,IF(C74="X",3,0))</f>
        <v>0</v>
      </c>
      <c r="I74" s="166">
        <f t="shared" si="78"/>
        <v>0</v>
      </c>
      <c r="J74" s="166">
        <f t="shared" si="79"/>
        <v>0</v>
      </c>
      <c r="K74" s="166">
        <f t="shared" si="80"/>
        <v>0</v>
      </c>
      <c r="L74" s="95">
        <f>IF(E74="x",3,IF(E74="X",3,0))</f>
        <v>3</v>
      </c>
    </row>
    <row r="75" spans="2:12" ht="29.25" customHeight="1" thickBot="1" x14ac:dyDescent="0.25">
      <c r="B75" s="143" t="s">
        <v>522</v>
      </c>
      <c r="C75" s="451"/>
      <c r="D75" s="452"/>
      <c r="E75" s="177" t="str">
        <f t="shared" ref="E75:E78" si="91">IF(OR(C75="x",C75="X",D75="x",D75="X"),"","X")</f>
        <v>X</v>
      </c>
      <c r="F75" s="162">
        <f>IF(C75="x",5,IF(C75="X",5,0))</f>
        <v>0</v>
      </c>
      <c r="I75" s="166">
        <f>IF(F75=1,1,0)</f>
        <v>0</v>
      </c>
      <c r="J75" s="166">
        <f>IF(F75=3,1,0)</f>
        <v>0</v>
      </c>
      <c r="K75" s="166">
        <f>IF(F75=5,1,0)</f>
        <v>0</v>
      </c>
      <c r="L75" s="95">
        <f>IF(E75="x",5,IF(E75="X",5,0))</f>
        <v>5</v>
      </c>
    </row>
    <row r="76" spans="2:12" ht="41.25" customHeight="1" thickBot="1" x14ac:dyDescent="0.25">
      <c r="B76" s="143" t="s">
        <v>523</v>
      </c>
      <c r="C76" s="451"/>
      <c r="D76" s="452"/>
      <c r="E76" s="177" t="str">
        <f t="shared" si="91"/>
        <v>X</v>
      </c>
      <c r="F76" s="162">
        <f>IF(C76="x",5,IF(C76="X",5,0))</f>
        <v>0</v>
      </c>
      <c r="I76" s="166">
        <f>IF(F76=1,1,0)</f>
        <v>0</v>
      </c>
      <c r="J76" s="166">
        <f>IF(F76=3,1,0)</f>
        <v>0</v>
      </c>
      <c r="K76" s="166">
        <f>IF(F76=5,1,0)</f>
        <v>0</v>
      </c>
      <c r="L76" s="95">
        <f>IF(E76="x",5,IF(E76="X",5,0))</f>
        <v>5</v>
      </c>
    </row>
    <row r="77" spans="2:12" ht="32.25" thickBot="1" x14ac:dyDescent="0.25">
      <c r="B77" s="143" t="s">
        <v>524</v>
      </c>
      <c r="C77" s="451"/>
      <c r="D77" s="452"/>
      <c r="E77" s="177" t="str">
        <f t="shared" si="91"/>
        <v>X</v>
      </c>
      <c r="F77" s="162">
        <f>IF(C77="x",3,IF(C77="X",3,0))</f>
        <v>0</v>
      </c>
      <c r="I77" s="166">
        <f t="shared" ref="I77" si="92">IF(F77=1,1,0)</f>
        <v>0</v>
      </c>
      <c r="J77" s="166">
        <f t="shared" ref="J77" si="93">IF(F77=3,1,0)</f>
        <v>0</v>
      </c>
      <c r="K77" s="166">
        <f t="shared" ref="K77" si="94">IF(F77=5,1,0)</f>
        <v>0</v>
      </c>
      <c r="L77" s="95">
        <f>IF(E77="x",3,IF(E77="X",3,0))</f>
        <v>3</v>
      </c>
    </row>
    <row r="78" spans="2:12" ht="33" customHeight="1" thickBot="1" x14ac:dyDescent="0.25">
      <c r="B78" s="143" t="s">
        <v>525</v>
      </c>
      <c r="C78" s="451"/>
      <c r="D78" s="459"/>
      <c r="E78" s="177" t="str">
        <f t="shared" si="91"/>
        <v>X</v>
      </c>
      <c r="F78" s="162">
        <f>IF(C78="x",3,IF(C78="X",3,0))</f>
        <v>0</v>
      </c>
      <c r="I78" s="166">
        <f t="shared" ref="I78" si="95">IF(F78=1,1,0)</f>
        <v>0</v>
      </c>
      <c r="J78" s="166">
        <f t="shared" ref="J78" si="96">IF(F78=3,1,0)</f>
        <v>0</v>
      </c>
      <c r="K78" s="166">
        <f t="shared" ref="K78" si="97">IF(F78=5,1,0)</f>
        <v>0</v>
      </c>
      <c r="L78" s="95">
        <f>IF(E78="x",3,IF(E78="X",3,0))</f>
        <v>3</v>
      </c>
    </row>
    <row r="79" spans="2:12" ht="29.25" customHeight="1" thickBot="1" x14ac:dyDescent="0.25">
      <c r="B79" s="143" t="s">
        <v>526</v>
      </c>
      <c r="C79" s="451"/>
      <c r="D79" s="452"/>
      <c r="E79" s="177" t="str">
        <f t="shared" si="90"/>
        <v>X</v>
      </c>
      <c r="F79" s="162">
        <f>IF(C79="x",5,IF(C79="X",5,0))</f>
        <v>0</v>
      </c>
      <c r="I79" s="166">
        <f>IF(F79=1,1,0)</f>
        <v>0</v>
      </c>
      <c r="J79" s="166">
        <f>IF(F79=3,1,0)</f>
        <v>0</v>
      </c>
      <c r="K79" s="166">
        <f>IF(F79=5,1,0)</f>
        <v>0</v>
      </c>
      <c r="L79" s="95">
        <f>IF(E79="x",5,IF(E79="X",5,0))</f>
        <v>5</v>
      </c>
    </row>
    <row r="80" spans="2:12" ht="41.25" customHeight="1" thickBot="1" x14ac:dyDescent="0.25">
      <c r="B80" s="143" t="s">
        <v>527</v>
      </c>
      <c r="C80" s="451"/>
      <c r="D80" s="452"/>
      <c r="E80" s="177" t="str">
        <f t="shared" si="90"/>
        <v>X</v>
      </c>
      <c r="F80" s="162">
        <f>IF(C80="x",5,IF(C80="X",5,0))</f>
        <v>0</v>
      </c>
      <c r="I80" s="166">
        <f>IF(F80=1,1,0)</f>
        <v>0</v>
      </c>
      <c r="J80" s="166">
        <f>IF(F80=3,1,0)</f>
        <v>0</v>
      </c>
      <c r="K80" s="166">
        <f>IF(F80=5,1,0)</f>
        <v>0</v>
      </c>
      <c r="L80" s="95">
        <f>IF(E80="x",5,IF(E80="X",5,0))</f>
        <v>5</v>
      </c>
    </row>
    <row r="81" spans="2:13" ht="35.1" customHeight="1" thickTop="1" thickBot="1" x14ac:dyDescent="0.25">
      <c r="B81" s="91" t="s">
        <v>519</v>
      </c>
      <c r="C81" s="92" t="s">
        <v>129</v>
      </c>
      <c r="D81" s="278" t="s">
        <v>130</v>
      </c>
      <c r="E81" s="93" t="s">
        <v>52</v>
      </c>
      <c r="F81" s="159" t="s">
        <v>133</v>
      </c>
      <c r="I81" s="166"/>
      <c r="J81" s="166"/>
      <c r="K81" s="166"/>
    </row>
    <row r="82" spans="2:13" ht="47.25" customHeight="1" thickTop="1" thickBot="1" x14ac:dyDescent="0.25">
      <c r="B82" s="143" t="s">
        <v>528</v>
      </c>
      <c r="C82" s="451"/>
      <c r="D82" s="452"/>
      <c r="E82" s="177" t="str">
        <f t="shared" si="90"/>
        <v>X</v>
      </c>
      <c r="F82" s="162">
        <f>IF(C82="x",5,IF(C82="X",5,0))</f>
        <v>0</v>
      </c>
      <c r="I82" s="166">
        <f t="shared" ref="I82" si="98">IF(F82=1,1,0)</f>
        <v>0</v>
      </c>
      <c r="J82" s="166">
        <f t="shared" ref="J82" si="99">IF(F82=3,1,0)</f>
        <v>0</v>
      </c>
      <c r="K82" s="166">
        <f t="shared" ref="K82" si="100">IF(F82=5,1,0)</f>
        <v>0</v>
      </c>
      <c r="L82" s="95">
        <f>IF(E82="x",5,IF(E82="X",5,0))</f>
        <v>5</v>
      </c>
    </row>
    <row r="83" spans="2:13" ht="33" customHeight="1" thickBot="1" x14ac:dyDescent="0.25">
      <c r="B83" s="143" t="s">
        <v>529</v>
      </c>
      <c r="C83" s="451"/>
      <c r="D83" s="452"/>
      <c r="E83" s="177" t="str">
        <f t="shared" si="90"/>
        <v>X</v>
      </c>
      <c r="F83" s="162">
        <f>IF(C83="x",5,IF(C83="X",5,0))</f>
        <v>0</v>
      </c>
      <c r="I83" s="166">
        <f t="shared" si="78"/>
        <v>0</v>
      </c>
      <c r="J83" s="166">
        <f t="shared" si="79"/>
        <v>0</v>
      </c>
      <c r="K83" s="166">
        <f t="shared" si="80"/>
        <v>0</v>
      </c>
      <c r="L83" s="95">
        <f>IF(E83="x",5,IF(E83="X",5,0))</f>
        <v>5</v>
      </c>
      <c r="M83">
        <f>IF(D83="x",1,IF(D83="X",1,0))</f>
        <v>0</v>
      </c>
    </row>
    <row r="84" spans="2:13" ht="45" customHeight="1" thickBot="1" x14ac:dyDescent="0.25">
      <c r="B84" s="143" t="s">
        <v>530</v>
      </c>
      <c r="C84" s="451"/>
      <c r="D84" s="452"/>
      <c r="E84" s="176" t="str">
        <f t="shared" si="90"/>
        <v>X</v>
      </c>
      <c r="F84" s="162">
        <f>IF(C84="x",5,IF(C84="X",5,0))</f>
        <v>0</v>
      </c>
      <c r="I84" s="166">
        <f t="shared" si="78"/>
        <v>0</v>
      </c>
      <c r="J84" s="166">
        <f t="shared" si="79"/>
        <v>0</v>
      </c>
      <c r="K84" s="166">
        <f t="shared" si="80"/>
        <v>0</v>
      </c>
      <c r="L84" s="95">
        <f>IF(E84="x",5,IF(E84="X",5,0))</f>
        <v>5</v>
      </c>
    </row>
    <row r="85" spans="2:13" ht="37.5" customHeight="1" thickBot="1" x14ac:dyDescent="0.25">
      <c r="B85" s="115" t="s">
        <v>531</v>
      </c>
      <c r="C85" s="451"/>
      <c r="D85" s="452"/>
      <c r="E85" s="176" t="str">
        <f t="shared" ref="E85:E92" si="101">IF(OR(C85="x",C85="X",D85="x",D85="X"),"","X")</f>
        <v>X</v>
      </c>
      <c r="F85" s="162">
        <f t="shared" ref="F85:F92" si="102">IF(C85="x",5,IF(C85="X",5,0))</f>
        <v>0</v>
      </c>
      <c r="I85" s="166">
        <f t="shared" ref="I85:I93" si="103">IF(F85=1,1,0)</f>
        <v>0</v>
      </c>
      <c r="J85" s="166">
        <f t="shared" ref="J85:J93" si="104">IF(F85=3,1,0)</f>
        <v>0</v>
      </c>
      <c r="K85" s="166">
        <f t="shared" ref="K85:K93" si="105">IF(F85=5,1,0)</f>
        <v>0</v>
      </c>
      <c r="L85" s="95">
        <f t="shared" ref="L85:L93" si="106">IF(E85="x",5,IF(E85="X",5,0))</f>
        <v>5</v>
      </c>
    </row>
    <row r="86" spans="2:13" ht="42" customHeight="1" thickBot="1" x14ac:dyDescent="0.25">
      <c r="B86" s="143" t="s">
        <v>532</v>
      </c>
      <c r="C86" s="451"/>
      <c r="D86" s="452"/>
      <c r="E86" s="176" t="str">
        <f t="shared" si="101"/>
        <v>X</v>
      </c>
      <c r="F86" s="162">
        <f t="shared" si="102"/>
        <v>0</v>
      </c>
      <c r="I86" s="166">
        <f t="shared" si="103"/>
        <v>0</v>
      </c>
      <c r="J86" s="166">
        <f t="shared" si="104"/>
        <v>0</v>
      </c>
      <c r="K86" s="166">
        <f t="shared" si="105"/>
        <v>0</v>
      </c>
      <c r="L86" s="95">
        <f t="shared" si="106"/>
        <v>5</v>
      </c>
      <c r="M86">
        <f>IF(D86="x",1,IF(D86="X",1,0))</f>
        <v>0</v>
      </c>
    </row>
    <row r="87" spans="2:13" ht="42" customHeight="1" thickBot="1" x14ac:dyDescent="0.25">
      <c r="B87" s="143" t="s">
        <v>533</v>
      </c>
      <c r="C87" s="451"/>
      <c r="D87" s="452"/>
      <c r="E87" s="176" t="str">
        <f t="shared" si="101"/>
        <v>X</v>
      </c>
      <c r="F87" s="162">
        <f t="shared" si="102"/>
        <v>0</v>
      </c>
      <c r="I87" s="166">
        <f t="shared" si="103"/>
        <v>0</v>
      </c>
      <c r="J87" s="166">
        <f t="shared" si="104"/>
        <v>0</v>
      </c>
      <c r="K87" s="166">
        <f t="shared" si="105"/>
        <v>0</v>
      </c>
      <c r="L87" s="95">
        <f t="shared" si="106"/>
        <v>5</v>
      </c>
    </row>
    <row r="88" spans="2:13" ht="30" customHeight="1" thickBot="1" x14ac:dyDescent="0.25">
      <c r="B88" s="143" t="s">
        <v>534</v>
      </c>
      <c r="C88" s="451"/>
      <c r="D88" s="452"/>
      <c r="E88" s="176" t="str">
        <f t="shared" si="101"/>
        <v>X</v>
      </c>
      <c r="F88" s="162">
        <f t="shared" si="102"/>
        <v>0</v>
      </c>
      <c r="I88" s="166">
        <f t="shared" si="103"/>
        <v>0</v>
      </c>
      <c r="J88" s="166">
        <f t="shared" si="104"/>
        <v>0</v>
      </c>
      <c r="K88" s="166">
        <f t="shared" si="105"/>
        <v>0</v>
      </c>
      <c r="L88" s="95">
        <f t="shared" si="106"/>
        <v>5</v>
      </c>
    </row>
    <row r="89" spans="2:13" ht="39" customHeight="1" thickBot="1" x14ac:dyDescent="0.25">
      <c r="B89" s="143" t="s">
        <v>535</v>
      </c>
      <c r="C89" s="451"/>
      <c r="D89" s="452"/>
      <c r="E89" s="176" t="str">
        <f t="shared" si="101"/>
        <v>X</v>
      </c>
      <c r="F89" s="162">
        <f t="shared" si="102"/>
        <v>0</v>
      </c>
      <c r="I89" s="166">
        <f t="shared" si="103"/>
        <v>0</v>
      </c>
      <c r="J89" s="166">
        <f t="shared" si="104"/>
        <v>0</v>
      </c>
      <c r="K89" s="166">
        <f t="shared" si="105"/>
        <v>0</v>
      </c>
      <c r="L89" s="95">
        <f t="shared" si="106"/>
        <v>5</v>
      </c>
    </row>
    <row r="90" spans="2:13" ht="38.25" customHeight="1" thickBot="1" x14ac:dyDescent="0.25">
      <c r="B90" s="143" t="s">
        <v>565</v>
      </c>
      <c r="C90" s="451"/>
      <c r="D90" s="452"/>
      <c r="E90" s="176" t="str">
        <f t="shared" si="101"/>
        <v>X</v>
      </c>
      <c r="F90" s="162">
        <f t="shared" si="102"/>
        <v>0</v>
      </c>
      <c r="I90" s="166">
        <f t="shared" si="103"/>
        <v>0</v>
      </c>
      <c r="J90" s="166">
        <f t="shared" si="104"/>
        <v>0</v>
      </c>
      <c r="K90" s="166">
        <f t="shared" si="105"/>
        <v>0</v>
      </c>
      <c r="L90" s="95">
        <f t="shared" si="106"/>
        <v>5</v>
      </c>
      <c r="M90">
        <f>IF(D90="x",1,IF(D90="X",1,0))</f>
        <v>0</v>
      </c>
    </row>
    <row r="91" spans="2:13" ht="40.5" customHeight="1" thickBot="1" x14ac:dyDescent="0.25">
      <c r="B91" s="143" t="s">
        <v>547</v>
      </c>
      <c r="C91" s="451"/>
      <c r="D91" s="452"/>
      <c r="E91" s="176" t="str">
        <f t="shared" si="101"/>
        <v>X</v>
      </c>
      <c r="F91" s="162">
        <f t="shared" si="102"/>
        <v>0</v>
      </c>
      <c r="I91" s="166">
        <f t="shared" si="103"/>
        <v>0</v>
      </c>
      <c r="J91" s="166">
        <f t="shared" si="104"/>
        <v>0</v>
      </c>
      <c r="K91" s="166">
        <f t="shared" si="105"/>
        <v>0</v>
      </c>
      <c r="L91" s="95">
        <f t="shared" si="106"/>
        <v>5</v>
      </c>
    </row>
    <row r="92" spans="2:13" ht="31.5" customHeight="1" thickBot="1" x14ac:dyDescent="0.25">
      <c r="B92" s="143" t="s">
        <v>548</v>
      </c>
      <c r="C92" s="451"/>
      <c r="D92" s="452"/>
      <c r="E92" s="176" t="str">
        <f t="shared" si="101"/>
        <v>X</v>
      </c>
      <c r="F92" s="162">
        <f t="shared" si="102"/>
        <v>0</v>
      </c>
      <c r="I92" s="166">
        <f t="shared" si="103"/>
        <v>0</v>
      </c>
      <c r="J92" s="166">
        <f t="shared" si="104"/>
        <v>0</v>
      </c>
      <c r="K92" s="166">
        <f t="shared" si="105"/>
        <v>0</v>
      </c>
      <c r="L92" s="95">
        <f t="shared" si="106"/>
        <v>5</v>
      </c>
    </row>
    <row r="93" spans="2:13" ht="32.25" customHeight="1" thickBot="1" x14ac:dyDescent="0.25">
      <c r="B93" s="143" t="s">
        <v>536</v>
      </c>
      <c r="C93" s="457"/>
      <c r="D93" s="458"/>
      <c r="E93" s="271" t="str">
        <f t="shared" ref="E93" si="107">IF(OR(C93="x",C93="X",D93="x",D93="X"),"","X")</f>
        <v>X</v>
      </c>
      <c r="F93" s="272">
        <f t="shared" ref="F93" si="108">IF(C93="x",5,IF(C93="X",5,0))</f>
        <v>0</v>
      </c>
      <c r="I93" s="166">
        <f t="shared" si="103"/>
        <v>0</v>
      </c>
      <c r="J93" s="166">
        <f t="shared" si="104"/>
        <v>0</v>
      </c>
      <c r="K93" s="166">
        <f t="shared" si="105"/>
        <v>0</v>
      </c>
      <c r="L93" s="95">
        <f t="shared" si="106"/>
        <v>5</v>
      </c>
    </row>
    <row r="94" spans="2:13" ht="54" customHeight="1" thickBot="1" x14ac:dyDescent="0.25">
      <c r="B94" s="143" t="s">
        <v>537</v>
      </c>
      <c r="C94" s="460"/>
      <c r="D94" s="461"/>
      <c r="E94" s="178" t="str">
        <f t="shared" ref="E94:E99" si="109">IF(OR(C94="x",C94="X",D94="x",D94="X"),"","X")</f>
        <v>X</v>
      </c>
      <c r="F94" s="163">
        <f t="shared" ref="F94" si="110">IF(C94="x",5,IF(C94="X",5,0))</f>
        <v>0</v>
      </c>
      <c r="I94" s="166">
        <f t="shared" ref="I94" si="111">IF(F94=1,1,0)</f>
        <v>0</v>
      </c>
      <c r="J94" s="166">
        <f t="shared" ref="J94" si="112">IF(F94=3,1,0)</f>
        <v>0</v>
      </c>
      <c r="K94" s="166">
        <f t="shared" ref="K94" si="113">IF(F94=5,1,0)</f>
        <v>0</v>
      </c>
      <c r="L94" s="95">
        <f t="shared" ref="L94" si="114">IF(E94="x",5,IF(E94="X",5,0))</f>
        <v>5</v>
      </c>
    </row>
    <row r="95" spans="2:13" ht="35.1" customHeight="1" thickTop="1" thickBot="1" x14ac:dyDescent="0.25">
      <c r="B95" s="244" t="s">
        <v>520</v>
      </c>
      <c r="C95" s="92" t="s">
        <v>129</v>
      </c>
      <c r="D95" s="278" t="s">
        <v>130</v>
      </c>
      <c r="E95" s="93" t="s">
        <v>52</v>
      </c>
      <c r="F95" s="159" t="s">
        <v>133</v>
      </c>
      <c r="I95" s="166"/>
      <c r="J95" s="166"/>
      <c r="K95" s="166"/>
    </row>
    <row r="96" spans="2:13" ht="32.25" customHeight="1" thickTop="1" thickBot="1" x14ac:dyDescent="0.25">
      <c r="B96" s="116" t="s">
        <v>538</v>
      </c>
      <c r="C96" s="451"/>
      <c r="D96" s="462"/>
      <c r="E96" s="176" t="str">
        <f t="shared" si="109"/>
        <v>X</v>
      </c>
      <c r="F96" s="161">
        <f>IF(C96="x",3,IF(C96="X",3,0))</f>
        <v>0</v>
      </c>
      <c r="I96" s="166">
        <f t="shared" ref="I96:I99" si="115">IF(F96=1,1,0)</f>
        <v>0</v>
      </c>
      <c r="J96" s="166">
        <f t="shared" ref="J96:J99" si="116">IF(F96=3,1,0)</f>
        <v>0</v>
      </c>
      <c r="K96" s="166">
        <f t="shared" ref="K96:K99" si="117">IF(F96=5,1,0)</f>
        <v>0</v>
      </c>
      <c r="L96" s="95">
        <f>IF(E96="x",3,IF(E96="X",3,0))</f>
        <v>3</v>
      </c>
    </row>
    <row r="97" spans="2:12" ht="30.75" customHeight="1" thickBot="1" x14ac:dyDescent="0.25">
      <c r="B97" s="111" t="s">
        <v>539</v>
      </c>
      <c r="C97" s="451"/>
      <c r="D97" s="462"/>
      <c r="E97" s="176" t="str">
        <f t="shared" si="109"/>
        <v>X</v>
      </c>
      <c r="F97" s="162">
        <f>IF(C97="x",3,IF(C97="X",3,0))</f>
        <v>0</v>
      </c>
      <c r="G97" s="29"/>
      <c r="I97" s="166">
        <f t="shared" ref="I97" si="118">IF(F97=1,1,0)</f>
        <v>0</v>
      </c>
      <c r="J97" s="166">
        <f t="shared" ref="J97" si="119">IF(F97=3,1,0)</f>
        <v>0</v>
      </c>
      <c r="K97" s="166">
        <f t="shared" ref="K97" si="120">IF(F97=5,1,0)</f>
        <v>0</v>
      </c>
      <c r="L97" s="95">
        <f>IF(E97="x",3,IF(E97="X",3,0))</f>
        <v>3</v>
      </c>
    </row>
    <row r="98" spans="2:12" ht="33.75" customHeight="1" thickBot="1" x14ac:dyDescent="0.25">
      <c r="B98" s="116" t="s">
        <v>540</v>
      </c>
      <c r="C98" s="451"/>
      <c r="D98" s="462"/>
      <c r="E98" s="176" t="str">
        <f t="shared" si="109"/>
        <v>X</v>
      </c>
      <c r="F98" s="162">
        <f>IF(C98="x",5,IF(C98="X",5,0))</f>
        <v>0</v>
      </c>
      <c r="I98" s="166">
        <f t="shared" si="115"/>
        <v>0</v>
      </c>
      <c r="J98" s="166">
        <f t="shared" si="116"/>
        <v>0</v>
      </c>
      <c r="K98" s="166">
        <f t="shared" si="117"/>
        <v>0</v>
      </c>
      <c r="L98" s="95">
        <f>IF(E98="x",5,IF(E98="X",5,0))</f>
        <v>5</v>
      </c>
    </row>
    <row r="99" spans="2:12" ht="44.25" customHeight="1" thickBot="1" x14ac:dyDescent="0.25">
      <c r="B99" s="143" t="s">
        <v>541</v>
      </c>
      <c r="C99" s="451"/>
      <c r="D99" s="462"/>
      <c r="E99" s="176" t="str">
        <f t="shared" si="109"/>
        <v>X</v>
      </c>
      <c r="F99" s="162">
        <f>IF(C99="x",1,IF(C99="X",1,0))</f>
        <v>0</v>
      </c>
      <c r="I99" s="166">
        <f t="shared" si="115"/>
        <v>0</v>
      </c>
      <c r="J99" s="166">
        <f t="shared" si="116"/>
        <v>0</v>
      </c>
      <c r="K99" s="166">
        <f t="shared" si="117"/>
        <v>0</v>
      </c>
      <c r="L99" s="95">
        <f>IF(E99="x",1,IF(E99="X",1,0))</f>
        <v>1</v>
      </c>
    </row>
    <row r="100" spans="2:12" ht="60.75" customHeight="1" thickBot="1" x14ac:dyDescent="0.25">
      <c r="B100" s="143" t="s">
        <v>561</v>
      </c>
      <c r="C100" s="451"/>
      <c r="D100" s="462"/>
      <c r="E100" s="176" t="str">
        <f t="shared" ref="E100:E122" si="121">IF(OR(C100="x",C100="X",D100="x",D100="X"),"","X")</f>
        <v>X</v>
      </c>
      <c r="F100" s="162">
        <f>IF(C100="x",3,IF(C100="X",3,0))</f>
        <v>0</v>
      </c>
      <c r="G100" s="29"/>
      <c r="I100" s="166">
        <f t="shared" ref="I100:I107" si="122">IF(F100=1,1,0)</f>
        <v>0</v>
      </c>
      <c r="J100" s="166">
        <f t="shared" ref="J100:J107" si="123">IF(F100=3,1,0)</f>
        <v>0</v>
      </c>
      <c r="K100" s="166">
        <f t="shared" ref="K100:K107" si="124">IF(F100=5,1,0)</f>
        <v>0</v>
      </c>
      <c r="L100" s="95">
        <f>IF(E100="x",3,IF(E100="X",3,0))</f>
        <v>3</v>
      </c>
    </row>
    <row r="101" spans="2:12" ht="51" customHeight="1" thickBot="1" x14ac:dyDescent="0.25">
      <c r="B101" s="143" t="s">
        <v>542</v>
      </c>
      <c r="C101" s="451"/>
      <c r="D101" s="462"/>
      <c r="E101" s="176" t="str">
        <f t="shared" si="121"/>
        <v>X</v>
      </c>
      <c r="F101" s="162">
        <f>IF(C101="x",5,IF(C101="X",5,0))</f>
        <v>0</v>
      </c>
      <c r="I101" s="166">
        <f t="shared" ref="I101" si="125">IF(F101=1,1,0)</f>
        <v>0</v>
      </c>
      <c r="J101" s="166">
        <f t="shared" ref="J101" si="126">IF(F101=3,1,0)</f>
        <v>0</v>
      </c>
      <c r="K101" s="166">
        <f t="shared" ref="K101" si="127">IF(F101=5,1,0)</f>
        <v>0</v>
      </c>
      <c r="L101" s="95">
        <f>IF(E101="x",5,IF(E101="X",5,0))</f>
        <v>5</v>
      </c>
    </row>
    <row r="102" spans="2:12" ht="63" customHeight="1" thickBot="1" x14ac:dyDescent="0.25">
      <c r="B102" s="143" t="s">
        <v>543</v>
      </c>
      <c r="C102" s="451"/>
      <c r="D102" s="462"/>
      <c r="E102" s="176" t="str">
        <f t="shared" si="121"/>
        <v>X</v>
      </c>
      <c r="F102" s="162">
        <f>IF(C102="x",3,IF(C102="X",3,0))</f>
        <v>0</v>
      </c>
      <c r="G102" s="29"/>
      <c r="I102" s="166">
        <f t="shared" si="122"/>
        <v>0</v>
      </c>
      <c r="J102" s="166">
        <f t="shared" si="123"/>
        <v>0</v>
      </c>
      <c r="K102" s="166">
        <f t="shared" si="124"/>
        <v>0</v>
      </c>
      <c r="L102" s="95">
        <f>IF(E102="x",3,IF(E102="X",3,0))</f>
        <v>3</v>
      </c>
    </row>
    <row r="103" spans="2:12" ht="78.75" customHeight="1" thickBot="1" x14ac:dyDescent="0.25">
      <c r="B103" s="143" t="s">
        <v>544</v>
      </c>
      <c r="C103" s="451"/>
      <c r="D103" s="462"/>
      <c r="E103" s="176" t="str">
        <f t="shared" si="121"/>
        <v>X</v>
      </c>
      <c r="F103" s="162">
        <f>IF(C103="x",5,IF(C103="X",5,0))</f>
        <v>0</v>
      </c>
      <c r="I103" s="166">
        <f t="shared" ref="I103:I104" si="128">IF(F103=1,1,0)</f>
        <v>0</v>
      </c>
      <c r="J103" s="166">
        <f t="shared" ref="J103:J104" si="129">IF(F103=3,1,0)</f>
        <v>0</v>
      </c>
      <c r="K103" s="166">
        <f t="shared" ref="K103:K104" si="130">IF(F103=5,1,0)</f>
        <v>0</v>
      </c>
      <c r="L103" s="95">
        <f>IF(E103="x",5,IF(E103="X",5,0))</f>
        <v>5</v>
      </c>
    </row>
    <row r="104" spans="2:12" ht="69" customHeight="1" thickBot="1" x14ac:dyDescent="0.25">
      <c r="B104" s="143" t="s">
        <v>562</v>
      </c>
      <c r="C104" s="451"/>
      <c r="D104" s="462"/>
      <c r="E104" s="176" t="str">
        <f t="shared" si="121"/>
        <v>X</v>
      </c>
      <c r="F104" s="162">
        <f>IF(C104="x",3,IF(C104="X",3,0))</f>
        <v>0</v>
      </c>
      <c r="G104" s="29"/>
      <c r="I104" s="166">
        <f t="shared" si="128"/>
        <v>0</v>
      </c>
      <c r="J104" s="166">
        <f t="shared" si="129"/>
        <v>0</v>
      </c>
      <c r="K104" s="166">
        <f t="shared" si="130"/>
        <v>0</v>
      </c>
      <c r="L104" s="95">
        <f>IF(E104="x",3,IF(E104="X",3,0))</f>
        <v>3</v>
      </c>
    </row>
    <row r="105" spans="2:12" ht="87" customHeight="1" thickBot="1" x14ac:dyDescent="0.25">
      <c r="B105" s="143" t="s">
        <v>563</v>
      </c>
      <c r="C105" s="451"/>
      <c r="D105" s="462"/>
      <c r="E105" s="176" t="str">
        <f t="shared" si="121"/>
        <v>X</v>
      </c>
      <c r="F105" s="162">
        <f>IF(C105="x",5,IF(C105="X",5,0))</f>
        <v>0</v>
      </c>
      <c r="I105" s="166">
        <f t="shared" ref="I105" si="131">IF(F105=1,1,0)</f>
        <v>0</v>
      </c>
      <c r="J105" s="166">
        <f t="shared" ref="J105" si="132">IF(F105=3,1,0)</f>
        <v>0</v>
      </c>
      <c r="K105" s="166">
        <f t="shared" ref="K105" si="133">IF(F105=5,1,0)</f>
        <v>0</v>
      </c>
      <c r="L105" s="95">
        <f>IF(E105="x",5,IF(E105="X",5,0))</f>
        <v>5</v>
      </c>
    </row>
    <row r="106" spans="2:12" ht="77.25" customHeight="1" thickBot="1" x14ac:dyDescent="0.25">
      <c r="B106" s="143" t="s">
        <v>564</v>
      </c>
      <c r="C106" s="451"/>
      <c r="D106" s="462"/>
      <c r="E106" s="176" t="str">
        <f t="shared" si="121"/>
        <v>X</v>
      </c>
      <c r="F106" s="162">
        <f t="shared" ref="F106:F107" si="134">IF(C106="x",1,IF(C106="X",1,0))</f>
        <v>0</v>
      </c>
      <c r="I106" s="166">
        <f t="shared" si="122"/>
        <v>0</v>
      </c>
      <c r="J106" s="166">
        <f t="shared" si="123"/>
        <v>0</v>
      </c>
      <c r="K106" s="166">
        <f t="shared" si="124"/>
        <v>0</v>
      </c>
      <c r="L106" s="95">
        <f t="shared" ref="L106:L107" si="135">IF(E106="x",1,IF(E106="X",1,0))</f>
        <v>1</v>
      </c>
    </row>
    <row r="107" spans="2:12" ht="45" customHeight="1" thickBot="1" x14ac:dyDescent="0.25">
      <c r="B107" s="143" t="s">
        <v>545</v>
      </c>
      <c r="C107" s="451"/>
      <c r="D107" s="462"/>
      <c r="E107" s="176" t="str">
        <f t="shared" si="121"/>
        <v>X</v>
      </c>
      <c r="F107" s="162">
        <f t="shared" si="134"/>
        <v>0</v>
      </c>
      <c r="I107" s="166">
        <f t="shared" si="122"/>
        <v>0</v>
      </c>
      <c r="J107" s="166">
        <f t="shared" si="123"/>
        <v>0</v>
      </c>
      <c r="K107" s="166">
        <f t="shared" si="124"/>
        <v>0</v>
      </c>
      <c r="L107" s="95">
        <f t="shared" si="135"/>
        <v>1</v>
      </c>
    </row>
    <row r="108" spans="2:12" ht="61.5" customHeight="1" thickBot="1" x14ac:dyDescent="0.25">
      <c r="B108" s="143" t="s">
        <v>546</v>
      </c>
      <c r="C108" s="451"/>
      <c r="D108" s="462"/>
      <c r="E108" s="176" t="str">
        <f t="shared" si="121"/>
        <v>X</v>
      </c>
      <c r="F108" s="162">
        <f>IF(C108="x",5,IF(C108="X",5,0))</f>
        <v>0</v>
      </c>
      <c r="G108" s="29"/>
      <c r="I108" s="166">
        <f t="shared" ref="I108" si="136">IF(F108=1,1,0)</f>
        <v>0</v>
      </c>
      <c r="J108" s="166">
        <f t="shared" ref="J108" si="137">IF(F108=3,1,0)</f>
        <v>0</v>
      </c>
      <c r="K108" s="166">
        <f t="shared" ref="K108" si="138">IF(F108=5,1,0)</f>
        <v>0</v>
      </c>
      <c r="L108" s="95">
        <f>IF(E108="x",5,IF(E108="X",5,0))</f>
        <v>5</v>
      </c>
    </row>
    <row r="109" spans="2:12" ht="35.1" customHeight="1" thickTop="1" thickBot="1" x14ac:dyDescent="0.25">
      <c r="B109" s="244" t="s">
        <v>136</v>
      </c>
      <c r="C109" s="92" t="s">
        <v>129</v>
      </c>
      <c r="D109" s="278" t="s">
        <v>130</v>
      </c>
      <c r="E109" s="93" t="s">
        <v>52</v>
      </c>
      <c r="F109" s="159" t="s">
        <v>133</v>
      </c>
      <c r="I109" s="166"/>
      <c r="J109" s="166"/>
      <c r="K109" s="166"/>
    </row>
    <row r="110" spans="2:12" ht="39.950000000000003" customHeight="1" thickTop="1" thickBot="1" x14ac:dyDescent="0.25">
      <c r="B110" s="143" t="s">
        <v>549</v>
      </c>
      <c r="C110" s="451"/>
      <c r="D110" s="462"/>
      <c r="E110" s="176" t="str">
        <f t="shared" si="121"/>
        <v>X</v>
      </c>
      <c r="F110" s="162">
        <f>IF(C110="x",3,IF(C110="X",3,0))</f>
        <v>0</v>
      </c>
      <c r="G110" s="29"/>
      <c r="I110" s="166">
        <f t="shared" ref="I110:I114" si="139">IF(F110=1,1,0)</f>
        <v>0</v>
      </c>
      <c r="J110" s="166">
        <f t="shared" ref="J110:J114" si="140">IF(F110=3,1,0)</f>
        <v>0</v>
      </c>
      <c r="K110" s="166">
        <f t="shared" ref="K110:K114" si="141">IF(F110=5,1,0)</f>
        <v>0</v>
      </c>
      <c r="L110" s="95">
        <f>IF(E110="x",3,IF(E110="X",3,0))</f>
        <v>3</v>
      </c>
    </row>
    <row r="111" spans="2:12" ht="39.950000000000003" customHeight="1" thickBot="1" x14ac:dyDescent="0.25">
      <c r="B111" s="143" t="s">
        <v>550</v>
      </c>
      <c r="C111" s="451"/>
      <c r="D111" s="462"/>
      <c r="E111" s="176" t="str">
        <f t="shared" si="121"/>
        <v>X</v>
      </c>
      <c r="F111" s="162">
        <f>IF(C111="x",3,IF(C111="X",3,0))</f>
        <v>0</v>
      </c>
      <c r="G111" s="29"/>
      <c r="I111" s="166">
        <f t="shared" si="139"/>
        <v>0</v>
      </c>
      <c r="J111" s="166">
        <f t="shared" si="140"/>
        <v>0</v>
      </c>
      <c r="K111" s="166">
        <f t="shared" si="141"/>
        <v>0</v>
      </c>
      <c r="L111" s="95">
        <f>IF(E111="x",3,IF(E111="X",3,0))</f>
        <v>3</v>
      </c>
    </row>
    <row r="112" spans="2:12" ht="39.950000000000003" customHeight="1" thickBot="1" x14ac:dyDescent="0.25">
      <c r="B112" s="143" t="s">
        <v>551</v>
      </c>
      <c r="C112" s="451"/>
      <c r="D112" s="462"/>
      <c r="E112" s="176" t="str">
        <f t="shared" si="121"/>
        <v>X</v>
      </c>
      <c r="F112" s="162">
        <f>IF(C112="x",3,IF(C112="X",3,0))</f>
        <v>0</v>
      </c>
      <c r="G112" s="29"/>
      <c r="I112" s="166">
        <f t="shared" si="139"/>
        <v>0</v>
      </c>
      <c r="J112" s="166">
        <f t="shared" si="140"/>
        <v>0</v>
      </c>
      <c r="K112" s="166">
        <f t="shared" si="141"/>
        <v>0</v>
      </c>
      <c r="L112" s="95">
        <f>IF(E112="x",3,IF(E112="X",3,0))</f>
        <v>3</v>
      </c>
    </row>
    <row r="113" spans="2:13" ht="39.950000000000003" customHeight="1" thickBot="1" x14ac:dyDescent="0.25">
      <c r="B113" s="143" t="s">
        <v>552</v>
      </c>
      <c r="C113" s="451"/>
      <c r="D113" s="462"/>
      <c r="E113" s="176" t="str">
        <f t="shared" si="121"/>
        <v>X</v>
      </c>
      <c r="F113" s="162">
        <f>IF(C113="x",5,IF(C113="X",5,0))</f>
        <v>0</v>
      </c>
      <c r="I113" s="166">
        <f t="shared" si="139"/>
        <v>0</v>
      </c>
      <c r="J113" s="166">
        <f t="shared" si="140"/>
        <v>0</v>
      </c>
      <c r="K113" s="166">
        <f t="shared" si="141"/>
        <v>0</v>
      </c>
      <c r="L113" s="95">
        <f>IF(E113="x",5,IF(E113="X",5,0))</f>
        <v>5</v>
      </c>
    </row>
    <row r="114" spans="2:13" ht="39.950000000000003" customHeight="1" thickBot="1" x14ac:dyDescent="0.25">
      <c r="B114" s="143" t="s">
        <v>566</v>
      </c>
      <c r="C114" s="451"/>
      <c r="D114" s="462"/>
      <c r="E114" s="176" t="str">
        <f t="shared" si="121"/>
        <v>X</v>
      </c>
      <c r="F114" s="162">
        <f>IF(C114="x",5,IF(C114="X",5,0))</f>
        <v>0</v>
      </c>
      <c r="I114" s="166">
        <f t="shared" si="139"/>
        <v>0</v>
      </c>
      <c r="J114" s="166">
        <f t="shared" si="140"/>
        <v>0</v>
      </c>
      <c r="K114" s="166">
        <f t="shared" si="141"/>
        <v>0</v>
      </c>
      <c r="L114" s="95">
        <f>IF(E114="x",5,IF(E114="X",5,0))</f>
        <v>5</v>
      </c>
    </row>
    <row r="115" spans="2:13" ht="39.950000000000003" customHeight="1" thickBot="1" x14ac:dyDescent="0.25">
      <c r="B115" s="143" t="s">
        <v>553</v>
      </c>
      <c r="C115" s="451"/>
      <c r="D115" s="462"/>
      <c r="E115" s="176" t="str">
        <f t="shared" si="121"/>
        <v>X</v>
      </c>
      <c r="F115" s="162">
        <f>IF(C115="x",3,IF(C115="X",3,0))</f>
        <v>0</v>
      </c>
      <c r="G115" s="29"/>
      <c r="I115" s="166">
        <f t="shared" ref="I115:I116" si="142">IF(F115=1,1,0)</f>
        <v>0</v>
      </c>
      <c r="J115" s="166">
        <f t="shared" ref="J115:J116" si="143">IF(F115=3,1,0)</f>
        <v>0</v>
      </c>
      <c r="K115" s="166">
        <f t="shared" ref="K115:K116" si="144">IF(F115=5,1,0)</f>
        <v>0</v>
      </c>
      <c r="L115" s="95">
        <f>IF(E115="x",3,IF(E115="X",3,0))</f>
        <v>3</v>
      </c>
    </row>
    <row r="116" spans="2:13" ht="39.950000000000003" customHeight="1" thickBot="1" x14ac:dyDescent="0.25">
      <c r="B116" s="143" t="s">
        <v>554</v>
      </c>
      <c r="C116" s="451"/>
      <c r="D116" s="462"/>
      <c r="E116" s="176" t="str">
        <f t="shared" si="121"/>
        <v>X</v>
      </c>
      <c r="F116" s="162">
        <f>IF(C116="x",5,IF(C116="X",5,0))</f>
        <v>0</v>
      </c>
      <c r="I116" s="166">
        <f t="shared" si="142"/>
        <v>0</v>
      </c>
      <c r="J116" s="166">
        <f t="shared" si="143"/>
        <v>0</v>
      </c>
      <c r="K116" s="166">
        <f t="shared" si="144"/>
        <v>0</v>
      </c>
      <c r="L116" s="95">
        <f>IF(E116="x",5,IF(E116="X",5,0))</f>
        <v>5</v>
      </c>
    </row>
    <row r="117" spans="2:13" ht="39.950000000000003" customHeight="1" thickBot="1" x14ac:dyDescent="0.25">
      <c r="B117" s="143" t="s">
        <v>555</v>
      </c>
      <c r="C117" s="451"/>
      <c r="D117" s="462"/>
      <c r="E117" s="176" t="str">
        <f t="shared" si="121"/>
        <v>X</v>
      </c>
      <c r="F117" s="162">
        <f t="shared" ref="F117" si="145">IF(C117="x",1,IF(C117="X",1,0))</f>
        <v>0</v>
      </c>
      <c r="I117" s="166">
        <f t="shared" ref="I117:I119" si="146">IF(F117=1,1,0)</f>
        <v>0</v>
      </c>
      <c r="J117" s="166">
        <f t="shared" ref="J117:J119" si="147">IF(F117=3,1,0)</f>
        <v>0</v>
      </c>
      <c r="K117" s="166">
        <f t="shared" ref="K117:K119" si="148">IF(F117=5,1,0)</f>
        <v>0</v>
      </c>
      <c r="L117" s="95">
        <f t="shared" ref="L117" si="149">IF(E117="x",1,IF(E117="X",1,0))</f>
        <v>1</v>
      </c>
    </row>
    <row r="118" spans="2:13" ht="88.5" customHeight="1" thickBot="1" x14ac:dyDescent="0.25">
      <c r="B118" s="143" t="s">
        <v>560</v>
      </c>
      <c r="C118" s="451"/>
      <c r="D118" s="462"/>
      <c r="E118" s="176" t="str">
        <f t="shared" si="121"/>
        <v>X</v>
      </c>
      <c r="F118" s="162">
        <f>IF(C118="x",5,IF(C118="X",5,0))</f>
        <v>0</v>
      </c>
      <c r="I118" s="166">
        <f t="shared" si="146"/>
        <v>0</v>
      </c>
      <c r="J118" s="166">
        <f t="shared" si="147"/>
        <v>0</v>
      </c>
      <c r="K118" s="166">
        <f t="shared" si="148"/>
        <v>0</v>
      </c>
      <c r="L118" s="95">
        <f>IF(E118="x",5,IF(E118="X",5,0))</f>
        <v>5</v>
      </c>
    </row>
    <row r="119" spans="2:13" ht="34.5" customHeight="1" thickBot="1" x14ac:dyDescent="0.25">
      <c r="B119" s="143" t="s">
        <v>556</v>
      </c>
      <c r="C119" s="451"/>
      <c r="D119" s="462"/>
      <c r="E119" s="176" t="str">
        <f t="shared" si="121"/>
        <v>X</v>
      </c>
      <c r="F119" s="162">
        <f>IF(C119="x",5,IF(C119="X",5,0))</f>
        <v>0</v>
      </c>
      <c r="I119" s="166">
        <f t="shared" si="146"/>
        <v>0</v>
      </c>
      <c r="J119" s="166">
        <f t="shared" si="147"/>
        <v>0</v>
      </c>
      <c r="K119" s="166">
        <f t="shared" si="148"/>
        <v>0</v>
      </c>
      <c r="L119" s="95">
        <f>IF(E119="x",5,IF(E119="X",5,0))</f>
        <v>5</v>
      </c>
    </row>
    <row r="120" spans="2:13" ht="51" customHeight="1" thickBot="1" x14ac:dyDescent="0.25">
      <c r="B120" s="143" t="s">
        <v>557</v>
      </c>
      <c r="C120" s="451"/>
      <c r="D120" s="462"/>
      <c r="E120" s="176" t="str">
        <f t="shared" si="121"/>
        <v>X</v>
      </c>
      <c r="F120" s="162">
        <f>IF(C120="x",3,IF(C120="X",3,0))</f>
        <v>0</v>
      </c>
      <c r="G120" s="29"/>
      <c r="I120" s="166">
        <f t="shared" ref="I120:I121" si="150">IF(F120=1,1,0)</f>
        <v>0</v>
      </c>
      <c r="J120" s="166">
        <f t="shared" ref="J120:J121" si="151">IF(F120=3,1,0)</f>
        <v>0</v>
      </c>
      <c r="K120" s="166">
        <f t="shared" ref="K120:K121" si="152">IF(F120=5,1,0)</f>
        <v>0</v>
      </c>
      <c r="L120" s="95">
        <f>IF(E120="x",3,IF(E120="X",3,0))</f>
        <v>3</v>
      </c>
    </row>
    <row r="121" spans="2:13" ht="45" customHeight="1" thickBot="1" x14ac:dyDescent="0.25">
      <c r="B121" s="143" t="s">
        <v>558</v>
      </c>
      <c r="C121" s="451"/>
      <c r="D121" s="462"/>
      <c r="E121" s="176" t="str">
        <f t="shared" si="121"/>
        <v>X</v>
      </c>
      <c r="F121" s="162">
        <f>IF(C121="x",5,IF(C121="X",5,0))</f>
        <v>0</v>
      </c>
      <c r="I121" s="166">
        <f t="shared" si="150"/>
        <v>0</v>
      </c>
      <c r="J121" s="166">
        <f t="shared" si="151"/>
        <v>0</v>
      </c>
      <c r="K121" s="166">
        <f t="shared" si="152"/>
        <v>0</v>
      </c>
      <c r="L121" s="95">
        <f>IF(E121="x",5,IF(E121="X",5,0))</f>
        <v>5</v>
      </c>
    </row>
    <row r="122" spans="2:13" ht="52.5" customHeight="1" thickBot="1" x14ac:dyDescent="0.25">
      <c r="B122" s="160" t="s">
        <v>559</v>
      </c>
      <c r="C122" s="460"/>
      <c r="D122" s="461"/>
      <c r="E122" s="178" t="str">
        <f t="shared" si="121"/>
        <v>X</v>
      </c>
      <c r="F122" s="163">
        <f>IF(C122="x",3,IF(C122="X",3,0))</f>
        <v>0</v>
      </c>
      <c r="I122" s="166">
        <f t="shared" ref="I122" si="153">IF(F122=1,1,0)</f>
        <v>0</v>
      </c>
      <c r="J122" s="166">
        <f t="shared" ref="J122" si="154">IF(F122=3,1,0)</f>
        <v>0</v>
      </c>
      <c r="K122" s="166">
        <f t="shared" ref="K122" si="155">IF(F122=5,1,0)</f>
        <v>0</v>
      </c>
      <c r="L122" s="95">
        <f>IF(E122="x",3,IF(E122="X",3,0))</f>
        <v>3</v>
      </c>
    </row>
    <row r="123" spans="2:13" ht="15.75" thickTop="1" x14ac:dyDescent="0.25">
      <c r="I123" s="166">
        <f>SUM(I4:I122)</f>
        <v>0</v>
      </c>
      <c r="J123" s="166">
        <f>SUM(J4:J122)</f>
        <v>0</v>
      </c>
      <c r="K123" s="166">
        <f>SUM(K4:K122)</f>
        <v>0</v>
      </c>
      <c r="L123" s="166">
        <f>SUM(L4:L122)*RESULTADOS!AE14</f>
        <v>18756.490134994805</v>
      </c>
      <c r="M123" s="169">
        <f>SUM(M4:M122)</f>
        <v>0</v>
      </c>
    </row>
    <row r="124" spans="2:13" x14ac:dyDescent="0.25">
      <c r="I124" s="166"/>
      <c r="J124" s="166"/>
      <c r="K124" s="166"/>
      <c r="M124" s="170" t="s">
        <v>126</v>
      </c>
    </row>
    <row r="125" spans="2:13" x14ac:dyDescent="0.25">
      <c r="I125" s="95">
        <f>8+39*3+60*5</f>
        <v>425</v>
      </c>
      <c r="J125" s="95">
        <f>+L123/RESULTADOS!AE14</f>
        <v>425</v>
      </c>
      <c r="K125" s="156" t="s">
        <v>47</v>
      </c>
      <c r="L125" s="154" t="s">
        <v>48</v>
      </c>
    </row>
  </sheetData>
  <sheetProtection algorithmName="SHA-512" hashValue="aLlS7s9YVsMUBPvPbG5nVwxHXbXc8shbRL4BVU96KtRk3FNl2RtfqYkGMSFaxL2i/ytYuH7j4P8CthWURad6Lw==" saltValue="jpIWi94HYIEvlirf4VEYTw==" spinCount="100000" sheet="1" objects="1" scenarios="1"/>
  <mergeCells count="1">
    <mergeCell ref="B2:F2"/>
  </mergeCells>
  <phoneticPr fontId="0" type="noConversion"/>
  <conditionalFormatting sqref="D16">
    <cfRule type="cellIs" dxfId="11" priority="4" stopIfTrue="1" operator="between">
      <formula>$K$125</formula>
      <formula>$L$125</formula>
    </cfRule>
  </conditionalFormatting>
  <conditionalFormatting sqref="D83">
    <cfRule type="cellIs" dxfId="10" priority="3" stopIfTrue="1" operator="between">
      <formula>$K$125</formula>
      <formula>$L$125</formula>
    </cfRule>
  </conditionalFormatting>
  <conditionalFormatting sqref="D86">
    <cfRule type="cellIs" dxfId="9" priority="2" stopIfTrue="1" operator="between">
      <formula>$K$125</formula>
      <formula>$L$125</formula>
    </cfRule>
  </conditionalFormatting>
  <conditionalFormatting sqref="D90">
    <cfRule type="cellIs" dxfId="8" priority="1" stopIfTrue="1" operator="between">
      <formula>$K$125</formula>
      <formula>$L$125</formula>
    </cfRule>
  </conditionalFormatting>
  <dataValidations count="2">
    <dataValidation allowBlank="1" showErrorMessage="1" sqref="C95:D95 C109:D109 C81:D81 C13:D13 M3 C6:D6 C28:D28 C32:D32 C37:D37 C25:D25 C49:D49 C73:D73 C64:D64 E4:E122" xr:uid="{00000000-0002-0000-0400-000000000000}"/>
    <dataValidation type="list" allowBlank="1" showDropDown="1" showErrorMessage="1" errorTitle="Caracter Inválido!!!" error="Entre com x ou X. Se o quesito não se aplica deixe em branco" sqref="C110:D122 C50:D63 C96:D108 C29:D31 C4:D5 C14:D24 C7:D12 C26:D27 C33:D36 C38:D48 C65:D72 C74:D80 C82:D94" xr:uid="{00000000-0002-0000-0400-000001000000}">
      <formula1>$K$125:$L$125</formula1>
    </dataValidation>
  </dataValidations>
  <pageMargins left="0.78740157499999996" right="0.78740157499999996" top="0.984251969" bottom="0.984251969" header="0.49212598499999999" footer="0.49212598499999999"/>
  <pageSetup paperSize="9" orientation="portrait" r:id="rId1"/>
  <headerFooter alignWithMargins="0"/>
  <ignoredErrors>
    <ignoredError sqref="F5 F66 L12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tabColor indexed="24"/>
  </sheetPr>
  <dimension ref="B1:N101"/>
  <sheetViews>
    <sheetView showGridLines="0" zoomScaleNormal="100" workbookViewId="0">
      <selection activeCell="C4" sqref="C4"/>
    </sheetView>
  </sheetViews>
  <sheetFormatPr defaultRowHeight="15" x14ac:dyDescent="0.25"/>
  <cols>
    <col min="1" max="1" width="1" customWidth="1"/>
    <col min="2" max="2" width="122" style="1" customWidth="1"/>
    <col min="3" max="5" width="9.140625" style="2"/>
    <col min="6" max="6" width="14" style="3" hidden="1" customWidth="1"/>
    <col min="7" max="8" width="9.140625" hidden="1" customWidth="1"/>
    <col min="9" max="9" width="11" style="95" hidden="1" customWidth="1"/>
    <col min="10" max="11" width="11.42578125" style="95" hidden="1" customWidth="1"/>
    <col min="12" max="12" width="13.42578125" style="95" hidden="1" customWidth="1"/>
    <col min="13" max="13" width="25.7109375" hidden="1" customWidth="1"/>
  </cols>
  <sheetData>
    <row r="1" spans="2:14" ht="5.25" customHeight="1" thickBot="1" x14ac:dyDescent="0.3"/>
    <row r="2" spans="2:14" ht="50.1" customHeight="1" thickTop="1" thickBot="1" x14ac:dyDescent="0.25">
      <c r="B2" s="344" t="s">
        <v>127</v>
      </c>
      <c r="C2" s="345"/>
      <c r="D2" s="345"/>
      <c r="E2" s="345"/>
      <c r="F2" s="346"/>
      <c r="G2" s="131"/>
      <c r="N2" s="131"/>
    </row>
    <row r="3" spans="2:14" ht="35.1" customHeight="1" thickTop="1" thickBot="1" x14ac:dyDescent="0.25">
      <c r="B3" s="91" t="s">
        <v>128</v>
      </c>
      <c r="C3" s="89" t="s">
        <v>129</v>
      </c>
      <c r="D3" s="90" t="s">
        <v>130</v>
      </c>
      <c r="E3" s="93" t="s">
        <v>52</v>
      </c>
      <c r="F3" s="88" t="s">
        <v>133</v>
      </c>
      <c r="I3" s="165" t="s">
        <v>145</v>
      </c>
      <c r="J3" s="165" t="s">
        <v>146</v>
      </c>
      <c r="K3" s="165" t="s">
        <v>54</v>
      </c>
      <c r="L3" s="165" t="s">
        <v>53</v>
      </c>
      <c r="M3" s="173" t="s">
        <v>8</v>
      </c>
    </row>
    <row r="4" spans="2:14" ht="30" customHeight="1" thickTop="1" x14ac:dyDescent="0.2">
      <c r="B4" s="116" t="s">
        <v>568</v>
      </c>
      <c r="C4" s="316"/>
      <c r="D4" s="317"/>
      <c r="E4" s="134" t="str">
        <f t="shared" ref="E4" si="0">IF(OR(C4="x",C4="X",D4="x",D4="X"),"","X")</f>
        <v>X</v>
      </c>
      <c r="F4" s="107">
        <f>IF(C4="x",3,IF(C4="X",3,0))</f>
        <v>0</v>
      </c>
      <c r="I4" s="166">
        <f>IF(F4=1,1,0)</f>
        <v>0</v>
      </c>
      <c r="J4" s="166">
        <f>IF(F4=3,1,0)</f>
        <v>0</v>
      </c>
      <c r="K4" s="166">
        <f>IF(F4=5,1,0)</f>
        <v>0</v>
      </c>
      <c r="L4" s="95">
        <f>IF(E4="x",3,IF(E4="X",3,0))</f>
        <v>3</v>
      </c>
    </row>
    <row r="5" spans="2:14" ht="30" customHeight="1" thickBot="1" x14ac:dyDescent="0.25">
      <c r="B5" s="116" t="s">
        <v>569</v>
      </c>
      <c r="C5" s="316"/>
      <c r="D5" s="317"/>
      <c r="E5" s="134" t="str">
        <f t="shared" ref="E5:E59" si="1">IF(OR(C5="x",C5="X",D5="x",D5="X"),"","X")</f>
        <v>X</v>
      </c>
      <c r="F5" s="107">
        <f>IF(C5="x",3,IF(C5="X",3,0))</f>
        <v>0</v>
      </c>
      <c r="I5" s="166">
        <f>IF(F5=1,1,0)</f>
        <v>0</v>
      </c>
      <c r="J5" s="166">
        <f>IF(F5=3,1,0)</f>
        <v>0</v>
      </c>
      <c r="K5" s="166">
        <f>IF(F5=5,1,0)</f>
        <v>0</v>
      </c>
      <c r="L5" s="95">
        <f>IF(E5="x",3,IF(E5="X",3,0))</f>
        <v>3</v>
      </c>
    </row>
    <row r="6" spans="2:14" ht="35.1" customHeight="1" thickTop="1" thickBot="1" x14ac:dyDescent="0.25">
      <c r="B6" s="91" t="s">
        <v>567</v>
      </c>
      <c r="C6" s="89" t="s">
        <v>129</v>
      </c>
      <c r="D6" s="90" t="s">
        <v>130</v>
      </c>
      <c r="E6" s="93" t="s">
        <v>52</v>
      </c>
      <c r="F6" s="88" t="s">
        <v>133</v>
      </c>
      <c r="I6" s="166"/>
      <c r="J6" s="166"/>
      <c r="K6" s="166"/>
    </row>
    <row r="7" spans="2:14" ht="63.75" customHeight="1" thickTop="1" thickBot="1" x14ac:dyDescent="0.25">
      <c r="B7" s="148" t="s">
        <v>573</v>
      </c>
      <c r="C7" s="318"/>
      <c r="D7" s="319"/>
      <c r="E7" s="134" t="str">
        <f t="shared" si="1"/>
        <v>X</v>
      </c>
      <c r="F7" s="108">
        <f>IF(C7="x",3,IF(C7="X",3,0))</f>
        <v>0</v>
      </c>
      <c r="I7" s="166">
        <f t="shared" ref="I7:I83" si="2">IF(F7=1,1,0)</f>
        <v>0</v>
      </c>
      <c r="J7" s="166">
        <f t="shared" ref="J7:J83" si="3">IF(F7=3,1,0)</f>
        <v>0</v>
      </c>
      <c r="K7" s="166">
        <f t="shared" ref="K7:K83" si="4">IF(F7=5,1,0)</f>
        <v>0</v>
      </c>
      <c r="L7" s="95">
        <f>IF(E7="x",3,IF(E7="X",3,0))</f>
        <v>3</v>
      </c>
    </row>
    <row r="8" spans="2:14" ht="31.5" customHeight="1" thickBot="1" x14ac:dyDescent="0.25">
      <c r="B8" s="143" t="s">
        <v>570</v>
      </c>
      <c r="C8" s="318"/>
      <c r="D8" s="319"/>
      <c r="E8" s="134" t="str">
        <f t="shared" si="1"/>
        <v>X</v>
      </c>
      <c r="F8" s="108">
        <f t="shared" ref="F8:F57" si="5">IF(C8="x",5,IF(C8="X",5,0))</f>
        <v>0</v>
      </c>
      <c r="I8" s="166">
        <f t="shared" si="2"/>
        <v>0</v>
      </c>
      <c r="J8" s="166">
        <f t="shared" si="3"/>
        <v>0</v>
      </c>
      <c r="K8" s="166">
        <f t="shared" si="4"/>
        <v>0</v>
      </c>
      <c r="L8" s="95">
        <f t="shared" ref="L8:L57" si="6">IF(E8="x",5,IF(E8="X",5,0))</f>
        <v>5</v>
      </c>
    </row>
    <row r="9" spans="2:14" ht="32.25" customHeight="1" thickBot="1" x14ac:dyDescent="0.25">
      <c r="B9" s="143" t="s">
        <v>571</v>
      </c>
      <c r="C9" s="318"/>
      <c r="D9" s="319"/>
      <c r="E9" s="134" t="str">
        <f t="shared" si="1"/>
        <v>X</v>
      </c>
      <c r="F9" s="108">
        <f>IF(C9="x",3,IF(C9="X",3,0))</f>
        <v>0</v>
      </c>
      <c r="I9" s="166">
        <f>IF(F9=1,1,0)</f>
        <v>0</v>
      </c>
      <c r="J9" s="166">
        <f>IF(F9=3,1,0)</f>
        <v>0</v>
      </c>
      <c r="K9" s="166">
        <f>IF(F9=5,1,0)</f>
        <v>0</v>
      </c>
      <c r="L9" s="95">
        <f>IF(E9="x",3,IF(E9="X",3,0))</f>
        <v>3</v>
      </c>
    </row>
    <row r="10" spans="2:14" ht="45" customHeight="1" thickBot="1" x14ac:dyDescent="0.25">
      <c r="B10" s="143" t="s">
        <v>572</v>
      </c>
      <c r="C10" s="318"/>
      <c r="D10" s="319"/>
      <c r="E10" s="134" t="str">
        <f t="shared" si="1"/>
        <v>X</v>
      </c>
      <c r="F10" s="108">
        <f t="shared" si="5"/>
        <v>0</v>
      </c>
      <c r="I10" s="166">
        <f t="shared" si="2"/>
        <v>0</v>
      </c>
      <c r="J10" s="166">
        <f t="shared" si="3"/>
        <v>0</v>
      </c>
      <c r="K10" s="166">
        <f t="shared" si="4"/>
        <v>0</v>
      </c>
      <c r="L10" s="95">
        <f t="shared" si="6"/>
        <v>5</v>
      </c>
    </row>
    <row r="11" spans="2:14" ht="113.25" customHeight="1" thickBot="1" x14ac:dyDescent="0.25">
      <c r="B11" s="143" t="s">
        <v>575</v>
      </c>
      <c r="C11" s="318"/>
      <c r="D11" s="319"/>
      <c r="E11" s="134" t="str">
        <f>IF(OR(C11="x",C11="X",D11="x",D11="X"),"","X")</f>
        <v>X</v>
      </c>
      <c r="F11" s="108">
        <f t="shared" ref="F11" si="7">IF(C11="x",5,IF(C11="X",5,0))</f>
        <v>0</v>
      </c>
      <c r="I11" s="166">
        <f t="shared" ref="I11" si="8">IF(F11=1,1,0)</f>
        <v>0</v>
      </c>
      <c r="J11" s="166">
        <f t="shared" ref="J11" si="9">IF(F11=3,1,0)</f>
        <v>0</v>
      </c>
      <c r="K11" s="166">
        <f t="shared" ref="K11" si="10">IF(F11=5,1,0)</f>
        <v>0</v>
      </c>
      <c r="L11" s="95">
        <f t="shared" ref="L11" si="11">IF(E11="x",5,IF(E11="X",5,0))</f>
        <v>5</v>
      </c>
    </row>
    <row r="12" spans="2:14" ht="51" customHeight="1" thickBot="1" x14ac:dyDescent="0.25">
      <c r="B12" s="143" t="s">
        <v>574</v>
      </c>
      <c r="C12" s="318"/>
      <c r="D12" s="319"/>
      <c r="E12" s="134" t="str">
        <f>IF(OR(C12="x",C12="X",D12="x",D12="X"),"","X")</f>
        <v>X</v>
      </c>
      <c r="F12" s="108">
        <f>IF(C12="x",3,IF(C12="X",3,0))</f>
        <v>0</v>
      </c>
      <c r="I12" s="166">
        <f>IF(F12=1,1,0)</f>
        <v>0</v>
      </c>
      <c r="J12" s="166">
        <f>IF(F12=3,1,0)</f>
        <v>0</v>
      </c>
      <c r="K12" s="166">
        <f>IF(F12=5,1,0)</f>
        <v>0</v>
      </c>
      <c r="L12" s="95">
        <f>IF(E12="x",3,IF(E12="X",3,0))</f>
        <v>3</v>
      </c>
    </row>
    <row r="13" spans="2:14" ht="35.1" customHeight="1" thickTop="1" thickBot="1" x14ac:dyDescent="0.25">
      <c r="B13" s="91" t="s">
        <v>576</v>
      </c>
      <c r="C13" s="89" t="s">
        <v>129</v>
      </c>
      <c r="D13" s="90" t="s">
        <v>130</v>
      </c>
      <c r="E13" s="93" t="s">
        <v>52</v>
      </c>
      <c r="F13" s="88" t="s">
        <v>133</v>
      </c>
      <c r="I13" s="166"/>
      <c r="J13" s="166"/>
      <c r="K13" s="166"/>
    </row>
    <row r="14" spans="2:14" ht="34.5" customHeight="1" thickTop="1" thickBot="1" x14ac:dyDescent="0.25">
      <c r="B14" s="143" t="s">
        <v>577</v>
      </c>
      <c r="C14" s="318"/>
      <c r="D14" s="319"/>
      <c r="E14" s="134" t="str">
        <f>IF(OR(C14="x",C14="X",D14="x",D14="X"),"","X")</f>
        <v>X</v>
      </c>
      <c r="F14" s="108">
        <f>IF(C14="x",3,IF(C14="X",3,0))</f>
        <v>0</v>
      </c>
      <c r="I14" s="166">
        <f>IF(F14=1,1,0)</f>
        <v>0</v>
      </c>
      <c r="J14" s="166">
        <f>IF(F14=3,1,0)</f>
        <v>0</v>
      </c>
      <c r="K14" s="166">
        <f>IF(F14=5,1,0)</f>
        <v>0</v>
      </c>
      <c r="L14" s="95">
        <f>IF(E14="x",3,IF(E14="X",3,0))</f>
        <v>3</v>
      </c>
    </row>
    <row r="15" spans="2:14" ht="45" customHeight="1" thickBot="1" x14ac:dyDescent="0.25">
      <c r="B15" s="143" t="s">
        <v>578</v>
      </c>
      <c r="C15" s="318"/>
      <c r="D15" s="319"/>
      <c r="E15" s="134" t="str">
        <f>IF(OR(C15="x",C15="X",D15="x",D15="X"),"","X")</f>
        <v>X</v>
      </c>
      <c r="F15" s="108">
        <f>IF(C15="x",5,IF(C15="X",5,0))</f>
        <v>0</v>
      </c>
      <c r="I15" s="166">
        <f>IF(F15=1,1,0)</f>
        <v>0</v>
      </c>
      <c r="J15" s="166">
        <f>IF(F15=3,1,0)</f>
        <v>0</v>
      </c>
      <c r="K15" s="166">
        <f>IF(F15=5,1,0)</f>
        <v>0</v>
      </c>
      <c r="L15" s="95">
        <f t="shared" ref="L15:L16" si="12">IF(E15="x",5,IF(E15="X",5,0))</f>
        <v>5</v>
      </c>
    </row>
    <row r="16" spans="2:14" ht="102" customHeight="1" thickBot="1" x14ac:dyDescent="0.25">
      <c r="B16" s="143" t="s">
        <v>594</v>
      </c>
      <c r="C16" s="318"/>
      <c r="D16" s="319"/>
      <c r="E16" s="134" t="str">
        <f t="shared" ref="E16:E18" si="13">IF(OR(C16="x",C16="X",D16="x",D16="X"),"","X")</f>
        <v>X</v>
      </c>
      <c r="F16" s="108">
        <f t="shared" ref="F16" si="14">IF(C16="x",5,IF(C16="X",5,0))</f>
        <v>0</v>
      </c>
      <c r="I16" s="166">
        <f t="shared" ref="I16:I18" si="15">IF(F16=1,1,0)</f>
        <v>0</v>
      </c>
      <c r="J16" s="166">
        <f t="shared" ref="J16:J18" si="16">IF(F16=3,1,0)</f>
        <v>0</v>
      </c>
      <c r="K16" s="166">
        <f t="shared" ref="K16:K18" si="17">IF(F16=5,1,0)</f>
        <v>0</v>
      </c>
      <c r="L16" s="95">
        <f t="shared" si="12"/>
        <v>5</v>
      </c>
    </row>
    <row r="17" spans="2:13" ht="60" customHeight="1" thickBot="1" x14ac:dyDescent="0.25">
      <c r="B17" s="143" t="s">
        <v>595</v>
      </c>
      <c r="C17" s="318"/>
      <c r="D17" s="319"/>
      <c r="E17" s="134" t="str">
        <f t="shared" si="13"/>
        <v>X</v>
      </c>
      <c r="F17" s="108">
        <f t="shared" ref="F17" si="18">IF(C17="x",5,IF(C17="X",5,0))</f>
        <v>0</v>
      </c>
      <c r="I17" s="166">
        <f t="shared" ref="I17" si="19">IF(F17=1,1,0)</f>
        <v>0</v>
      </c>
      <c r="J17" s="166">
        <f t="shared" ref="J17" si="20">IF(F17=3,1,0)</f>
        <v>0</v>
      </c>
      <c r="K17" s="166">
        <f t="shared" ref="K17" si="21">IF(F17=5,1,0)</f>
        <v>0</v>
      </c>
      <c r="L17" s="95">
        <f t="shared" ref="L17" si="22">IF(E17="x",5,IF(E17="X",5,0))</f>
        <v>5</v>
      </c>
    </row>
    <row r="18" spans="2:13" ht="48" thickBot="1" x14ac:dyDescent="0.25">
      <c r="B18" s="143" t="s">
        <v>579</v>
      </c>
      <c r="C18" s="318"/>
      <c r="D18" s="319"/>
      <c r="E18" s="134" t="str">
        <f t="shared" si="13"/>
        <v>X</v>
      </c>
      <c r="F18" s="108">
        <f t="shared" ref="F18" si="23">IF(C18="x",3,IF(C18="X",3,0))</f>
        <v>0</v>
      </c>
      <c r="I18" s="166">
        <f t="shared" si="15"/>
        <v>0</v>
      </c>
      <c r="J18" s="166">
        <f t="shared" si="16"/>
        <v>0</v>
      </c>
      <c r="K18" s="166">
        <f t="shared" si="17"/>
        <v>0</v>
      </c>
      <c r="L18" s="95">
        <f t="shared" ref="L18" si="24">IF(E18="x",3,IF(E18="X",3,0))</f>
        <v>3</v>
      </c>
    </row>
    <row r="19" spans="2:13" ht="30" customHeight="1" thickBot="1" x14ac:dyDescent="0.25">
      <c r="B19" s="143" t="s">
        <v>580</v>
      </c>
      <c r="C19" s="318"/>
      <c r="D19" s="319"/>
      <c r="E19" s="134" t="str">
        <f>IF(OR(C19="x",C19="X",D19="x",D19="X"),"","X")</f>
        <v>X</v>
      </c>
      <c r="F19" s="108">
        <f t="shared" ref="F19" si="25">IF(C19="x",3,IF(C19="X",3,0))</f>
        <v>0</v>
      </c>
      <c r="I19" s="166">
        <f t="shared" ref="I19" si="26">IF(F19=1,1,0)</f>
        <v>0</v>
      </c>
      <c r="J19" s="166">
        <f t="shared" ref="J19" si="27">IF(F19=3,1,0)</f>
        <v>0</v>
      </c>
      <c r="K19" s="166">
        <f t="shared" ref="K19" si="28">IF(F19=5,1,0)</f>
        <v>0</v>
      </c>
      <c r="L19" s="95">
        <f t="shared" ref="L19" si="29">IF(E19="x",3,IF(E19="X",3,0))</f>
        <v>3</v>
      </c>
    </row>
    <row r="20" spans="2:13" ht="54.75" customHeight="1" thickBot="1" x14ac:dyDescent="0.25">
      <c r="B20" s="143" t="s">
        <v>581</v>
      </c>
      <c r="C20" s="318"/>
      <c r="D20" s="319"/>
      <c r="E20" s="134" t="str">
        <f t="shared" si="1"/>
        <v>X</v>
      </c>
      <c r="F20" s="108">
        <f t="shared" si="5"/>
        <v>0</v>
      </c>
      <c r="I20" s="166">
        <f t="shared" si="2"/>
        <v>0</v>
      </c>
      <c r="J20" s="166">
        <f t="shared" si="3"/>
        <v>0</v>
      </c>
      <c r="K20" s="166">
        <f t="shared" si="4"/>
        <v>0</v>
      </c>
      <c r="L20" s="95">
        <f t="shared" si="6"/>
        <v>5</v>
      </c>
    </row>
    <row r="21" spans="2:13" ht="35.1" customHeight="1" thickTop="1" thickBot="1" x14ac:dyDescent="0.25">
      <c r="B21" s="94" t="s">
        <v>607</v>
      </c>
      <c r="C21" s="89" t="s">
        <v>129</v>
      </c>
      <c r="D21" s="90" t="s">
        <v>130</v>
      </c>
      <c r="E21" s="93" t="s">
        <v>52</v>
      </c>
      <c r="F21" s="88" t="s">
        <v>133</v>
      </c>
      <c r="I21" s="166"/>
      <c r="J21" s="166"/>
      <c r="K21" s="166"/>
    </row>
    <row r="22" spans="2:13" ht="57.75" customHeight="1" thickTop="1" thickBot="1" x14ac:dyDescent="0.25">
      <c r="B22" s="143" t="s">
        <v>582</v>
      </c>
      <c r="C22" s="318"/>
      <c r="D22" s="319"/>
      <c r="E22" s="134" t="str">
        <f t="shared" si="1"/>
        <v>X</v>
      </c>
      <c r="F22" s="108">
        <f t="shared" ref="F22" si="30">IF(C22="x",5,IF(C22="X",5,0))</f>
        <v>0</v>
      </c>
      <c r="I22" s="166">
        <f t="shared" ref="I22:I24" si="31">IF(F22=1,1,0)</f>
        <v>0</v>
      </c>
      <c r="J22" s="166">
        <f t="shared" ref="J22:J24" si="32">IF(F22=3,1,0)</f>
        <v>0</v>
      </c>
      <c r="K22" s="166">
        <f t="shared" ref="K22:K24" si="33">IF(F22=5,1,0)</f>
        <v>0</v>
      </c>
      <c r="L22" s="95">
        <f t="shared" ref="L22" si="34">IF(E22="x",5,IF(E22="X",5,0))</f>
        <v>5</v>
      </c>
    </row>
    <row r="23" spans="2:13" ht="44.25" customHeight="1" thickBot="1" x14ac:dyDescent="0.25">
      <c r="B23" s="143" t="s">
        <v>583</v>
      </c>
      <c r="C23" s="318"/>
      <c r="D23" s="319"/>
      <c r="E23" s="134" t="str">
        <f t="shared" si="1"/>
        <v>X</v>
      </c>
      <c r="F23" s="108">
        <f>IF(C23="x",3,IF(C23="X",3,0))</f>
        <v>0</v>
      </c>
      <c r="I23" s="166">
        <f t="shared" si="31"/>
        <v>0</v>
      </c>
      <c r="J23" s="166">
        <f t="shared" si="32"/>
        <v>0</v>
      </c>
      <c r="K23" s="166">
        <f t="shared" si="33"/>
        <v>0</v>
      </c>
      <c r="L23" s="95">
        <f>IF(E23="x",3,IF(E23="X",3,0))</f>
        <v>3</v>
      </c>
    </row>
    <row r="24" spans="2:13" ht="45" customHeight="1" thickBot="1" x14ac:dyDescent="0.25">
      <c r="B24" s="143" t="s">
        <v>584</v>
      </c>
      <c r="C24" s="318"/>
      <c r="D24" s="319"/>
      <c r="E24" s="134" t="str">
        <f t="shared" si="1"/>
        <v>X</v>
      </c>
      <c r="F24" s="108">
        <f t="shared" ref="F24" si="35">IF(C24="x",5,IF(C24="X",5,0))</f>
        <v>0</v>
      </c>
      <c r="I24" s="166">
        <f t="shared" si="31"/>
        <v>0</v>
      </c>
      <c r="J24" s="166">
        <f t="shared" si="32"/>
        <v>0</v>
      </c>
      <c r="K24" s="166">
        <f t="shared" si="33"/>
        <v>0</v>
      </c>
      <c r="L24" s="95">
        <f t="shared" ref="L24" si="36">IF(E24="x",5,IF(E24="X",5,0))</f>
        <v>5</v>
      </c>
    </row>
    <row r="25" spans="2:13" ht="45.75" customHeight="1" thickBot="1" x14ac:dyDescent="0.25">
      <c r="B25" s="143" t="s">
        <v>585</v>
      </c>
      <c r="C25" s="318"/>
      <c r="D25" s="319"/>
      <c r="E25" s="134" t="str">
        <f t="shared" si="1"/>
        <v>X</v>
      </c>
      <c r="F25" s="108">
        <f t="shared" ref="F25" si="37">IF(C25="x",5,IF(C25="X",5,0))</f>
        <v>0</v>
      </c>
      <c r="I25" s="166">
        <f t="shared" si="2"/>
        <v>0</v>
      </c>
      <c r="J25" s="166">
        <f t="shared" si="3"/>
        <v>0</v>
      </c>
      <c r="K25" s="166">
        <f t="shared" si="4"/>
        <v>0</v>
      </c>
      <c r="L25" s="95">
        <f t="shared" ref="L25" si="38">IF(E25="x",5,IF(E25="X",5,0))</f>
        <v>5</v>
      </c>
    </row>
    <row r="26" spans="2:13" ht="33.75" customHeight="1" thickBot="1" x14ac:dyDescent="0.25">
      <c r="B26" s="143" t="s">
        <v>586</v>
      </c>
      <c r="C26" s="318"/>
      <c r="D26" s="319"/>
      <c r="E26" s="134" t="str">
        <f t="shared" si="1"/>
        <v>X</v>
      </c>
      <c r="F26" s="108">
        <f t="shared" ref="F26:F33" si="39">IF(C26="x",5,IF(C26="X",5,0))</f>
        <v>0</v>
      </c>
      <c r="I26" s="166">
        <f t="shared" ref="I26:I33" si="40">IF(F26=1,1,0)</f>
        <v>0</v>
      </c>
      <c r="J26" s="166">
        <f t="shared" ref="J26:J33" si="41">IF(F26=3,1,0)</f>
        <v>0</v>
      </c>
      <c r="K26" s="166">
        <f t="shared" ref="K26:K33" si="42">IF(F26=5,1,0)</f>
        <v>0</v>
      </c>
      <c r="L26" s="95">
        <f t="shared" ref="L26:L33" si="43">IF(E26="x",5,IF(E26="X",5,0))</f>
        <v>5</v>
      </c>
      <c r="M26">
        <f t="shared" ref="M26:M28" si="44">IF(D26="x",1,IF(D26="X",1,0))</f>
        <v>0</v>
      </c>
    </row>
    <row r="27" spans="2:13" ht="34.5" customHeight="1" thickBot="1" x14ac:dyDescent="0.25">
      <c r="B27" s="143" t="s">
        <v>587</v>
      </c>
      <c r="C27" s="318"/>
      <c r="D27" s="319"/>
      <c r="E27" s="134" t="str">
        <f t="shared" si="1"/>
        <v>X</v>
      </c>
      <c r="F27" s="108">
        <f t="shared" si="39"/>
        <v>0</v>
      </c>
      <c r="I27" s="166">
        <f t="shared" si="40"/>
        <v>0</v>
      </c>
      <c r="J27" s="166">
        <f t="shared" si="41"/>
        <v>0</v>
      </c>
      <c r="K27" s="166">
        <f t="shared" si="42"/>
        <v>0</v>
      </c>
      <c r="L27" s="95">
        <f t="shared" si="43"/>
        <v>5</v>
      </c>
      <c r="M27">
        <f t="shared" si="44"/>
        <v>0</v>
      </c>
    </row>
    <row r="28" spans="2:13" ht="33.75" customHeight="1" thickBot="1" x14ac:dyDescent="0.25">
      <c r="B28" s="143" t="s">
        <v>588</v>
      </c>
      <c r="C28" s="318"/>
      <c r="D28" s="319"/>
      <c r="E28" s="134" t="str">
        <f t="shared" si="1"/>
        <v>X</v>
      </c>
      <c r="F28" s="108">
        <f t="shared" si="39"/>
        <v>0</v>
      </c>
      <c r="I28" s="166">
        <f t="shared" si="40"/>
        <v>0</v>
      </c>
      <c r="J28" s="166">
        <f t="shared" si="41"/>
        <v>0</v>
      </c>
      <c r="K28" s="166">
        <f t="shared" si="42"/>
        <v>0</v>
      </c>
      <c r="L28" s="95">
        <f t="shared" si="43"/>
        <v>5</v>
      </c>
      <c r="M28">
        <f t="shared" si="44"/>
        <v>0</v>
      </c>
    </row>
    <row r="29" spans="2:13" ht="34.5" customHeight="1" thickBot="1" x14ac:dyDescent="0.25">
      <c r="B29" s="143" t="s">
        <v>589</v>
      </c>
      <c r="C29" s="318"/>
      <c r="D29" s="319"/>
      <c r="E29" s="134" t="str">
        <f t="shared" si="1"/>
        <v>X</v>
      </c>
      <c r="F29" s="108">
        <f t="shared" si="39"/>
        <v>0</v>
      </c>
      <c r="I29" s="166">
        <f t="shared" si="40"/>
        <v>0</v>
      </c>
      <c r="J29" s="166">
        <f t="shared" si="41"/>
        <v>0</v>
      </c>
      <c r="K29" s="166">
        <f t="shared" si="42"/>
        <v>0</v>
      </c>
      <c r="L29" s="95">
        <f t="shared" si="43"/>
        <v>5</v>
      </c>
    </row>
    <row r="30" spans="2:13" ht="72" customHeight="1" thickBot="1" x14ac:dyDescent="0.25">
      <c r="B30" s="143" t="s">
        <v>596</v>
      </c>
      <c r="C30" s="318"/>
      <c r="D30" s="319"/>
      <c r="E30" s="134" t="str">
        <f t="shared" ref="E30:E31" si="45">IF(OR(C30="x",C30="X",D30="x",D30="X"),"","X")</f>
        <v>X</v>
      </c>
      <c r="F30" s="108">
        <f t="shared" si="39"/>
        <v>0</v>
      </c>
      <c r="I30" s="166">
        <f t="shared" si="40"/>
        <v>0</v>
      </c>
      <c r="J30" s="166">
        <f t="shared" si="41"/>
        <v>0</v>
      </c>
      <c r="K30" s="166">
        <f t="shared" si="42"/>
        <v>0</v>
      </c>
      <c r="L30" s="95">
        <f t="shared" si="43"/>
        <v>5</v>
      </c>
    </row>
    <row r="31" spans="2:13" ht="54" customHeight="1" thickBot="1" x14ac:dyDescent="0.25">
      <c r="B31" s="143" t="s">
        <v>597</v>
      </c>
      <c r="C31" s="318"/>
      <c r="D31" s="319"/>
      <c r="E31" s="134" t="str">
        <f t="shared" si="45"/>
        <v>X</v>
      </c>
      <c r="F31" s="108">
        <f t="shared" si="39"/>
        <v>0</v>
      </c>
      <c r="I31" s="166">
        <f t="shared" si="40"/>
        <v>0</v>
      </c>
      <c r="J31" s="166">
        <f t="shared" si="41"/>
        <v>0</v>
      </c>
      <c r="K31" s="166">
        <f t="shared" si="42"/>
        <v>0</v>
      </c>
      <c r="L31" s="95">
        <f t="shared" si="43"/>
        <v>5</v>
      </c>
      <c r="M31">
        <f>IF(D31="x",1,IF(D31="X",1,0))</f>
        <v>0</v>
      </c>
    </row>
    <row r="32" spans="2:13" ht="33.75" customHeight="1" thickBot="1" x14ac:dyDescent="0.25">
      <c r="B32" s="143" t="s">
        <v>590</v>
      </c>
      <c r="C32" s="318"/>
      <c r="D32" s="319"/>
      <c r="E32" s="134" t="str">
        <f t="shared" ref="E32:E38" si="46">IF(OR(C32="x",C32="X",D32="x",D32="X"),"","X")</f>
        <v>X</v>
      </c>
      <c r="F32" s="108">
        <f t="shared" si="39"/>
        <v>0</v>
      </c>
      <c r="I32" s="166">
        <f t="shared" si="40"/>
        <v>0</v>
      </c>
      <c r="J32" s="166">
        <f t="shared" si="41"/>
        <v>0</v>
      </c>
      <c r="K32" s="166">
        <f t="shared" si="42"/>
        <v>0</v>
      </c>
      <c r="L32" s="95">
        <f t="shared" si="43"/>
        <v>5</v>
      </c>
      <c r="M32">
        <f>IF(D32="x",1,IF(D32="X",1,0))</f>
        <v>0</v>
      </c>
    </row>
    <row r="33" spans="2:13" ht="36.75" customHeight="1" thickBot="1" x14ac:dyDescent="0.25">
      <c r="B33" s="143" t="s">
        <v>591</v>
      </c>
      <c r="C33" s="318"/>
      <c r="D33" s="319"/>
      <c r="E33" s="134" t="str">
        <f t="shared" si="46"/>
        <v>X</v>
      </c>
      <c r="F33" s="108">
        <f t="shared" si="39"/>
        <v>0</v>
      </c>
      <c r="I33" s="166">
        <f t="shared" si="40"/>
        <v>0</v>
      </c>
      <c r="J33" s="166">
        <f t="shared" si="41"/>
        <v>0</v>
      </c>
      <c r="K33" s="166">
        <f t="shared" si="42"/>
        <v>0</v>
      </c>
      <c r="L33" s="95">
        <f t="shared" si="43"/>
        <v>5</v>
      </c>
    </row>
    <row r="34" spans="2:13" ht="45.75" customHeight="1" thickBot="1" x14ac:dyDescent="0.25">
      <c r="B34" s="143" t="s">
        <v>592</v>
      </c>
      <c r="C34" s="318"/>
      <c r="D34" s="319"/>
      <c r="E34" s="134" t="str">
        <f t="shared" si="46"/>
        <v>X</v>
      </c>
      <c r="F34" s="108">
        <f t="shared" ref="F34" si="47">IF(C34="x",5,IF(C34="X",5,0))</f>
        <v>0</v>
      </c>
      <c r="I34" s="166">
        <f t="shared" ref="I34" si="48">IF(F34=1,1,0)</f>
        <v>0</v>
      </c>
      <c r="J34" s="166">
        <f t="shared" ref="J34" si="49">IF(F34=3,1,0)</f>
        <v>0</v>
      </c>
      <c r="K34" s="166">
        <f t="shared" ref="K34" si="50">IF(F34=5,1,0)</f>
        <v>0</v>
      </c>
      <c r="L34" s="95">
        <f t="shared" ref="L34" si="51">IF(E34="x",5,IF(E34="X",5,0))</f>
        <v>5</v>
      </c>
      <c r="M34">
        <f>IF(D34="x",1,IF(D34="X",1,0))</f>
        <v>0</v>
      </c>
    </row>
    <row r="35" spans="2:13" ht="33.75" customHeight="1" thickBot="1" x14ac:dyDescent="0.25">
      <c r="B35" s="143" t="s">
        <v>593</v>
      </c>
      <c r="C35" s="318"/>
      <c r="D35" s="319"/>
      <c r="E35" s="134" t="str">
        <f t="shared" si="46"/>
        <v>X</v>
      </c>
      <c r="F35" s="108">
        <f t="shared" ref="F35:F39" si="52">IF(C35="x",5,IF(C35="X",5,0))</f>
        <v>0</v>
      </c>
      <c r="I35" s="166">
        <f t="shared" ref="I35:I40" si="53">IF(F35=1,1,0)</f>
        <v>0</v>
      </c>
      <c r="J35" s="166">
        <f t="shared" ref="J35:J40" si="54">IF(F35=3,1,0)</f>
        <v>0</v>
      </c>
      <c r="K35" s="166">
        <f t="shared" ref="K35:K40" si="55">IF(F35=5,1,0)</f>
        <v>0</v>
      </c>
      <c r="L35" s="95">
        <f t="shared" ref="L35:L39" si="56">IF(E35="x",5,IF(E35="X",5,0))</f>
        <v>5</v>
      </c>
    </row>
    <row r="36" spans="2:13" ht="59.25" customHeight="1" thickBot="1" x14ac:dyDescent="0.25">
      <c r="B36" s="143" t="s">
        <v>598</v>
      </c>
      <c r="C36" s="318"/>
      <c r="D36" s="319"/>
      <c r="E36" s="134" t="str">
        <f t="shared" si="46"/>
        <v>X</v>
      </c>
      <c r="F36" s="108">
        <f t="shared" si="52"/>
        <v>0</v>
      </c>
      <c r="I36" s="166">
        <f t="shared" si="53"/>
        <v>0</v>
      </c>
      <c r="J36" s="166">
        <f t="shared" si="54"/>
        <v>0</v>
      </c>
      <c r="K36" s="166">
        <f t="shared" si="55"/>
        <v>0</v>
      </c>
      <c r="L36" s="95">
        <f t="shared" si="56"/>
        <v>5</v>
      </c>
    </row>
    <row r="37" spans="2:13" ht="56.25" customHeight="1" thickBot="1" x14ac:dyDescent="0.25">
      <c r="B37" s="143" t="s">
        <v>599</v>
      </c>
      <c r="C37" s="318"/>
      <c r="D37" s="319"/>
      <c r="E37" s="134" t="str">
        <f t="shared" si="46"/>
        <v>X</v>
      </c>
      <c r="F37" s="108">
        <f t="shared" si="52"/>
        <v>0</v>
      </c>
      <c r="I37" s="166">
        <f t="shared" si="53"/>
        <v>0</v>
      </c>
      <c r="J37" s="166">
        <f t="shared" si="54"/>
        <v>0</v>
      </c>
      <c r="K37" s="166">
        <f t="shared" si="55"/>
        <v>0</v>
      </c>
      <c r="L37" s="95">
        <f t="shared" si="56"/>
        <v>5</v>
      </c>
    </row>
    <row r="38" spans="2:13" ht="34.5" customHeight="1" thickBot="1" x14ac:dyDescent="0.25">
      <c r="B38" s="143" t="s">
        <v>600</v>
      </c>
      <c r="C38" s="318"/>
      <c r="D38" s="319"/>
      <c r="E38" s="134" t="str">
        <f t="shared" si="46"/>
        <v>X</v>
      </c>
      <c r="F38" s="108">
        <f t="shared" si="52"/>
        <v>0</v>
      </c>
      <c r="I38" s="166">
        <f t="shared" si="53"/>
        <v>0</v>
      </c>
      <c r="J38" s="166">
        <f t="shared" si="54"/>
        <v>0</v>
      </c>
      <c r="K38" s="166">
        <f t="shared" si="55"/>
        <v>0</v>
      </c>
      <c r="L38" s="95">
        <f t="shared" si="56"/>
        <v>5</v>
      </c>
    </row>
    <row r="39" spans="2:13" ht="37.5" customHeight="1" thickBot="1" x14ac:dyDescent="0.25">
      <c r="B39" s="143" t="s">
        <v>601</v>
      </c>
      <c r="C39" s="318"/>
      <c r="D39" s="319"/>
      <c r="E39" s="134" t="str">
        <f t="shared" si="1"/>
        <v>X</v>
      </c>
      <c r="F39" s="108">
        <f t="shared" si="52"/>
        <v>0</v>
      </c>
      <c r="I39" s="166">
        <f t="shared" si="53"/>
        <v>0</v>
      </c>
      <c r="J39" s="166">
        <f t="shared" si="54"/>
        <v>0</v>
      </c>
      <c r="K39" s="166">
        <f t="shared" si="55"/>
        <v>0</v>
      </c>
      <c r="L39" s="95">
        <f t="shared" si="56"/>
        <v>5</v>
      </c>
    </row>
    <row r="40" spans="2:13" ht="34.5" customHeight="1" thickBot="1" x14ac:dyDescent="0.25">
      <c r="B40" s="143" t="s">
        <v>602</v>
      </c>
      <c r="C40" s="318"/>
      <c r="D40" s="319"/>
      <c r="E40" s="134" t="str">
        <f t="shared" si="1"/>
        <v>X</v>
      </c>
      <c r="F40" s="108">
        <f>IF(C40="x",3,IF(C40="X",3,0))</f>
        <v>0</v>
      </c>
      <c r="I40" s="166">
        <f t="shared" si="53"/>
        <v>0</v>
      </c>
      <c r="J40" s="166">
        <f t="shared" si="54"/>
        <v>0</v>
      </c>
      <c r="K40" s="166">
        <f t="shared" si="55"/>
        <v>0</v>
      </c>
      <c r="L40" s="95">
        <f>IF(E40="x",3,IF(E40="X",3,0))</f>
        <v>3</v>
      </c>
    </row>
    <row r="41" spans="2:13" ht="33.75" customHeight="1" thickBot="1" x14ac:dyDescent="0.25">
      <c r="B41" s="143" t="s">
        <v>603</v>
      </c>
      <c r="C41" s="318"/>
      <c r="D41" s="319"/>
      <c r="E41" s="134" t="str">
        <f t="shared" ref="E41:E42" si="57">IF(OR(C41="x",C41="X",D41="x",D41="X"),"","X")</f>
        <v>X</v>
      </c>
      <c r="F41" s="108">
        <f>IF(C41="x",3,IF(C41="X",3,0))</f>
        <v>0</v>
      </c>
      <c r="I41" s="166">
        <f t="shared" ref="I41" si="58">IF(F41=1,1,0)</f>
        <v>0</v>
      </c>
      <c r="J41" s="166">
        <f t="shared" ref="J41" si="59">IF(F41=3,1,0)</f>
        <v>0</v>
      </c>
      <c r="K41" s="166">
        <f t="shared" ref="K41" si="60">IF(F41=5,1,0)</f>
        <v>0</v>
      </c>
      <c r="L41" s="95">
        <f>IF(E41="x",3,IF(E41="X",3,0))</f>
        <v>3</v>
      </c>
    </row>
    <row r="42" spans="2:13" ht="42.75" customHeight="1" thickBot="1" x14ac:dyDescent="0.25">
      <c r="B42" s="143" t="s">
        <v>604</v>
      </c>
      <c r="C42" s="318"/>
      <c r="D42" s="319"/>
      <c r="E42" s="134" t="str">
        <f t="shared" si="57"/>
        <v>X</v>
      </c>
      <c r="F42" s="108">
        <f>IF(C42="x",3,IF(C42="X",3,0))</f>
        <v>0</v>
      </c>
      <c r="I42" s="166">
        <f t="shared" ref="I42:I43" si="61">IF(F42=1,1,0)</f>
        <v>0</v>
      </c>
      <c r="J42" s="166">
        <f t="shared" ref="J42:J43" si="62">IF(F42=3,1,0)</f>
        <v>0</v>
      </c>
      <c r="K42" s="166">
        <f t="shared" ref="K42:K43" si="63">IF(F42=5,1,0)</f>
        <v>0</v>
      </c>
      <c r="L42" s="95">
        <f>IF(E42="x",3,IF(E42="X",3,0))</f>
        <v>3</v>
      </c>
    </row>
    <row r="43" spans="2:13" ht="33.75" customHeight="1" thickBot="1" x14ac:dyDescent="0.25">
      <c r="B43" s="143" t="s">
        <v>605</v>
      </c>
      <c r="C43" s="318"/>
      <c r="D43" s="319"/>
      <c r="E43" s="134" t="str">
        <f t="shared" ref="E43:E44" si="64">IF(OR(C43="x",C43="X",D43="x",D43="X"),"","X")</f>
        <v>X</v>
      </c>
      <c r="F43" s="108">
        <f t="shared" ref="F43" si="65">IF(C43="x",5,IF(C43="X",5,0))</f>
        <v>0</v>
      </c>
      <c r="I43" s="166">
        <f t="shared" si="61"/>
        <v>0</v>
      </c>
      <c r="J43" s="166">
        <f t="shared" si="62"/>
        <v>0</v>
      </c>
      <c r="K43" s="166">
        <f t="shared" si="63"/>
        <v>0</v>
      </c>
      <c r="L43" s="95">
        <f t="shared" ref="L43" si="66">IF(E43="x",5,IF(E43="X",5,0))</f>
        <v>5</v>
      </c>
    </row>
    <row r="44" spans="2:13" ht="43.5" customHeight="1" thickBot="1" x14ac:dyDescent="0.25">
      <c r="B44" s="143" t="s">
        <v>606</v>
      </c>
      <c r="C44" s="318"/>
      <c r="D44" s="319"/>
      <c r="E44" s="134" t="str">
        <f t="shared" si="64"/>
        <v>X</v>
      </c>
      <c r="F44" s="108">
        <f t="shared" ref="F44" si="67">IF(C44="x",5,IF(C44="X",5,0))</f>
        <v>0</v>
      </c>
      <c r="I44" s="166">
        <f t="shared" ref="I44" si="68">IF(F44=1,1,0)</f>
        <v>0</v>
      </c>
      <c r="J44" s="166">
        <f t="shared" ref="J44" si="69">IF(F44=3,1,0)</f>
        <v>0</v>
      </c>
      <c r="K44" s="166">
        <f t="shared" ref="K44" si="70">IF(F44=5,1,0)</f>
        <v>0</v>
      </c>
      <c r="L44" s="95">
        <f t="shared" ref="L44" si="71">IF(E44="x",5,IF(E44="X",5,0))</f>
        <v>5</v>
      </c>
    </row>
    <row r="45" spans="2:13" ht="35.1" customHeight="1" thickTop="1" thickBot="1" x14ac:dyDescent="0.25">
      <c r="B45" s="94" t="s">
        <v>608</v>
      </c>
      <c r="C45" s="89" t="s">
        <v>129</v>
      </c>
      <c r="D45" s="90" t="s">
        <v>130</v>
      </c>
      <c r="E45" s="93" t="s">
        <v>52</v>
      </c>
      <c r="F45" s="88" t="s">
        <v>133</v>
      </c>
      <c r="I45" s="166"/>
      <c r="J45" s="166"/>
      <c r="K45" s="166"/>
    </row>
    <row r="46" spans="2:13" ht="33.75" customHeight="1" thickTop="1" thickBot="1" x14ac:dyDescent="0.25">
      <c r="B46" s="143" t="s">
        <v>609</v>
      </c>
      <c r="C46" s="318"/>
      <c r="D46" s="319"/>
      <c r="E46" s="134" t="str">
        <f t="shared" si="1"/>
        <v>X</v>
      </c>
      <c r="F46" s="108">
        <f t="shared" ref="F46" si="72">IF(C46="x",5,IF(C46="X",5,0))</f>
        <v>0</v>
      </c>
      <c r="I46" s="166">
        <f t="shared" ref="I46:I47" si="73">IF(F46=1,1,0)</f>
        <v>0</v>
      </c>
      <c r="J46" s="166">
        <f t="shared" ref="J46:J47" si="74">IF(F46=3,1,0)</f>
        <v>0</v>
      </c>
      <c r="K46" s="166">
        <f t="shared" ref="K46:K47" si="75">IF(F46=5,1,0)</f>
        <v>0</v>
      </c>
      <c r="L46" s="95">
        <f t="shared" ref="L46" si="76">IF(E46="x",5,IF(E46="X",5,0))</f>
        <v>5</v>
      </c>
    </row>
    <row r="47" spans="2:13" ht="34.5" customHeight="1" thickBot="1" x14ac:dyDescent="0.25">
      <c r="B47" s="143" t="s">
        <v>610</v>
      </c>
      <c r="C47" s="318"/>
      <c r="D47" s="319"/>
      <c r="E47" s="134" t="str">
        <f t="shared" ref="E47:E53" si="77">IF(OR(C47="x",C47="X",D47="x",D47="X"),"","X")</f>
        <v>X</v>
      </c>
      <c r="F47" s="108">
        <f>IF(C47="x",3,IF(C47="X",3,0))</f>
        <v>0</v>
      </c>
      <c r="I47" s="166">
        <f t="shared" si="73"/>
        <v>0</v>
      </c>
      <c r="J47" s="166">
        <f t="shared" si="74"/>
        <v>0</v>
      </c>
      <c r="K47" s="166">
        <f t="shared" si="75"/>
        <v>0</v>
      </c>
      <c r="L47" s="95">
        <f>IF(E47="x",3,IF(E47="X",3,0))</f>
        <v>3</v>
      </c>
    </row>
    <row r="48" spans="2:13" ht="108" customHeight="1" thickBot="1" x14ac:dyDescent="0.25">
      <c r="B48" s="149" t="s">
        <v>619</v>
      </c>
      <c r="C48" s="318"/>
      <c r="D48" s="319"/>
      <c r="E48" s="134" t="str">
        <f t="shared" si="77"/>
        <v>X</v>
      </c>
      <c r="F48" s="108">
        <f t="shared" ref="F48" si="78">IF(C48="x",5,IF(C48="X",5,0))</f>
        <v>0</v>
      </c>
      <c r="I48" s="166">
        <f t="shared" ref="I48:I52" si="79">IF(F48=1,1,0)</f>
        <v>0</v>
      </c>
      <c r="J48" s="166">
        <f t="shared" ref="J48:J52" si="80">IF(F48=3,1,0)</f>
        <v>0</v>
      </c>
      <c r="K48" s="166">
        <f t="shared" ref="K48:K52" si="81">IF(F48=5,1,0)</f>
        <v>0</v>
      </c>
      <c r="L48" s="95">
        <f t="shared" ref="L48" si="82">IF(E48="x",5,IF(E48="X",5,0))</f>
        <v>5</v>
      </c>
    </row>
    <row r="49" spans="2:13" ht="30" customHeight="1" thickTop="1" thickBot="1" x14ac:dyDescent="0.25">
      <c r="B49" s="148" t="s">
        <v>611</v>
      </c>
      <c r="C49" s="318"/>
      <c r="D49" s="319"/>
      <c r="E49" s="134" t="str">
        <f t="shared" si="77"/>
        <v>X</v>
      </c>
      <c r="F49" s="108">
        <f>IF(C49="x",3,IF(C49="X",3,0))</f>
        <v>0</v>
      </c>
      <c r="I49" s="166">
        <f t="shared" si="79"/>
        <v>0</v>
      </c>
      <c r="J49" s="166">
        <f t="shared" si="80"/>
        <v>0</v>
      </c>
      <c r="K49" s="166">
        <f t="shared" si="81"/>
        <v>0</v>
      </c>
      <c r="L49" s="95">
        <f>IF(E49="x",3,IF(E49="X",3,0))</f>
        <v>3</v>
      </c>
    </row>
    <row r="50" spans="2:13" ht="45" customHeight="1" thickBot="1" x14ac:dyDescent="0.25">
      <c r="B50" s="143" t="s">
        <v>612</v>
      </c>
      <c r="C50" s="318"/>
      <c r="D50" s="319"/>
      <c r="E50" s="134" t="str">
        <f t="shared" si="77"/>
        <v>X</v>
      </c>
      <c r="F50" s="108">
        <f t="shared" ref="F50" si="83">IF(C50="x",5,IF(C50="X",5,0))</f>
        <v>0</v>
      </c>
      <c r="I50" s="166">
        <f t="shared" ref="I50:I51" si="84">IF(F50=1,1,0)</f>
        <v>0</v>
      </c>
      <c r="J50" s="166">
        <f t="shared" ref="J50:J51" si="85">IF(F50=3,1,0)</f>
        <v>0</v>
      </c>
      <c r="K50" s="166">
        <f t="shared" ref="K50:K51" si="86">IF(F50=5,1,0)</f>
        <v>0</v>
      </c>
      <c r="L50" s="95">
        <f t="shared" ref="L50" si="87">IF(E50="x",5,IF(E50="X",5,0))</f>
        <v>5</v>
      </c>
    </row>
    <row r="51" spans="2:13" ht="30" customHeight="1" thickBot="1" x14ac:dyDescent="0.25">
      <c r="B51" s="143" t="s">
        <v>613</v>
      </c>
      <c r="C51" s="318"/>
      <c r="D51" s="319"/>
      <c r="E51" s="134" t="str">
        <f t="shared" si="77"/>
        <v>X</v>
      </c>
      <c r="F51" s="108">
        <f>IF(C51="x",3,IF(C51="X",3,0))</f>
        <v>0</v>
      </c>
      <c r="I51" s="166">
        <f t="shared" si="84"/>
        <v>0</v>
      </c>
      <c r="J51" s="166">
        <f t="shared" si="85"/>
        <v>0</v>
      </c>
      <c r="K51" s="166">
        <f t="shared" si="86"/>
        <v>0</v>
      </c>
      <c r="L51" s="95">
        <f>IF(E51="x",3,IF(E51="X",3,0))</f>
        <v>3</v>
      </c>
    </row>
    <row r="52" spans="2:13" ht="42" customHeight="1" thickBot="1" x14ac:dyDescent="0.25">
      <c r="B52" s="143" t="s">
        <v>614</v>
      </c>
      <c r="C52" s="316"/>
      <c r="D52" s="319"/>
      <c r="E52" s="133" t="str">
        <f t="shared" si="77"/>
        <v>X</v>
      </c>
      <c r="F52" s="108">
        <f>IF(C52="x",5,IF(C52="X",5,0))</f>
        <v>0</v>
      </c>
      <c r="I52" s="166">
        <f t="shared" si="79"/>
        <v>0</v>
      </c>
      <c r="J52" s="166">
        <f t="shared" si="80"/>
        <v>0</v>
      </c>
      <c r="K52" s="166">
        <f t="shared" si="81"/>
        <v>0</v>
      </c>
      <c r="L52" s="95">
        <f>IF(E52="x",5,IF(E52="X",5,0))</f>
        <v>5</v>
      </c>
      <c r="M52">
        <f>IF(D52="x",1,IF(D52="X",1,0))</f>
        <v>0</v>
      </c>
    </row>
    <row r="53" spans="2:13" ht="30" customHeight="1" thickBot="1" x14ac:dyDescent="0.25">
      <c r="B53" s="143" t="s">
        <v>615</v>
      </c>
      <c r="C53" s="316"/>
      <c r="D53" s="317"/>
      <c r="E53" s="133" t="str">
        <f t="shared" si="77"/>
        <v>X</v>
      </c>
      <c r="F53" s="108">
        <f>IF(C53="x",3,IF(C53="X",3,0))</f>
        <v>0</v>
      </c>
      <c r="I53" s="166">
        <f>IF(F53=1,1,0)</f>
        <v>0</v>
      </c>
      <c r="J53" s="166">
        <f>IF(F53=3,1,0)</f>
        <v>0</v>
      </c>
      <c r="K53" s="166">
        <f>IF(F53=5,1,0)</f>
        <v>0</v>
      </c>
      <c r="L53" s="95">
        <f>IF(E53="x",3,IF(E53="X",3,0))</f>
        <v>3</v>
      </c>
    </row>
    <row r="54" spans="2:13" ht="31.5" customHeight="1" thickBot="1" x14ac:dyDescent="0.25">
      <c r="B54" s="143" t="s">
        <v>616</v>
      </c>
      <c r="C54" s="316"/>
      <c r="D54" s="317"/>
      <c r="E54" s="133" t="str">
        <f>IF(OR(C54="x",C54="X",D54="x",D54="X"),"","X")</f>
        <v>X</v>
      </c>
      <c r="F54" s="108">
        <f>IF(C54="x",5,IF(C54="X",5,0))</f>
        <v>0</v>
      </c>
      <c r="I54" s="166">
        <f>IF(F54=1,1,0)</f>
        <v>0</v>
      </c>
      <c r="J54" s="166">
        <f>IF(F54=3,1,0)</f>
        <v>0</v>
      </c>
      <c r="K54" s="166">
        <f>IF(F54=5,1,0)</f>
        <v>0</v>
      </c>
      <c r="L54" s="95">
        <f>IF(E54="x",5,IF(E54="X",5,0))</f>
        <v>5</v>
      </c>
    </row>
    <row r="55" spans="2:13" ht="73.5" customHeight="1" thickBot="1" x14ac:dyDescent="0.25">
      <c r="B55" s="143" t="s">
        <v>620</v>
      </c>
      <c r="C55" s="316"/>
      <c r="D55" s="317"/>
      <c r="E55" s="133" t="str">
        <f t="shared" ref="E55:E56" si="88">IF(OR(C55="x",C55="X",D55="x",D55="X"),"","X")</f>
        <v>X</v>
      </c>
      <c r="F55" s="108">
        <f>IF(C55="x",5,IF(C55="X",5,0))</f>
        <v>0</v>
      </c>
      <c r="I55" s="166">
        <f t="shared" ref="I55" si="89">IF(F55=1,1,0)</f>
        <v>0</v>
      </c>
      <c r="J55" s="166">
        <f t="shared" ref="J55" si="90">IF(F55=3,1,0)</f>
        <v>0</v>
      </c>
      <c r="K55" s="166">
        <f t="shared" ref="K55" si="91">IF(F55=5,1,0)</f>
        <v>0</v>
      </c>
      <c r="L55" s="95">
        <f>IF(E55="x",5,IF(E55="X",5,0))</f>
        <v>5</v>
      </c>
    </row>
    <row r="56" spans="2:13" ht="41.25" customHeight="1" thickBot="1" x14ac:dyDescent="0.25">
      <c r="B56" s="143" t="s">
        <v>617</v>
      </c>
      <c r="C56" s="316"/>
      <c r="D56" s="317"/>
      <c r="E56" s="133" t="str">
        <f t="shared" si="88"/>
        <v>X</v>
      </c>
      <c r="F56" s="108">
        <f>IF(C56="x",3,IF(C56="X",3,0))</f>
        <v>0</v>
      </c>
      <c r="I56" s="166">
        <f>IF(F56=1,1,0)</f>
        <v>0</v>
      </c>
      <c r="J56" s="166">
        <f>IF(F56=3,1,0)</f>
        <v>0</v>
      </c>
      <c r="K56" s="166">
        <f>IF(F56=5,1,0)</f>
        <v>0</v>
      </c>
      <c r="L56" s="95">
        <f>IF(E56="x",3,IF(E56="X",3,0))</f>
        <v>3</v>
      </c>
    </row>
    <row r="57" spans="2:13" ht="34.5" customHeight="1" thickBot="1" x14ac:dyDescent="0.25">
      <c r="B57" s="143" t="s">
        <v>618</v>
      </c>
      <c r="C57" s="318"/>
      <c r="D57" s="319"/>
      <c r="E57" s="134" t="str">
        <f t="shared" si="1"/>
        <v>X</v>
      </c>
      <c r="F57" s="108">
        <f t="shared" si="5"/>
        <v>0</v>
      </c>
      <c r="I57" s="166">
        <f t="shared" si="2"/>
        <v>0</v>
      </c>
      <c r="J57" s="166">
        <f t="shared" si="3"/>
        <v>0</v>
      </c>
      <c r="K57" s="166">
        <f t="shared" si="4"/>
        <v>0</v>
      </c>
      <c r="L57" s="95">
        <f t="shared" si="6"/>
        <v>5</v>
      </c>
    </row>
    <row r="58" spans="2:13" ht="35.1" customHeight="1" thickTop="1" thickBot="1" x14ac:dyDescent="0.25">
      <c r="B58" s="94" t="s">
        <v>621</v>
      </c>
      <c r="C58" s="89" t="s">
        <v>129</v>
      </c>
      <c r="D58" s="90" t="s">
        <v>130</v>
      </c>
      <c r="E58" s="93" t="s">
        <v>52</v>
      </c>
      <c r="F58" s="88" t="s">
        <v>133</v>
      </c>
      <c r="I58" s="166"/>
      <c r="J58" s="166"/>
      <c r="K58" s="166"/>
    </row>
    <row r="59" spans="2:13" ht="34.5" customHeight="1" thickTop="1" thickBot="1" x14ac:dyDescent="0.25">
      <c r="B59" s="148" t="s">
        <v>622</v>
      </c>
      <c r="C59" s="318"/>
      <c r="D59" s="319"/>
      <c r="E59" s="134" t="str">
        <f t="shared" si="1"/>
        <v>X</v>
      </c>
      <c r="F59" s="108">
        <f>IF(C59="x",3,IF(C59="X",3,0))</f>
        <v>0</v>
      </c>
      <c r="I59" s="166">
        <f t="shared" ref="I59:I61" si="92">IF(F59=1,1,0)</f>
        <v>0</v>
      </c>
      <c r="J59" s="166">
        <f t="shared" ref="J59:J61" si="93">IF(F59=3,1,0)</f>
        <v>0</v>
      </c>
      <c r="K59" s="166">
        <f t="shared" ref="K59:K61" si="94">IF(F59=5,1,0)</f>
        <v>0</v>
      </c>
      <c r="L59" s="95">
        <f>IF(E59="x",3,IF(E59="X",3,0))</f>
        <v>3</v>
      </c>
    </row>
    <row r="60" spans="2:13" ht="38.25" customHeight="1" thickBot="1" x14ac:dyDescent="0.25">
      <c r="B60" s="145" t="s">
        <v>623</v>
      </c>
      <c r="C60" s="318"/>
      <c r="D60" s="319"/>
      <c r="E60" s="134" t="str">
        <f t="shared" ref="E60:E84" si="95">IF(OR(C60="x",C60="X",D60="x",D60="X"),"","X")</f>
        <v>X</v>
      </c>
      <c r="F60" s="108">
        <f t="shared" ref="F60:F61" si="96">IF(C60="x",5,IF(C60="X",5,0))</f>
        <v>0</v>
      </c>
      <c r="I60" s="166">
        <f t="shared" si="92"/>
        <v>0</v>
      </c>
      <c r="J60" s="166">
        <f t="shared" si="93"/>
        <v>0</v>
      </c>
      <c r="K60" s="166">
        <f t="shared" si="94"/>
        <v>0</v>
      </c>
      <c r="L60" s="95">
        <f t="shared" ref="L60:L61" si="97">IF(E60="x",5,IF(E60="X",5,0))</f>
        <v>5</v>
      </c>
    </row>
    <row r="61" spans="2:13" ht="33.75" customHeight="1" thickBot="1" x14ac:dyDescent="0.25">
      <c r="B61" s="143" t="s">
        <v>624</v>
      </c>
      <c r="C61" s="318"/>
      <c r="D61" s="319"/>
      <c r="E61" s="134" t="str">
        <f t="shared" si="95"/>
        <v>X</v>
      </c>
      <c r="F61" s="108">
        <f t="shared" si="96"/>
        <v>0</v>
      </c>
      <c r="I61" s="166">
        <f t="shared" si="92"/>
        <v>0</v>
      </c>
      <c r="J61" s="166">
        <f t="shared" si="93"/>
        <v>0</v>
      </c>
      <c r="K61" s="166">
        <f t="shared" si="94"/>
        <v>0</v>
      </c>
      <c r="L61" s="95">
        <f t="shared" si="97"/>
        <v>5</v>
      </c>
    </row>
    <row r="62" spans="2:13" ht="43.5" customHeight="1" thickBot="1" x14ac:dyDescent="0.25">
      <c r="B62" s="143" t="s">
        <v>625</v>
      </c>
      <c r="C62" s="318"/>
      <c r="D62" s="319"/>
      <c r="E62" s="134" t="str">
        <f t="shared" si="95"/>
        <v>X</v>
      </c>
      <c r="F62" s="108">
        <f>IF(C62="x",5,IF(C62="X",5,0))</f>
        <v>0</v>
      </c>
      <c r="I62" s="166">
        <f t="shared" si="2"/>
        <v>0</v>
      </c>
      <c r="J62" s="166">
        <f t="shared" si="3"/>
        <v>0</v>
      </c>
      <c r="K62" s="166">
        <f t="shared" si="4"/>
        <v>0</v>
      </c>
      <c r="L62" s="95">
        <f>IF(E62="x",5,IF(E62="X",5,0))</f>
        <v>5</v>
      </c>
    </row>
    <row r="63" spans="2:13" ht="30" customHeight="1" thickBot="1" x14ac:dyDescent="0.25">
      <c r="B63" s="143" t="s">
        <v>626</v>
      </c>
      <c r="C63" s="316"/>
      <c r="D63" s="317"/>
      <c r="E63" s="133" t="str">
        <f t="shared" si="95"/>
        <v>X</v>
      </c>
      <c r="F63" s="108">
        <f>IF(C63="x",5,IF(C63="X",5,0))</f>
        <v>0</v>
      </c>
      <c r="I63" s="166">
        <f t="shared" si="2"/>
        <v>0</v>
      </c>
      <c r="J63" s="166">
        <f t="shared" si="3"/>
        <v>0</v>
      </c>
      <c r="K63" s="166">
        <f t="shared" si="4"/>
        <v>0</v>
      </c>
      <c r="L63" s="95">
        <f>IF(E63="x",5,IF(E63="X",5,0))</f>
        <v>5</v>
      </c>
    </row>
    <row r="64" spans="2:13" ht="35.1" customHeight="1" thickTop="1" thickBot="1" x14ac:dyDescent="0.25">
      <c r="B64" s="94" t="s">
        <v>137</v>
      </c>
      <c r="C64" s="89" t="s">
        <v>129</v>
      </c>
      <c r="D64" s="90" t="s">
        <v>130</v>
      </c>
      <c r="E64" s="93" t="s">
        <v>52</v>
      </c>
      <c r="F64" s="88" t="s">
        <v>133</v>
      </c>
      <c r="I64" s="166"/>
      <c r="J64" s="166"/>
      <c r="K64" s="166"/>
    </row>
    <row r="65" spans="2:12" ht="30" customHeight="1" thickTop="1" thickBot="1" x14ac:dyDescent="0.25">
      <c r="B65" s="143" t="s">
        <v>627</v>
      </c>
      <c r="C65" s="316"/>
      <c r="D65" s="317"/>
      <c r="E65" s="133" t="str">
        <f t="shared" si="95"/>
        <v>X</v>
      </c>
      <c r="F65" s="108">
        <f>IF(C65="x",3,IF(C65="X",3,0))</f>
        <v>0</v>
      </c>
      <c r="I65" s="166">
        <f>IF(F65=1,1,0)</f>
        <v>0</v>
      </c>
      <c r="J65" s="166">
        <f>IF(F65=3,1,0)</f>
        <v>0</v>
      </c>
      <c r="K65" s="166">
        <f>IF(F65=5,1,0)</f>
        <v>0</v>
      </c>
      <c r="L65" s="95">
        <f>IF(E65="x",3,IF(E65="X",3,0))</f>
        <v>3</v>
      </c>
    </row>
    <row r="66" spans="2:12" ht="31.5" customHeight="1" thickBot="1" x14ac:dyDescent="0.25">
      <c r="B66" s="143" t="s">
        <v>628</v>
      </c>
      <c r="C66" s="316"/>
      <c r="D66" s="317"/>
      <c r="E66" s="133" t="str">
        <f>IF(OR(C66="x",C66="X",D66="x",D66="X"),"","X")</f>
        <v>X</v>
      </c>
      <c r="F66" s="108">
        <f t="shared" ref="F66:F73" si="98">IF(C66="x",3,IF(C66="X",3,0))</f>
        <v>0</v>
      </c>
      <c r="I66" s="166">
        <f t="shared" ref="I66:I74" si="99">IF(F66=1,1,0)</f>
        <v>0</v>
      </c>
      <c r="J66" s="166">
        <f t="shared" ref="J66:J74" si="100">IF(F66=3,1,0)</f>
        <v>0</v>
      </c>
      <c r="K66" s="166">
        <f t="shared" ref="K66:K74" si="101">IF(F66=5,1,0)</f>
        <v>0</v>
      </c>
      <c r="L66" s="95">
        <f t="shared" ref="L66:L73" si="102">IF(E66="x",3,IF(E66="X",3,0))</f>
        <v>3</v>
      </c>
    </row>
    <row r="67" spans="2:12" ht="38.25" customHeight="1" thickBot="1" x14ac:dyDescent="0.25">
      <c r="B67" s="143" t="s">
        <v>629</v>
      </c>
      <c r="C67" s="316"/>
      <c r="D67" s="317"/>
      <c r="E67" s="133" t="str">
        <f t="shared" si="95"/>
        <v>X</v>
      </c>
      <c r="F67" s="108">
        <f t="shared" si="98"/>
        <v>0</v>
      </c>
      <c r="I67" s="166">
        <f t="shared" si="99"/>
        <v>0</v>
      </c>
      <c r="J67" s="166">
        <f t="shared" si="100"/>
        <v>0</v>
      </c>
      <c r="K67" s="166">
        <f t="shared" si="101"/>
        <v>0</v>
      </c>
      <c r="L67" s="95">
        <f t="shared" si="102"/>
        <v>3</v>
      </c>
    </row>
    <row r="68" spans="2:12" ht="34.5" customHeight="1" thickBot="1" x14ac:dyDescent="0.25">
      <c r="B68" s="143" t="s">
        <v>630</v>
      </c>
      <c r="C68" s="316"/>
      <c r="D68" s="317"/>
      <c r="E68" s="133" t="str">
        <f t="shared" si="95"/>
        <v>X</v>
      </c>
      <c r="F68" s="108">
        <f t="shared" si="98"/>
        <v>0</v>
      </c>
      <c r="I68" s="166">
        <f t="shared" si="99"/>
        <v>0</v>
      </c>
      <c r="J68" s="166">
        <f t="shared" si="100"/>
        <v>0</v>
      </c>
      <c r="K68" s="166">
        <f t="shared" si="101"/>
        <v>0</v>
      </c>
      <c r="L68" s="95">
        <f t="shared" si="102"/>
        <v>3</v>
      </c>
    </row>
    <row r="69" spans="2:12" ht="33" customHeight="1" thickBot="1" x14ac:dyDescent="0.25">
      <c r="B69" s="143" t="s">
        <v>631</v>
      </c>
      <c r="C69" s="316"/>
      <c r="D69" s="317"/>
      <c r="E69" s="133" t="str">
        <f t="shared" si="95"/>
        <v>X</v>
      </c>
      <c r="F69" s="108">
        <f t="shared" si="98"/>
        <v>0</v>
      </c>
      <c r="I69" s="166">
        <f t="shared" si="99"/>
        <v>0</v>
      </c>
      <c r="J69" s="166">
        <f t="shared" si="100"/>
        <v>0</v>
      </c>
      <c r="K69" s="166">
        <f t="shared" si="101"/>
        <v>0</v>
      </c>
      <c r="L69" s="95">
        <f t="shared" si="102"/>
        <v>3</v>
      </c>
    </row>
    <row r="70" spans="2:12" ht="67.5" customHeight="1" thickBot="1" x14ac:dyDescent="0.25">
      <c r="B70" s="149" t="s">
        <v>638</v>
      </c>
      <c r="C70" s="316"/>
      <c r="D70" s="317"/>
      <c r="E70" s="133" t="str">
        <f t="shared" si="95"/>
        <v>X</v>
      </c>
      <c r="F70" s="108">
        <f t="shared" si="98"/>
        <v>0</v>
      </c>
      <c r="I70" s="166">
        <f t="shared" si="99"/>
        <v>0</v>
      </c>
      <c r="J70" s="166">
        <f t="shared" si="100"/>
        <v>0</v>
      </c>
      <c r="K70" s="166">
        <f t="shared" si="101"/>
        <v>0</v>
      </c>
      <c r="L70" s="95">
        <f t="shared" si="102"/>
        <v>3</v>
      </c>
    </row>
    <row r="71" spans="2:12" ht="33" customHeight="1" thickBot="1" x14ac:dyDescent="0.25">
      <c r="B71" s="143" t="s">
        <v>632</v>
      </c>
      <c r="C71" s="316"/>
      <c r="D71" s="317"/>
      <c r="E71" s="133" t="str">
        <f t="shared" si="95"/>
        <v>X</v>
      </c>
      <c r="F71" s="108">
        <f t="shared" si="98"/>
        <v>0</v>
      </c>
      <c r="I71" s="166">
        <f t="shared" si="99"/>
        <v>0</v>
      </c>
      <c r="J71" s="166">
        <f t="shared" si="100"/>
        <v>0</v>
      </c>
      <c r="K71" s="166">
        <f t="shared" si="101"/>
        <v>0</v>
      </c>
      <c r="L71" s="95">
        <f t="shared" si="102"/>
        <v>3</v>
      </c>
    </row>
    <row r="72" spans="2:12" ht="41.25" customHeight="1" thickBot="1" x14ac:dyDescent="0.25">
      <c r="B72" s="143" t="s">
        <v>633</v>
      </c>
      <c r="C72" s="316"/>
      <c r="D72" s="317"/>
      <c r="E72" s="133" t="str">
        <f t="shared" si="95"/>
        <v>X</v>
      </c>
      <c r="F72" s="108">
        <f t="shared" si="98"/>
        <v>0</v>
      </c>
      <c r="I72" s="166">
        <f t="shared" si="99"/>
        <v>0</v>
      </c>
      <c r="J72" s="166">
        <f t="shared" si="100"/>
        <v>0</v>
      </c>
      <c r="K72" s="166">
        <f t="shared" si="101"/>
        <v>0</v>
      </c>
      <c r="L72" s="95">
        <f t="shared" si="102"/>
        <v>3</v>
      </c>
    </row>
    <row r="73" spans="2:12" ht="43.5" customHeight="1" thickBot="1" x14ac:dyDescent="0.25">
      <c r="B73" s="143" t="s">
        <v>634</v>
      </c>
      <c r="C73" s="316"/>
      <c r="D73" s="317"/>
      <c r="E73" s="133" t="str">
        <f t="shared" si="95"/>
        <v>X</v>
      </c>
      <c r="F73" s="108">
        <f t="shared" si="98"/>
        <v>0</v>
      </c>
      <c r="I73" s="166">
        <f t="shared" si="99"/>
        <v>0</v>
      </c>
      <c r="J73" s="166">
        <f t="shared" si="100"/>
        <v>0</v>
      </c>
      <c r="K73" s="166">
        <f t="shared" si="101"/>
        <v>0</v>
      </c>
      <c r="L73" s="95">
        <f t="shared" si="102"/>
        <v>3</v>
      </c>
    </row>
    <row r="74" spans="2:12" ht="39" customHeight="1" thickBot="1" x14ac:dyDescent="0.25">
      <c r="B74" s="143" t="s">
        <v>635</v>
      </c>
      <c r="C74" s="316"/>
      <c r="D74" s="317"/>
      <c r="E74" s="133" t="str">
        <f t="shared" si="95"/>
        <v>X</v>
      </c>
      <c r="F74" s="108">
        <f t="shared" ref="F74" si="103">IF(C74="x",5,IF(C74="X",5,0))</f>
        <v>0</v>
      </c>
      <c r="I74" s="166">
        <f t="shared" si="99"/>
        <v>0</v>
      </c>
      <c r="J74" s="166">
        <f t="shared" si="100"/>
        <v>0</v>
      </c>
      <c r="K74" s="166">
        <f t="shared" si="101"/>
        <v>0</v>
      </c>
      <c r="L74" s="95">
        <f t="shared" ref="L74" si="104">IF(E74="x",5,IF(E74="X",5,0))</f>
        <v>5</v>
      </c>
    </row>
    <row r="75" spans="2:12" ht="42" customHeight="1" thickBot="1" x14ac:dyDescent="0.25">
      <c r="B75" s="143" t="s">
        <v>636</v>
      </c>
      <c r="C75" s="316"/>
      <c r="D75" s="317"/>
      <c r="E75" s="133" t="str">
        <f t="shared" si="95"/>
        <v>X</v>
      </c>
      <c r="F75" s="108">
        <f>IF(C75="x",3,IF(C75="X",3,0))</f>
        <v>0</v>
      </c>
      <c r="I75" s="166">
        <f t="shared" ref="I75" si="105">IF(F75=1,1,0)</f>
        <v>0</v>
      </c>
      <c r="J75" s="166">
        <f t="shared" ref="J75" si="106">IF(F75=3,1,0)</f>
        <v>0</v>
      </c>
      <c r="K75" s="166">
        <f t="shared" ref="K75" si="107">IF(F75=5,1,0)</f>
        <v>0</v>
      </c>
      <c r="L75" s="95">
        <f>IF(E75="x",3,IF(E75="X",3,0))</f>
        <v>3</v>
      </c>
    </row>
    <row r="76" spans="2:12" ht="36.75" customHeight="1" thickBot="1" x14ac:dyDescent="0.25">
      <c r="B76" s="143" t="s">
        <v>637</v>
      </c>
      <c r="C76" s="316"/>
      <c r="D76" s="319"/>
      <c r="E76" s="133" t="str">
        <f t="shared" si="95"/>
        <v>X</v>
      </c>
      <c r="F76" s="108">
        <f t="shared" ref="F76:F83" si="108">IF(C76="x",5,IF(C76="X",5,0))</f>
        <v>0</v>
      </c>
      <c r="I76" s="166">
        <f t="shared" si="2"/>
        <v>0</v>
      </c>
      <c r="J76" s="166">
        <f t="shared" si="3"/>
        <v>0</v>
      </c>
      <c r="K76" s="166">
        <f t="shared" si="4"/>
        <v>0</v>
      </c>
      <c r="L76" s="95">
        <f t="shared" ref="L76:L80" si="109">IF(E76="x",5,IF(E76="X",5,0))</f>
        <v>5</v>
      </c>
    </row>
    <row r="77" spans="2:12" ht="35.1" customHeight="1" thickTop="1" thickBot="1" x14ac:dyDescent="0.25">
      <c r="B77" s="94" t="s">
        <v>639</v>
      </c>
      <c r="C77" s="89" t="s">
        <v>129</v>
      </c>
      <c r="D77" s="90" t="s">
        <v>130</v>
      </c>
      <c r="E77" s="93" t="s">
        <v>52</v>
      </c>
      <c r="F77" s="88" t="s">
        <v>133</v>
      </c>
      <c r="I77" s="166"/>
      <c r="J77" s="166"/>
      <c r="K77" s="166"/>
    </row>
    <row r="78" spans="2:12" ht="35.25" customHeight="1" thickTop="1" thickBot="1" x14ac:dyDescent="0.25">
      <c r="B78" s="143" t="s">
        <v>640</v>
      </c>
      <c r="C78" s="316"/>
      <c r="D78" s="317"/>
      <c r="E78" s="133" t="str">
        <f t="shared" si="95"/>
        <v>X</v>
      </c>
      <c r="F78" s="108">
        <f t="shared" si="108"/>
        <v>0</v>
      </c>
      <c r="I78" s="166">
        <f t="shared" si="2"/>
        <v>0</v>
      </c>
      <c r="J78" s="166">
        <f t="shared" si="3"/>
        <v>0</v>
      </c>
      <c r="K78" s="166">
        <f t="shared" si="4"/>
        <v>0</v>
      </c>
      <c r="L78" s="95">
        <f t="shared" si="109"/>
        <v>5</v>
      </c>
    </row>
    <row r="79" spans="2:12" ht="37.5" customHeight="1" thickBot="1" x14ac:dyDescent="0.25">
      <c r="B79" s="143" t="s">
        <v>641</v>
      </c>
      <c r="C79" s="316"/>
      <c r="D79" s="320"/>
      <c r="E79" s="133" t="str">
        <f t="shared" si="95"/>
        <v>X</v>
      </c>
      <c r="F79" s="108">
        <f>IF(C79="x",3,IF(C79="X",3,0))</f>
        <v>0</v>
      </c>
      <c r="I79" s="166">
        <f t="shared" si="2"/>
        <v>0</v>
      </c>
      <c r="J79" s="166">
        <f t="shared" si="3"/>
        <v>0</v>
      </c>
      <c r="K79" s="166">
        <f t="shared" si="4"/>
        <v>0</v>
      </c>
      <c r="L79" s="95">
        <f>IF(E79="x",3,IF(E79="X",3,0))</f>
        <v>3</v>
      </c>
    </row>
    <row r="80" spans="2:12" ht="45" customHeight="1" thickBot="1" x14ac:dyDescent="0.25">
      <c r="B80" s="143" t="s">
        <v>643</v>
      </c>
      <c r="C80" s="321"/>
      <c r="D80" s="319"/>
      <c r="E80" s="136" t="str">
        <f t="shared" si="95"/>
        <v>X</v>
      </c>
      <c r="F80" s="108">
        <f t="shared" si="108"/>
        <v>0</v>
      </c>
      <c r="I80" s="166">
        <f t="shared" si="2"/>
        <v>0</v>
      </c>
      <c r="J80" s="166">
        <f t="shared" si="3"/>
        <v>0</v>
      </c>
      <c r="K80" s="166">
        <f t="shared" si="4"/>
        <v>0</v>
      </c>
      <c r="L80" s="95">
        <f t="shared" si="109"/>
        <v>5</v>
      </c>
    </row>
    <row r="81" spans="2:12" ht="47.25" customHeight="1" thickBot="1" x14ac:dyDescent="0.25">
      <c r="B81" s="143" t="s">
        <v>642</v>
      </c>
      <c r="C81" s="318"/>
      <c r="D81" s="319"/>
      <c r="E81" s="134" t="str">
        <f t="shared" si="95"/>
        <v>X</v>
      </c>
      <c r="F81" s="108">
        <f>IF(C81="x",3,IF(C81="X",3,0))</f>
        <v>0</v>
      </c>
      <c r="I81" s="166">
        <f t="shared" ref="I81" si="110">IF(F81=1,1,0)</f>
        <v>0</v>
      </c>
      <c r="J81" s="166">
        <f t="shared" ref="J81" si="111">IF(F81=3,1,0)</f>
        <v>0</v>
      </c>
      <c r="K81" s="166">
        <f t="shared" ref="K81" si="112">IF(F81=5,1,0)</f>
        <v>0</v>
      </c>
      <c r="L81" s="95">
        <f>IF(E81="x",3,IF(E81="X",3,0))</f>
        <v>3</v>
      </c>
    </row>
    <row r="82" spans="2:12" ht="35.1" customHeight="1" thickTop="1" thickBot="1" x14ac:dyDescent="0.25">
      <c r="B82" s="94" t="s">
        <v>644</v>
      </c>
      <c r="C82" s="89" t="s">
        <v>129</v>
      </c>
      <c r="D82" s="90" t="s">
        <v>130</v>
      </c>
      <c r="E82" s="93" t="s">
        <v>52</v>
      </c>
      <c r="F82" s="88" t="s">
        <v>133</v>
      </c>
      <c r="I82" s="166"/>
      <c r="J82" s="166"/>
      <c r="K82" s="166"/>
    </row>
    <row r="83" spans="2:12" ht="35.25" customHeight="1" thickTop="1" thickBot="1" x14ac:dyDescent="0.25">
      <c r="B83" s="143" t="s">
        <v>645</v>
      </c>
      <c r="C83" s="318"/>
      <c r="D83" s="317"/>
      <c r="E83" s="134" t="str">
        <f t="shared" si="95"/>
        <v>X</v>
      </c>
      <c r="F83" s="108">
        <f t="shared" si="108"/>
        <v>0</v>
      </c>
      <c r="I83" s="166">
        <f t="shared" si="2"/>
        <v>0</v>
      </c>
      <c r="J83" s="166">
        <f t="shared" si="3"/>
        <v>0</v>
      </c>
      <c r="K83" s="166">
        <f t="shared" si="4"/>
        <v>0</v>
      </c>
      <c r="L83" s="95">
        <f>IF(E83="x",5,IF(E83="X",5,0))</f>
        <v>5</v>
      </c>
    </row>
    <row r="84" spans="2:12" ht="42" customHeight="1" thickBot="1" x14ac:dyDescent="0.25">
      <c r="B84" s="143" t="s">
        <v>646</v>
      </c>
      <c r="C84" s="318"/>
      <c r="D84" s="319"/>
      <c r="E84" s="133" t="str">
        <f t="shared" si="95"/>
        <v>X</v>
      </c>
      <c r="F84" s="108">
        <f>IF(C84="x",3,IF(C84="X",3,0))</f>
        <v>0</v>
      </c>
      <c r="I84" s="166">
        <f t="shared" ref="I84" si="113">IF(F84=1,1,0)</f>
        <v>0</v>
      </c>
      <c r="J84" s="166">
        <f t="shared" ref="J84" si="114">IF(F84=3,1,0)</f>
        <v>0</v>
      </c>
      <c r="K84" s="166">
        <f t="shared" ref="K84" si="115">IF(F84=5,1,0)</f>
        <v>0</v>
      </c>
      <c r="L84" s="95">
        <f>IF(E84="x",3,IF(E84="X",3,0))</f>
        <v>3</v>
      </c>
    </row>
    <row r="85" spans="2:12" ht="42" customHeight="1" thickBot="1" x14ac:dyDescent="0.25">
      <c r="B85" s="143" t="s">
        <v>647</v>
      </c>
      <c r="C85" s="316"/>
      <c r="D85" s="317"/>
      <c r="E85" s="133" t="str">
        <f t="shared" ref="E85:E94" si="116">IF(OR(C85="x",C85="X",D85="x",D85="X"),"","X")</f>
        <v>X</v>
      </c>
      <c r="F85" s="108">
        <f t="shared" ref="F85:F86" si="117">IF(C85="x",5,IF(C85="X",5,0))</f>
        <v>0</v>
      </c>
      <c r="I85" s="166">
        <f t="shared" ref="I85:I93" si="118">IF(F85=1,1,0)</f>
        <v>0</v>
      </c>
      <c r="J85" s="166">
        <f t="shared" ref="J85:J93" si="119">IF(F85=3,1,0)</f>
        <v>0</v>
      </c>
      <c r="K85" s="166">
        <f t="shared" ref="K85:K93" si="120">IF(F85=5,1,0)</f>
        <v>0</v>
      </c>
      <c r="L85" s="95">
        <f t="shared" ref="L85:L86" si="121">IF(E85="x",5,IF(E85="X",5,0))</f>
        <v>5</v>
      </c>
    </row>
    <row r="86" spans="2:12" ht="40.5" customHeight="1" thickBot="1" x14ac:dyDescent="0.25">
      <c r="B86" s="143" t="s">
        <v>648</v>
      </c>
      <c r="C86" s="316"/>
      <c r="D86" s="317"/>
      <c r="E86" s="133" t="str">
        <f t="shared" si="116"/>
        <v>X</v>
      </c>
      <c r="F86" s="108">
        <f t="shared" si="117"/>
        <v>0</v>
      </c>
      <c r="I86" s="166">
        <f t="shared" si="118"/>
        <v>0</v>
      </c>
      <c r="J86" s="166">
        <f t="shared" si="119"/>
        <v>0</v>
      </c>
      <c r="K86" s="166">
        <f t="shared" si="120"/>
        <v>0</v>
      </c>
      <c r="L86" s="95">
        <f t="shared" si="121"/>
        <v>5</v>
      </c>
    </row>
    <row r="87" spans="2:12" ht="38.25" customHeight="1" thickBot="1" x14ac:dyDescent="0.25">
      <c r="B87" s="143" t="s">
        <v>649</v>
      </c>
      <c r="C87" s="316"/>
      <c r="D87" s="317"/>
      <c r="E87" s="133" t="str">
        <f t="shared" si="116"/>
        <v>X</v>
      </c>
      <c r="F87" s="108">
        <f>IF(C87="x",3,IF(C87="X",3,0))</f>
        <v>0</v>
      </c>
      <c r="I87" s="166">
        <f t="shared" si="118"/>
        <v>0</v>
      </c>
      <c r="J87" s="166">
        <f t="shared" si="119"/>
        <v>0</v>
      </c>
      <c r="K87" s="166">
        <f t="shared" si="120"/>
        <v>0</v>
      </c>
      <c r="L87" s="95">
        <f>IF(E87="x",3,IF(E87="X",3,0))</f>
        <v>3</v>
      </c>
    </row>
    <row r="88" spans="2:12" ht="35.1" customHeight="1" thickTop="1" thickBot="1" x14ac:dyDescent="0.25">
      <c r="B88" s="94" t="s">
        <v>138</v>
      </c>
      <c r="C88" s="89" t="s">
        <v>129</v>
      </c>
      <c r="D88" s="90" t="s">
        <v>130</v>
      </c>
      <c r="E88" s="93" t="s">
        <v>52</v>
      </c>
      <c r="F88" s="88" t="s">
        <v>133</v>
      </c>
      <c r="I88" s="166"/>
      <c r="J88" s="166"/>
      <c r="K88" s="166"/>
    </row>
    <row r="89" spans="2:12" ht="32.25" customHeight="1" thickTop="1" thickBot="1" x14ac:dyDescent="0.25">
      <c r="B89" s="143" t="s">
        <v>650</v>
      </c>
      <c r="C89" s="316"/>
      <c r="D89" s="317"/>
      <c r="E89" s="133" t="str">
        <f t="shared" si="116"/>
        <v>X</v>
      </c>
      <c r="F89" s="108">
        <f>IF(C89="x",3,IF(C89="X",3,0))</f>
        <v>0</v>
      </c>
      <c r="I89" s="166">
        <f t="shared" ref="I89:I90" si="122">IF(F89=1,1,0)</f>
        <v>0</v>
      </c>
      <c r="J89" s="166">
        <f t="shared" ref="J89:J90" si="123">IF(F89=3,1,0)</f>
        <v>0</v>
      </c>
      <c r="K89" s="166">
        <f t="shared" ref="K89:K90" si="124">IF(F89=5,1,0)</f>
        <v>0</v>
      </c>
      <c r="L89" s="95">
        <f>IF(E89="x",3,IF(E89="X",3,0))</f>
        <v>3</v>
      </c>
    </row>
    <row r="90" spans="2:12" ht="36.75" customHeight="1" thickBot="1" x14ac:dyDescent="0.25">
      <c r="B90" s="143" t="s">
        <v>651</v>
      </c>
      <c r="C90" s="316"/>
      <c r="D90" s="317"/>
      <c r="E90" s="133" t="str">
        <f t="shared" si="116"/>
        <v>X</v>
      </c>
      <c r="F90" s="108">
        <f t="shared" ref="F90" si="125">IF(C90="x",5,IF(C90="X",5,0))</f>
        <v>0</v>
      </c>
      <c r="I90" s="166">
        <f t="shared" si="122"/>
        <v>0</v>
      </c>
      <c r="J90" s="166">
        <f t="shared" si="123"/>
        <v>0</v>
      </c>
      <c r="K90" s="166">
        <f t="shared" si="124"/>
        <v>0</v>
      </c>
      <c r="L90" s="95">
        <f t="shared" ref="L90" si="126">IF(E90="x",5,IF(E90="X",5,0))</f>
        <v>5</v>
      </c>
    </row>
    <row r="91" spans="2:12" ht="35.1" customHeight="1" thickTop="1" thickBot="1" x14ac:dyDescent="0.25">
      <c r="B91" s="94" t="s">
        <v>652</v>
      </c>
      <c r="C91" s="89" t="s">
        <v>129</v>
      </c>
      <c r="D91" s="90" t="s">
        <v>130</v>
      </c>
      <c r="E91" s="93" t="s">
        <v>52</v>
      </c>
      <c r="F91" s="88" t="s">
        <v>133</v>
      </c>
      <c r="I91" s="166"/>
      <c r="J91" s="166"/>
      <c r="K91" s="166"/>
    </row>
    <row r="92" spans="2:12" ht="35.25" customHeight="1" thickTop="1" thickBot="1" x14ac:dyDescent="0.25">
      <c r="B92" s="143" t="s">
        <v>296</v>
      </c>
      <c r="C92" s="316"/>
      <c r="D92" s="317"/>
      <c r="E92" s="133" t="str">
        <f t="shared" si="116"/>
        <v>X</v>
      </c>
      <c r="F92" s="108">
        <f>IF(C92="x",3,IF(C92="X",3,0))</f>
        <v>0</v>
      </c>
      <c r="I92" s="166">
        <f t="shared" si="118"/>
        <v>0</v>
      </c>
      <c r="J92" s="166">
        <f t="shared" si="119"/>
        <v>0</v>
      </c>
      <c r="K92" s="166">
        <f t="shared" si="120"/>
        <v>0</v>
      </c>
      <c r="L92" s="95">
        <f>IF(E92="x",3,IF(E92="X",3,0))</f>
        <v>3</v>
      </c>
    </row>
    <row r="93" spans="2:12" ht="33.75" customHeight="1" thickBot="1" x14ac:dyDescent="0.25">
      <c r="B93" s="143" t="s">
        <v>653</v>
      </c>
      <c r="C93" s="316"/>
      <c r="D93" s="317"/>
      <c r="E93" s="133" t="str">
        <f t="shared" si="116"/>
        <v>X</v>
      </c>
      <c r="F93" s="108">
        <f>IF(C93="x",3,IF(C93="X",3,0))</f>
        <v>0</v>
      </c>
      <c r="I93" s="166">
        <f t="shared" si="118"/>
        <v>0</v>
      </c>
      <c r="J93" s="166">
        <f t="shared" si="119"/>
        <v>0</v>
      </c>
      <c r="K93" s="166">
        <f t="shared" si="120"/>
        <v>0</v>
      </c>
      <c r="L93" s="95">
        <f>IF(E93="x",3,IF(E93="X",3,0))</f>
        <v>3</v>
      </c>
    </row>
    <row r="94" spans="2:12" ht="47.25" customHeight="1" thickBot="1" x14ac:dyDescent="0.25">
      <c r="B94" s="143" t="s">
        <v>654</v>
      </c>
      <c r="C94" s="322"/>
      <c r="D94" s="319"/>
      <c r="E94" s="168" t="str">
        <f t="shared" si="116"/>
        <v>X</v>
      </c>
      <c r="F94" s="108">
        <f>IF(C94="x",3,IF(C94="X",3,0))</f>
        <v>0</v>
      </c>
      <c r="I94" s="166">
        <f t="shared" ref="I94" si="127">IF(F94=1,1,0)</f>
        <v>0</v>
      </c>
      <c r="J94" s="166">
        <f t="shared" ref="J94" si="128">IF(F94=3,1,0)</f>
        <v>0</v>
      </c>
      <c r="K94" s="166">
        <f t="shared" ref="K94" si="129">IF(F94=5,1,0)</f>
        <v>0</v>
      </c>
      <c r="L94" s="95">
        <f>IF(E94="x",3,IF(E94="X",3,0))</f>
        <v>3</v>
      </c>
    </row>
    <row r="95" spans="2:12" ht="42" customHeight="1" thickBot="1" x14ac:dyDescent="0.25">
      <c r="B95" s="143" t="s">
        <v>655</v>
      </c>
      <c r="C95" s="316"/>
      <c r="D95" s="317"/>
      <c r="E95" s="133" t="str">
        <f t="shared" ref="E95:E96" si="130">IF(OR(C95="x",C95="X",D95="x",D95="X"),"","X")</f>
        <v>X</v>
      </c>
      <c r="F95" s="108">
        <f t="shared" ref="F95" si="131">IF(C95="x",5,IF(C95="X",5,0))</f>
        <v>0</v>
      </c>
      <c r="I95" s="166">
        <f t="shared" ref="I95" si="132">IF(F95=1,1,0)</f>
        <v>0</v>
      </c>
      <c r="J95" s="166">
        <f t="shared" ref="J95" si="133">IF(F95=3,1,0)</f>
        <v>0</v>
      </c>
      <c r="K95" s="166">
        <f t="shared" ref="K95" si="134">IF(F95=5,1,0)</f>
        <v>0</v>
      </c>
      <c r="L95" s="95">
        <f t="shared" ref="L95" si="135">IF(E95="x",5,IF(E95="X",5,0))</f>
        <v>5</v>
      </c>
    </row>
    <row r="96" spans="2:12" ht="63.75" thickBot="1" x14ac:dyDescent="0.25">
      <c r="B96" s="160" t="s">
        <v>656</v>
      </c>
      <c r="C96" s="323"/>
      <c r="D96" s="324"/>
      <c r="E96" s="167" t="str">
        <f t="shared" si="130"/>
        <v>X</v>
      </c>
      <c r="F96" s="300">
        <f t="shared" ref="F96" si="136">IF(C96="x",5,IF(C96="X",5,0))</f>
        <v>0</v>
      </c>
      <c r="I96" s="166">
        <f t="shared" ref="I96" si="137">IF(F96=1,1,0)</f>
        <v>0</v>
      </c>
      <c r="J96" s="166">
        <f t="shared" ref="J96" si="138">IF(F96=3,1,0)</f>
        <v>0</v>
      </c>
      <c r="K96" s="166">
        <f t="shared" ref="K96" si="139">IF(F96=5,1,0)</f>
        <v>0</v>
      </c>
      <c r="L96" s="95">
        <f t="shared" ref="L96" si="140">IF(E96="x",5,IF(E96="X",5,0))</f>
        <v>5</v>
      </c>
    </row>
    <row r="97" spans="9:13" ht="21.95" customHeight="1" thickTop="1" x14ac:dyDescent="0.25">
      <c r="I97" s="166">
        <f>SUM(I5:I96)</f>
        <v>0</v>
      </c>
      <c r="J97" s="166">
        <f>SUM(J4:J96)</f>
        <v>0</v>
      </c>
      <c r="K97" s="166">
        <f>SUM(K5:K96)</f>
        <v>0</v>
      </c>
      <c r="L97" s="166">
        <f>SUM(L4:L96)*RESULTADOS!AE15</f>
        <v>15749.531459170017</v>
      </c>
      <c r="M97" s="169">
        <f>SUM(M5:M96)</f>
        <v>0</v>
      </c>
    </row>
    <row r="98" spans="9:13" ht="21.95" customHeight="1" x14ac:dyDescent="0.25">
      <c r="I98" s="95">
        <f>0+3*36+5*47</f>
        <v>343</v>
      </c>
      <c r="J98" s="95">
        <f>+L97/RESULTADOS!AE15</f>
        <v>343</v>
      </c>
      <c r="K98" s="154" t="s">
        <v>47</v>
      </c>
      <c r="L98" s="154" t="s">
        <v>48</v>
      </c>
      <c r="M98" s="170" t="s">
        <v>126</v>
      </c>
    </row>
    <row r="99" spans="9:13" ht="21.95" customHeight="1" x14ac:dyDescent="0.25"/>
    <row r="100" spans="9:13" ht="21.95" customHeight="1" x14ac:dyDescent="0.25"/>
    <row r="101" spans="9:13" ht="21.95" customHeight="1" x14ac:dyDescent="0.25"/>
  </sheetData>
  <sheetProtection algorithmName="SHA-512" hashValue="5RseQ7ubJjMHhADXW0VpcEllL13aTYHAEYOHErR8/sOA+qPnRRIPkgxTnU5yksqRn8xjm+Q9TGbxUg0euTW+6g==" saltValue="PzEOvHNL43j+dMs8Gr2Zkg==" spinCount="100000" sheet="1" objects="1" scenarios="1"/>
  <mergeCells count="1">
    <mergeCell ref="B2:F2"/>
  </mergeCells>
  <phoneticPr fontId="0" type="noConversion"/>
  <conditionalFormatting sqref="D26:D28 D34 D31:D32">
    <cfRule type="cellIs" dxfId="7" priority="2" stopIfTrue="1" operator="between">
      <formula>$K$98</formula>
      <formula>$L$98</formula>
    </cfRule>
  </conditionalFormatting>
  <conditionalFormatting sqref="D52">
    <cfRule type="cellIs" dxfId="6" priority="1" stopIfTrue="1" operator="between">
      <formula>$K$98</formula>
      <formula>$L$98</formula>
    </cfRule>
  </conditionalFormatting>
  <dataValidations count="2">
    <dataValidation allowBlank="1" showErrorMessage="1" sqref="C1:E3 E4:E1048576 M3 C97:D65536 C91:D91 C88:D88 C82:D82 C77:D77 C64:D64 C58:D58 C45:D45 C6:D6 C13:D13 C21:D21" xr:uid="{00000000-0002-0000-0500-000000000000}"/>
    <dataValidation type="list" allowBlank="1" showDropDown="1" showErrorMessage="1" errorTitle="Caracter Inválido!!!!" error="Entre com X ou x. Se o quesito não se aplica deixe em branco" sqref="C92:D96 C83:D87 C46:D57 C14:D20 C78:D81 C4:D5 C59:D63 C7:D12 C65:D76 C89:D90 C22:D44" xr:uid="{00000000-0002-0000-0500-000001000000}">
      <formula1>$K$98:$L$98</formula1>
    </dataValidation>
  </dataValidations>
  <pageMargins left="0.78740157499999996" right="0.78740157499999996" top="0.984251969" bottom="0.984251969" header="0.49212598499999999" footer="0.49212598499999999"/>
  <pageSetup paperSize="9" orientation="portrait" r:id="rId1"/>
  <headerFooter alignWithMargins="0"/>
  <ignoredErrors>
    <ignoredError sqref="F6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8">
    <tabColor indexed="35"/>
  </sheetPr>
  <dimension ref="B1:AE66"/>
  <sheetViews>
    <sheetView showGridLines="0" topLeftCell="A44" zoomScale="60" zoomScaleNormal="60" workbookViewId="0">
      <selection activeCell="N57" sqref="N57"/>
    </sheetView>
  </sheetViews>
  <sheetFormatPr defaultRowHeight="12.75" x14ac:dyDescent="0.2"/>
  <cols>
    <col min="1" max="1" width="5.140625" customWidth="1"/>
    <col min="2" max="2" width="25.140625" customWidth="1"/>
    <col min="3" max="8" width="15.7109375" customWidth="1"/>
    <col min="9" max="9" width="20.7109375" customWidth="1"/>
    <col min="10" max="10" width="19.7109375" customWidth="1"/>
    <col min="11" max="11" width="2.42578125" customWidth="1"/>
    <col min="12" max="12" width="14.7109375" customWidth="1"/>
    <col min="13" max="13" width="20.85546875" customWidth="1"/>
    <col min="14" max="16" width="14.7109375" customWidth="1"/>
    <col min="19" max="19" width="10.5703125" customWidth="1"/>
    <col min="24" max="24" width="10.28515625" customWidth="1"/>
    <col min="25" max="25" width="10.28515625" bestFit="1" customWidth="1"/>
    <col min="26" max="26" width="10.85546875" customWidth="1"/>
    <col min="27" max="27" width="10" bestFit="1" customWidth="1"/>
    <col min="29" max="29" width="11.42578125" bestFit="1" customWidth="1"/>
    <col min="31" max="31" width="9.28515625" bestFit="1" customWidth="1"/>
  </cols>
  <sheetData>
    <row r="1" spans="2:31" ht="17.25" customHeight="1" x14ac:dyDescent="0.2"/>
    <row r="2" spans="2:31" ht="41.25" customHeight="1" x14ac:dyDescent="0.2">
      <c r="B2" s="119" t="s">
        <v>96</v>
      </c>
      <c r="C2" s="106"/>
      <c r="D2" s="106"/>
      <c r="E2" s="106"/>
      <c r="H2" s="6"/>
      <c r="S2" s="102"/>
      <c r="T2" s="103"/>
      <c r="U2" s="103"/>
      <c r="V2" s="103"/>
      <c r="W2" s="103"/>
      <c r="X2" s="30"/>
      <c r="Y2" s="30"/>
      <c r="Z2" s="30"/>
      <c r="AA2" s="104"/>
      <c r="AB2" s="31"/>
      <c r="AD2" s="30"/>
      <c r="AE2" s="30"/>
    </row>
    <row r="3" spans="2:31" ht="60" customHeight="1" x14ac:dyDescent="0.2">
      <c r="B3" s="380" t="s">
        <v>68</v>
      </c>
      <c r="C3" s="381"/>
      <c r="D3" s="381"/>
      <c r="E3" s="381"/>
      <c r="F3" s="381"/>
      <c r="G3" s="381"/>
      <c r="H3" s="381"/>
    </row>
    <row r="4" spans="2:31" ht="88.5" customHeight="1" x14ac:dyDescent="0.2">
      <c r="B4" s="380" t="s">
        <v>69</v>
      </c>
      <c r="C4" s="381"/>
      <c r="D4" s="381"/>
      <c r="E4" s="381"/>
      <c r="F4" s="381"/>
      <c r="G4" s="381"/>
      <c r="H4" s="381"/>
    </row>
    <row r="5" spans="2:31" ht="68.25" customHeight="1" x14ac:dyDescent="0.2">
      <c r="B5" s="380" t="s">
        <v>70</v>
      </c>
      <c r="C5" s="381"/>
      <c r="D5" s="381"/>
      <c r="E5" s="381"/>
      <c r="F5" s="381"/>
      <c r="G5" s="381"/>
      <c r="H5" s="381"/>
    </row>
    <row r="7" spans="2:31" ht="30.75" hidden="1" customHeight="1" thickTop="1" thickBot="1" x14ac:dyDescent="0.25">
      <c r="B7" s="382" t="s">
        <v>147</v>
      </c>
      <c r="C7" s="385" t="s">
        <v>150</v>
      </c>
      <c r="D7" s="386"/>
      <c r="E7" s="386"/>
      <c r="F7" s="386"/>
      <c r="G7" s="386"/>
      <c r="H7" s="386"/>
      <c r="I7" s="387"/>
    </row>
    <row r="8" spans="2:31" ht="23.1" hidden="1" customHeight="1" thickTop="1" x14ac:dyDescent="0.3">
      <c r="B8" s="383"/>
      <c r="C8" s="378" t="s">
        <v>139</v>
      </c>
      <c r="D8" s="379"/>
      <c r="E8" s="378" t="s">
        <v>140</v>
      </c>
      <c r="F8" s="379"/>
      <c r="G8" s="378" t="s">
        <v>141</v>
      </c>
      <c r="H8" s="379"/>
      <c r="I8" s="388" t="s">
        <v>143</v>
      </c>
      <c r="S8" s="371" t="s">
        <v>657</v>
      </c>
      <c r="T8" s="372"/>
      <c r="U8" s="372"/>
      <c r="V8" s="372"/>
      <c r="W8" s="372"/>
      <c r="X8" s="372"/>
      <c r="Y8" s="372"/>
      <c r="Z8" s="372"/>
      <c r="AA8" s="372"/>
      <c r="AB8" s="372"/>
      <c r="AC8" s="372"/>
      <c r="AD8" s="372"/>
      <c r="AE8" s="373"/>
    </row>
    <row r="9" spans="2:31" ht="23.1" hidden="1" customHeight="1" thickBot="1" x14ac:dyDescent="0.25">
      <c r="B9" s="384"/>
      <c r="C9" s="12" t="s">
        <v>142</v>
      </c>
      <c r="D9" s="13" t="s">
        <v>144</v>
      </c>
      <c r="E9" s="14" t="s">
        <v>142</v>
      </c>
      <c r="F9" s="15" t="s">
        <v>144</v>
      </c>
      <c r="G9" s="12" t="s">
        <v>142</v>
      </c>
      <c r="H9" s="13" t="s">
        <v>144</v>
      </c>
      <c r="I9" s="389"/>
      <c r="J9" s="1"/>
      <c r="K9" s="1"/>
      <c r="L9" s="1"/>
      <c r="M9" s="1"/>
      <c r="N9" s="1"/>
      <c r="O9" s="1"/>
      <c r="P9" s="1"/>
      <c r="S9" s="374"/>
      <c r="T9" s="375"/>
      <c r="U9" s="375"/>
      <c r="V9" s="375"/>
      <c r="W9" s="375"/>
      <c r="X9" s="375"/>
      <c r="Y9" s="375"/>
      <c r="Z9" s="375"/>
      <c r="AA9" s="375"/>
      <c r="AB9" s="375"/>
      <c r="AC9" s="375"/>
      <c r="AD9" s="375"/>
      <c r="AE9" s="376"/>
    </row>
    <row r="10" spans="2:31" ht="27.95" hidden="1" customHeight="1" thickTop="1" x14ac:dyDescent="0.2">
      <c r="B10" s="16" t="s">
        <v>121</v>
      </c>
      <c r="C10" s="17">
        <f t="shared" ref="C10:C14" si="0">+T11</f>
        <v>15</v>
      </c>
      <c r="D10" s="96">
        <f t="shared" ref="D10:D14" si="1">+C10/I10</f>
        <v>0.22388059701492538</v>
      </c>
      <c r="E10" s="18">
        <f t="shared" ref="E10:E14" si="2">+U11</f>
        <v>33</v>
      </c>
      <c r="F10" s="99">
        <f t="shared" ref="F10:F14" si="3">+E10/I10</f>
        <v>0.4925373134328358</v>
      </c>
      <c r="G10" s="17">
        <f t="shared" ref="G10:G14" si="4">+V11</f>
        <v>19</v>
      </c>
      <c r="H10" s="96">
        <f t="shared" ref="H10:H14" si="5">+G10/I10</f>
        <v>0.28358208955223879</v>
      </c>
      <c r="I10" s="19">
        <f t="shared" ref="I10:I14" si="6">+C10+E10+G10</f>
        <v>67</v>
      </c>
      <c r="J10" s="24"/>
      <c r="K10" s="24"/>
      <c r="L10" s="24"/>
      <c r="M10" s="24"/>
      <c r="N10" s="24"/>
      <c r="O10" s="24"/>
      <c r="P10" s="24"/>
      <c r="S10" s="299" t="s">
        <v>659</v>
      </c>
      <c r="T10" s="287" t="s">
        <v>139</v>
      </c>
      <c r="U10" s="281" t="s">
        <v>140</v>
      </c>
      <c r="V10" s="281" t="s">
        <v>141</v>
      </c>
      <c r="W10" s="280" t="s">
        <v>142</v>
      </c>
      <c r="X10" s="282" t="s">
        <v>139</v>
      </c>
      <c r="Y10" s="283" t="s">
        <v>140</v>
      </c>
      <c r="Z10" s="284" t="s">
        <v>141</v>
      </c>
      <c r="AA10" s="280" t="s">
        <v>142</v>
      </c>
      <c r="AB10" s="282" t="s">
        <v>139</v>
      </c>
      <c r="AC10" s="283" t="s">
        <v>140</v>
      </c>
      <c r="AD10" s="284" t="s">
        <v>141</v>
      </c>
      <c r="AE10" s="285" t="s">
        <v>658</v>
      </c>
    </row>
    <row r="11" spans="2:31" ht="27.95" hidden="1" customHeight="1" x14ac:dyDescent="0.2">
      <c r="B11" s="8" t="s">
        <v>122</v>
      </c>
      <c r="C11" s="9">
        <f t="shared" si="0"/>
        <v>9</v>
      </c>
      <c r="D11" s="97">
        <f t="shared" si="1"/>
        <v>9.0909090909090912E-2</v>
      </c>
      <c r="E11" s="10">
        <f t="shared" si="2"/>
        <v>49</v>
      </c>
      <c r="F11" s="100">
        <f t="shared" si="3"/>
        <v>0.49494949494949497</v>
      </c>
      <c r="G11" s="9">
        <f t="shared" si="4"/>
        <v>41</v>
      </c>
      <c r="H11" s="97">
        <f t="shared" si="5"/>
        <v>0.41414141414141414</v>
      </c>
      <c r="I11" s="11">
        <f t="shared" si="6"/>
        <v>99</v>
      </c>
      <c r="J11" s="24"/>
      <c r="K11" s="24"/>
      <c r="L11" s="24"/>
      <c r="M11" s="24"/>
      <c r="N11" s="24"/>
      <c r="O11" s="24"/>
      <c r="P11" s="24"/>
      <c r="S11" s="32" t="s">
        <v>112</v>
      </c>
      <c r="T11" s="247">
        <v>15</v>
      </c>
      <c r="U11" s="247">
        <v>33</v>
      </c>
      <c r="V11" s="248">
        <v>19</v>
      </c>
      <c r="W11" s="291">
        <f t="shared" ref="W11:W15" si="7">SUM(T11:V11)</f>
        <v>67</v>
      </c>
      <c r="X11" s="270">
        <f t="shared" ref="X11:X15" si="8">+T11/W11*100</f>
        <v>22.388059701492537</v>
      </c>
      <c r="Y11" s="270">
        <f t="shared" ref="Y11:Y15" si="9">+U11/W11*100</f>
        <v>49.253731343283583</v>
      </c>
      <c r="Z11" s="270">
        <f t="shared" ref="Z11:Z15" si="10">+V11/W11*100</f>
        <v>28.35820895522388</v>
      </c>
      <c r="AA11" s="294">
        <f t="shared" ref="AA11:AA15" si="11">SUM(X11:Z11)</f>
        <v>100</v>
      </c>
      <c r="AB11" s="286">
        <f t="shared" ref="AB11:AB15" si="12">+X11*1/9</f>
        <v>2.4875621890547261</v>
      </c>
      <c r="AC11" s="286">
        <f t="shared" ref="AC11:AC15" si="13">+Y11*3/9</f>
        <v>16.417910447761194</v>
      </c>
      <c r="AD11" s="286">
        <f t="shared" ref="AD11:AD15" si="14">+Z11*5/9</f>
        <v>15.754560530679933</v>
      </c>
      <c r="AE11" s="293">
        <f t="shared" ref="AE11:AE15" si="15">SUM(AB11:AD11)</f>
        <v>34.660033167495854</v>
      </c>
    </row>
    <row r="12" spans="2:31" ht="27.95" hidden="1" customHeight="1" x14ac:dyDescent="0.2">
      <c r="B12" s="20" t="s">
        <v>123</v>
      </c>
      <c r="C12" s="21">
        <f t="shared" si="0"/>
        <v>1</v>
      </c>
      <c r="D12" s="98">
        <f t="shared" si="1"/>
        <v>8.2644628099173556E-3</v>
      </c>
      <c r="E12" s="22">
        <f t="shared" si="2"/>
        <v>48</v>
      </c>
      <c r="F12" s="101">
        <f t="shared" si="3"/>
        <v>0.39669421487603307</v>
      </c>
      <c r="G12" s="21">
        <f t="shared" si="4"/>
        <v>72</v>
      </c>
      <c r="H12" s="98">
        <f t="shared" si="5"/>
        <v>0.5950413223140496</v>
      </c>
      <c r="I12" s="23">
        <f t="shared" si="6"/>
        <v>121</v>
      </c>
      <c r="J12" s="24"/>
      <c r="K12" s="24"/>
      <c r="L12" s="24"/>
      <c r="M12" s="24"/>
      <c r="N12" s="24"/>
      <c r="O12" s="24"/>
      <c r="P12" s="24"/>
      <c r="S12" s="32" t="s">
        <v>111</v>
      </c>
      <c r="T12" s="247">
        <v>9</v>
      </c>
      <c r="U12" s="247">
        <v>49</v>
      </c>
      <c r="V12" s="248">
        <v>41</v>
      </c>
      <c r="W12" s="291">
        <f t="shared" si="7"/>
        <v>99</v>
      </c>
      <c r="X12" s="270">
        <f t="shared" si="8"/>
        <v>9.0909090909090917</v>
      </c>
      <c r="Y12" s="270">
        <f t="shared" si="9"/>
        <v>49.494949494949495</v>
      </c>
      <c r="Z12" s="270">
        <f t="shared" si="10"/>
        <v>41.414141414141412</v>
      </c>
      <c r="AA12" s="294">
        <f t="shared" si="11"/>
        <v>100</v>
      </c>
      <c r="AB12" s="286">
        <f t="shared" si="12"/>
        <v>1.0101010101010102</v>
      </c>
      <c r="AC12" s="286">
        <f t="shared" si="13"/>
        <v>16.498316498316498</v>
      </c>
      <c r="AD12" s="286">
        <f t="shared" si="14"/>
        <v>23.007856341189672</v>
      </c>
      <c r="AE12" s="293">
        <f t="shared" si="15"/>
        <v>40.516273849607181</v>
      </c>
    </row>
    <row r="13" spans="2:31" ht="27.95" hidden="1" customHeight="1" x14ac:dyDescent="0.2">
      <c r="B13" s="8" t="s">
        <v>124</v>
      </c>
      <c r="C13" s="9">
        <f t="shared" si="0"/>
        <v>8</v>
      </c>
      <c r="D13" s="97">
        <f t="shared" si="1"/>
        <v>7.476635514018691E-2</v>
      </c>
      <c r="E13" s="10">
        <f t="shared" si="2"/>
        <v>39</v>
      </c>
      <c r="F13" s="100">
        <f t="shared" si="3"/>
        <v>0.3644859813084112</v>
      </c>
      <c r="G13" s="9">
        <f t="shared" si="4"/>
        <v>60</v>
      </c>
      <c r="H13" s="97">
        <f t="shared" si="5"/>
        <v>0.56074766355140182</v>
      </c>
      <c r="I13" s="11">
        <f t="shared" si="6"/>
        <v>107</v>
      </c>
      <c r="J13" s="24"/>
      <c r="K13" s="24"/>
      <c r="L13" s="24"/>
      <c r="M13" s="24"/>
      <c r="N13" s="24"/>
      <c r="O13" s="24"/>
      <c r="P13" s="24"/>
      <c r="S13" s="32" t="s">
        <v>108</v>
      </c>
      <c r="T13" s="247">
        <v>1</v>
      </c>
      <c r="U13" s="247">
        <v>48</v>
      </c>
      <c r="V13" s="248">
        <v>72</v>
      </c>
      <c r="W13" s="291">
        <f t="shared" si="7"/>
        <v>121</v>
      </c>
      <c r="X13" s="270">
        <f t="shared" si="8"/>
        <v>0.82644628099173556</v>
      </c>
      <c r="Y13" s="270">
        <f t="shared" si="9"/>
        <v>39.669421487603309</v>
      </c>
      <c r="Z13" s="270">
        <f t="shared" si="10"/>
        <v>59.504132231404959</v>
      </c>
      <c r="AA13" s="294">
        <f t="shared" si="11"/>
        <v>100</v>
      </c>
      <c r="AB13" s="286">
        <f t="shared" si="12"/>
        <v>9.1827364554637289E-2</v>
      </c>
      <c r="AC13" s="286">
        <f t="shared" si="13"/>
        <v>13.223140495867771</v>
      </c>
      <c r="AD13" s="286">
        <f t="shared" si="14"/>
        <v>33.057851239669418</v>
      </c>
      <c r="AE13" s="293">
        <f t="shared" si="15"/>
        <v>46.372819100091824</v>
      </c>
    </row>
    <row r="14" spans="2:31" ht="27.95" hidden="1" customHeight="1" x14ac:dyDescent="0.2">
      <c r="B14" s="20" t="s">
        <v>125</v>
      </c>
      <c r="C14" s="21">
        <f t="shared" si="0"/>
        <v>0</v>
      </c>
      <c r="D14" s="98">
        <f t="shared" si="1"/>
        <v>0</v>
      </c>
      <c r="E14" s="22">
        <f t="shared" si="2"/>
        <v>36</v>
      </c>
      <c r="F14" s="101">
        <f t="shared" si="3"/>
        <v>0.43373493975903615</v>
      </c>
      <c r="G14" s="21">
        <f t="shared" si="4"/>
        <v>47</v>
      </c>
      <c r="H14" s="98">
        <f t="shared" si="5"/>
        <v>0.5662650602409639</v>
      </c>
      <c r="I14" s="23">
        <f t="shared" si="6"/>
        <v>83</v>
      </c>
      <c r="J14" s="24"/>
      <c r="K14" s="24"/>
      <c r="L14" s="24"/>
      <c r="M14" s="24"/>
      <c r="N14" s="24"/>
      <c r="O14" s="24"/>
      <c r="P14" s="24"/>
      <c r="S14" s="32" t="s">
        <v>110</v>
      </c>
      <c r="T14" s="247">
        <v>8</v>
      </c>
      <c r="U14" s="247">
        <v>39</v>
      </c>
      <c r="V14" s="248">
        <v>60</v>
      </c>
      <c r="W14" s="291">
        <f t="shared" si="7"/>
        <v>107</v>
      </c>
      <c r="X14" s="270">
        <f t="shared" si="8"/>
        <v>7.4766355140186906</v>
      </c>
      <c r="Y14" s="270">
        <f t="shared" si="9"/>
        <v>36.44859813084112</v>
      </c>
      <c r="Z14" s="270">
        <f t="shared" si="10"/>
        <v>56.074766355140184</v>
      </c>
      <c r="AA14" s="294">
        <f t="shared" si="11"/>
        <v>100</v>
      </c>
      <c r="AB14" s="286">
        <f t="shared" si="12"/>
        <v>0.83073727933541008</v>
      </c>
      <c r="AC14" s="286">
        <f t="shared" si="13"/>
        <v>12.149532710280374</v>
      </c>
      <c r="AD14" s="286">
        <f t="shared" si="14"/>
        <v>31.15264797507788</v>
      </c>
      <c r="AE14" s="293">
        <f t="shared" si="15"/>
        <v>44.132917964693661</v>
      </c>
    </row>
    <row r="15" spans="2:31" ht="27.95" hidden="1" customHeight="1" thickBot="1" x14ac:dyDescent="0.25">
      <c r="B15" s="249" t="s">
        <v>148</v>
      </c>
      <c r="C15" s="250">
        <f>SUM(C10:C14)</f>
        <v>33</v>
      </c>
      <c r="D15" s="251">
        <f>+C15/I15</f>
        <v>6.9182389937106917E-2</v>
      </c>
      <c r="E15" s="252">
        <f>SUM(E10:E14)</f>
        <v>205</v>
      </c>
      <c r="F15" s="253">
        <f>+E15/I15</f>
        <v>0.42976939203354297</v>
      </c>
      <c r="G15" s="250">
        <f>SUM(G10:G14)</f>
        <v>239</v>
      </c>
      <c r="H15" s="251">
        <f>+G15/I15</f>
        <v>0.50104821802935007</v>
      </c>
      <c r="I15" s="254">
        <f>SUM(I10:I14)</f>
        <v>477</v>
      </c>
      <c r="J15" s="24"/>
      <c r="K15" s="24"/>
      <c r="L15" s="24"/>
      <c r="M15" s="24"/>
      <c r="N15" s="24"/>
      <c r="O15" s="24"/>
      <c r="P15" s="24"/>
      <c r="S15" s="32" t="s">
        <v>109</v>
      </c>
      <c r="T15" s="247">
        <v>0</v>
      </c>
      <c r="U15" s="247">
        <v>36</v>
      </c>
      <c r="V15" s="248">
        <v>47</v>
      </c>
      <c r="W15" s="291">
        <f t="shared" si="7"/>
        <v>83</v>
      </c>
      <c r="X15" s="270">
        <f t="shared" si="8"/>
        <v>0</v>
      </c>
      <c r="Y15" s="270">
        <f t="shared" si="9"/>
        <v>43.373493975903614</v>
      </c>
      <c r="Z15" s="270">
        <f t="shared" si="10"/>
        <v>56.626506024096393</v>
      </c>
      <c r="AA15" s="294">
        <f t="shared" si="11"/>
        <v>100</v>
      </c>
      <c r="AB15" s="286">
        <f t="shared" si="12"/>
        <v>0</v>
      </c>
      <c r="AC15" s="286">
        <f t="shared" si="13"/>
        <v>14.457831325301205</v>
      </c>
      <c r="AD15" s="286">
        <f t="shared" si="14"/>
        <v>31.459170013386888</v>
      </c>
      <c r="AE15" s="293">
        <f t="shared" si="15"/>
        <v>45.917001338688095</v>
      </c>
    </row>
    <row r="16" spans="2:31" ht="27.95" hidden="1" customHeight="1" thickTop="1" x14ac:dyDescent="0.2">
      <c r="S16" s="288" t="s">
        <v>142</v>
      </c>
      <c r="T16" s="289">
        <f>SUM(T11:T15)</f>
        <v>33</v>
      </c>
      <c r="U16" s="289">
        <f>SUM(U11:U15)</f>
        <v>205</v>
      </c>
      <c r="V16" s="290">
        <f>SUM(V11:V15)</f>
        <v>239</v>
      </c>
      <c r="W16" s="291">
        <f>SUM(W11:W15)</f>
        <v>477</v>
      </c>
      <c r="X16" s="292">
        <f>+T16/W16</f>
        <v>6.9182389937106917E-2</v>
      </c>
      <c r="Y16" s="292">
        <f>+U16/W16</f>
        <v>0.42976939203354297</v>
      </c>
      <c r="Z16" s="292">
        <f>+V16/W16</f>
        <v>0.50104821802935007</v>
      </c>
      <c r="AA16" s="295">
        <f>SUM(X16:Z16)</f>
        <v>1</v>
      </c>
      <c r="AB16" s="297"/>
      <c r="AC16" s="296"/>
      <c r="AD16" s="296"/>
      <c r="AE16" s="298"/>
    </row>
    <row r="17" spans="2:31" ht="18.75" customHeight="1" x14ac:dyDescent="0.2">
      <c r="H17" s="6"/>
    </row>
    <row r="18" spans="2:31" ht="66" customHeight="1" x14ac:dyDescent="0.2">
      <c r="B18" s="119" t="s">
        <v>95</v>
      </c>
      <c r="C18" s="106"/>
      <c r="D18" s="106"/>
      <c r="E18" s="106"/>
      <c r="H18" s="6"/>
      <c r="S18" s="102"/>
      <c r="T18" s="103"/>
      <c r="U18" s="103"/>
      <c r="V18" s="103"/>
      <c r="W18" s="103"/>
      <c r="X18" s="30"/>
      <c r="Y18" s="30"/>
      <c r="Z18" s="30"/>
      <c r="AA18" s="104"/>
      <c r="AB18" s="31"/>
      <c r="AD18" s="30"/>
      <c r="AE18" s="30"/>
    </row>
    <row r="19" spans="2:31" ht="30" customHeight="1" x14ac:dyDescent="0.25">
      <c r="B19" s="118" t="s">
        <v>39</v>
      </c>
      <c r="E19" s="105"/>
      <c r="H19" s="6"/>
      <c r="S19" s="1"/>
      <c r="T19" s="2"/>
      <c r="U19" s="2"/>
      <c r="V19" s="2"/>
      <c r="W19" s="3"/>
      <c r="X19" s="30"/>
      <c r="Y19" s="30"/>
      <c r="Z19" s="30"/>
      <c r="AA19" s="30"/>
    </row>
    <row r="20" spans="2:31" ht="30" customHeight="1" x14ac:dyDescent="0.25">
      <c r="B20" s="118" t="s">
        <v>40</v>
      </c>
      <c r="E20" s="105"/>
      <c r="H20" s="6"/>
      <c r="S20" s="1"/>
      <c r="T20" s="2"/>
      <c r="U20" s="2"/>
      <c r="V20" s="2"/>
      <c r="W20" s="3"/>
      <c r="X20" s="30"/>
      <c r="Y20" s="30"/>
      <c r="Z20" s="30"/>
      <c r="AA20" s="30"/>
    </row>
    <row r="21" spans="2:31" ht="30" customHeight="1" x14ac:dyDescent="0.25">
      <c r="B21" s="118" t="s">
        <v>41</v>
      </c>
      <c r="E21" s="105"/>
      <c r="H21" s="6"/>
      <c r="S21" s="1"/>
      <c r="T21" s="2"/>
      <c r="U21" s="2"/>
      <c r="V21" s="2"/>
      <c r="W21" s="3"/>
      <c r="X21" s="30"/>
      <c r="Y21" s="30"/>
      <c r="Z21" s="30"/>
      <c r="AA21" s="30"/>
    </row>
    <row r="22" spans="2:31" ht="30" customHeight="1" x14ac:dyDescent="0.25">
      <c r="B22" s="118" t="s">
        <v>42</v>
      </c>
      <c r="E22" s="105"/>
      <c r="H22" s="6"/>
      <c r="R22" s="279"/>
      <c r="S22" s="1"/>
      <c r="T22" s="2"/>
      <c r="U22" s="2"/>
      <c r="V22" s="2"/>
      <c r="W22" s="3"/>
      <c r="X22" s="30"/>
      <c r="Y22" s="30"/>
      <c r="Z22" s="30"/>
      <c r="AA22" s="30"/>
    </row>
    <row r="23" spans="2:31" ht="30" customHeight="1" x14ac:dyDescent="0.25">
      <c r="B23" s="118" t="s">
        <v>43</v>
      </c>
      <c r="E23" s="105"/>
      <c r="H23" s="6"/>
      <c r="S23" s="1"/>
      <c r="T23" s="2"/>
      <c r="U23" s="2"/>
      <c r="V23" s="2"/>
      <c r="W23" s="3"/>
      <c r="AA23" s="4"/>
      <c r="AC23" s="45"/>
      <c r="AD23" s="46"/>
    </row>
    <row r="24" spans="2:31" ht="30.75" hidden="1" customHeight="1" thickTop="1" thickBot="1" x14ac:dyDescent="0.25">
      <c r="B24" s="382" t="s">
        <v>147</v>
      </c>
      <c r="C24" s="385" t="s">
        <v>149</v>
      </c>
      <c r="D24" s="386"/>
      <c r="E24" s="386"/>
      <c r="F24" s="386"/>
      <c r="G24" s="386"/>
      <c r="H24" s="386"/>
      <c r="I24" s="387"/>
    </row>
    <row r="25" spans="2:31" ht="23.1" hidden="1" customHeight="1" thickTop="1" x14ac:dyDescent="0.3">
      <c r="B25" s="383"/>
      <c r="C25" s="378" t="s">
        <v>139</v>
      </c>
      <c r="D25" s="379"/>
      <c r="E25" s="377" t="s">
        <v>140</v>
      </c>
      <c r="F25" s="377"/>
      <c r="G25" s="378" t="s">
        <v>141</v>
      </c>
      <c r="H25" s="379"/>
      <c r="I25" s="382" t="s">
        <v>93</v>
      </c>
      <c r="Y25" s="30"/>
    </row>
    <row r="26" spans="2:31" ht="23.1" hidden="1" customHeight="1" thickBot="1" x14ac:dyDescent="0.25">
      <c r="B26" s="384"/>
      <c r="C26" s="12" t="s">
        <v>142</v>
      </c>
      <c r="D26" s="13" t="s">
        <v>144</v>
      </c>
      <c r="E26" s="14" t="s">
        <v>142</v>
      </c>
      <c r="F26" s="15" t="s">
        <v>144</v>
      </c>
      <c r="G26" s="12" t="s">
        <v>142</v>
      </c>
      <c r="H26" s="13" t="s">
        <v>144</v>
      </c>
      <c r="I26" s="384"/>
      <c r="J26" s="1"/>
      <c r="K26" s="1"/>
      <c r="L26" s="1"/>
      <c r="M26" s="1"/>
      <c r="N26" s="1"/>
      <c r="O26" s="1"/>
      <c r="P26" s="1"/>
    </row>
    <row r="27" spans="2:31" ht="27.95" hidden="1" customHeight="1" thickTop="1" x14ac:dyDescent="0.2">
      <c r="B27" s="16" t="s">
        <v>121</v>
      </c>
      <c r="C27" s="33">
        <f t="shared" ref="C27:C31" si="16">+C10*1*AE11</f>
        <v>519.90049751243782</v>
      </c>
      <c r="D27" s="96">
        <f>+C27/(+C27+E27+G27)</f>
        <v>7.1770334928229665E-2</v>
      </c>
      <c r="E27" s="36">
        <f t="shared" ref="E27:E31" si="17">+E10*3*AE11</f>
        <v>3431.3432835820895</v>
      </c>
      <c r="F27" s="99">
        <f>+E27/(+C27+E27+G27)</f>
        <v>0.47368421052631576</v>
      </c>
      <c r="G27" s="33">
        <f t="shared" ref="G27:G31" si="18">+G10*5*AE11</f>
        <v>3292.7031509121061</v>
      </c>
      <c r="H27" s="96">
        <f>+G27/(+C27+E27+G27)</f>
        <v>0.45454545454545453</v>
      </c>
      <c r="I27" s="40">
        <f>+C27+E27+G27-'MÓDULO 1'!L80</f>
        <v>0</v>
      </c>
      <c r="J27" s="24"/>
      <c r="K27" s="24"/>
      <c r="L27" s="24"/>
      <c r="M27" s="24"/>
      <c r="N27" s="24"/>
      <c r="O27" s="24"/>
      <c r="P27" s="24"/>
    </row>
    <row r="28" spans="2:31" ht="27.95" hidden="1" customHeight="1" x14ac:dyDescent="0.2">
      <c r="B28" s="8" t="s">
        <v>122</v>
      </c>
      <c r="C28" s="34">
        <f t="shared" si="16"/>
        <v>364.64646464646461</v>
      </c>
      <c r="D28" s="97">
        <f t="shared" ref="D28:D31" si="19">+C28/(+C28+E28+G28)</f>
        <v>2.4930747922437668E-2</v>
      </c>
      <c r="E28" s="37">
        <f t="shared" si="17"/>
        <v>5955.8922558922559</v>
      </c>
      <c r="F28" s="100">
        <f t="shared" ref="F28:F31" si="20">+E28/(+C28+E28+G28)</f>
        <v>0.40720221606648199</v>
      </c>
      <c r="G28" s="34">
        <f t="shared" si="18"/>
        <v>8305.8361391694725</v>
      </c>
      <c r="H28" s="97">
        <f t="shared" ref="H28:H31" si="21">+G28/(+C28+E28+G28)</f>
        <v>0.56786703601108035</v>
      </c>
      <c r="I28" s="41">
        <f>+C28+E28+G28-'MÓDULO 2'!L109</f>
        <v>0</v>
      </c>
      <c r="J28" s="24"/>
      <c r="K28" s="24"/>
      <c r="L28" s="24"/>
      <c r="M28" s="24"/>
      <c r="N28" s="24"/>
      <c r="O28" s="24"/>
      <c r="P28" s="24"/>
    </row>
    <row r="29" spans="2:31" ht="27.95" hidden="1" customHeight="1" x14ac:dyDescent="0.2">
      <c r="B29" s="20" t="s">
        <v>123</v>
      </c>
      <c r="C29" s="35">
        <f t="shared" si="16"/>
        <v>46.372819100091824</v>
      </c>
      <c r="D29" s="98">
        <f t="shared" si="19"/>
        <v>1.9801980198019802E-3</v>
      </c>
      <c r="E29" s="38">
        <f t="shared" si="17"/>
        <v>6677.6859504132226</v>
      </c>
      <c r="F29" s="101">
        <f t="shared" si="20"/>
        <v>0.28514851485148512</v>
      </c>
      <c r="G29" s="39">
        <f t="shared" si="18"/>
        <v>16694.214876033056</v>
      </c>
      <c r="H29" s="98">
        <f t="shared" si="21"/>
        <v>0.71287128712871284</v>
      </c>
      <c r="I29" s="42">
        <f>+C29+E29+G29-'MÓDULO 3'!L127</f>
        <v>0</v>
      </c>
      <c r="J29" s="24"/>
      <c r="K29" s="24"/>
      <c r="L29" s="24"/>
      <c r="M29" s="24"/>
      <c r="N29" s="24"/>
      <c r="O29" s="24"/>
      <c r="P29" s="24"/>
    </row>
    <row r="30" spans="2:31" ht="27.95" hidden="1" customHeight="1" x14ac:dyDescent="0.2">
      <c r="B30" s="8" t="s">
        <v>124</v>
      </c>
      <c r="C30" s="34">
        <f t="shared" si="16"/>
        <v>353.06334371754929</v>
      </c>
      <c r="D30" s="97">
        <f t="shared" si="19"/>
        <v>1.8823529411764708E-2</v>
      </c>
      <c r="E30" s="37">
        <f t="shared" si="17"/>
        <v>5163.5514018691583</v>
      </c>
      <c r="F30" s="100">
        <f t="shared" si="20"/>
        <v>0.27529411764705886</v>
      </c>
      <c r="G30" s="34">
        <f t="shared" si="18"/>
        <v>13239.875389408098</v>
      </c>
      <c r="H30" s="97">
        <f t="shared" si="21"/>
        <v>0.70588235294117652</v>
      </c>
      <c r="I30" s="43">
        <f>+C30+E30+G30-'MÓDULO 4'!L123</f>
        <v>0</v>
      </c>
      <c r="J30" s="24"/>
      <c r="K30" s="24"/>
      <c r="L30" s="24"/>
      <c r="M30" s="24"/>
      <c r="N30" s="24"/>
      <c r="O30" s="24"/>
      <c r="P30" s="24"/>
    </row>
    <row r="31" spans="2:31" ht="27.95" hidden="1" customHeight="1" x14ac:dyDescent="0.2">
      <c r="B31" s="20" t="s">
        <v>125</v>
      </c>
      <c r="C31" s="35">
        <f t="shared" si="16"/>
        <v>0</v>
      </c>
      <c r="D31" s="98">
        <f t="shared" si="19"/>
        <v>0</v>
      </c>
      <c r="E31" s="38">
        <f t="shared" si="17"/>
        <v>4959.0361445783146</v>
      </c>
      <c r="F31" s="101">
        <f t="shared" si="20"/>
        <v>0.31486880466472306</v>
      </c>
      <c r="G31" s="39">
        <f t="shared" si="18"/>
        <v>10790.495314591702</v>
      </c>
      <c r="H31" s="98">
        <f t="shared" si="21"/>
        <v>0.685131195335277</v>
      </c>
      <c r="I31" s="42">
        <f>+C31+E31+G31-'MÓDULO 5'!L97</f>
        <v>0</v>
      </c>
      <c r="J31" s="24"/>
      <c r="K31" s="24"/>
      <c r="L31" s="24"/>
      <c r="M31" s="24"/>
      <c r="N31" s="24"/>
      <c r="O31" s="24"/>
      <c r="P31" s="24"/>
    </row>
    <row r="32" spans="2:31" ht="27.95" hidden="1" customHeight="1" thickBot="1" x14ac:dyDescent="0.25">
      <c r="B32" s="249" t="s">
        <v>148</v>
      </c>
      <c r="C32" s="255">
        <f>SUM(C27:C31)</f>
        <v>1283.9831249765436</v>
      </c>
      <c r="D32" s="251">
        <f>+C32/(+C32+E32+G32)</f>
        <v>1.6091099534582192E-2</v>
      </c>
      <c r="E32" s="256">
        <f>SUM(E27:E31)</f>
        <v>26187.509036335039</v>
      </c>
      <c r="F32" s="253">
        <f>+E32/(+C32+E32+G32)</f>
        <v>0.32818641169768942</v>
      </c>
      <c r="G32" s="255">
        <f>SUM(G27:G31)</f>
        <v>52323.124870114436</v>
      </c>
      <c r="H32" s="251">
        <f>+G32/(+C32+E32+G32)</f>
        <v>0.65572248876772832</v>
      </c>
      <c r="I32" s="257">
        <f>SUM(I27:I31)</f>
        <v>0</v>
      </c>
      <c r="J32" s="24"/>
      <c r="K32" s="24"/>
      <c r="L32" s="24"/>
      <c r="M32" s="24"/>
      <c r="N32" s="24"/>
      <c r="O32" s="24"/>
      <c r="P32" s="24"/>
    </row>
    <row r="33" spans="2:24" ht="27.95" hidden="1" customHeight="1" thickTop="1" x14ac:dyDescent="0.2">
      <c r="J33" s="24"/>
    </row>
    <row r="34" spans="2:24" ht="21.75" customHeight="1" x14ac:dyDescent="0.2">
      <c r="H34" s="6"/>
    </row>
    <row r="35" spans="2:24" ht="21" customHeight="1" thickBot="1" x14ac:dyDescent="0.25"/>
    <row r="36" spans="2:24" ht="43.5" customHeight="1" thickTop="1" thickBot="1" x14ac:dyDescent="0.25">
      <c r="B36" s="367" t="s">
        <v>147</v>
      </c>
      <c r="C36" s="359" t="s">
        <v>55</v>
      </c>
      <c r="D36" s="360"/>
      <c r="E36" s="360"/>
      <c r="F36" s="360"/>
      <c r="G36" s="360"/>
      <c r="H36" s="361"/>
      <c r="I36" s="364" t="s">
        <v>661</v>
      </c>
      <c r="J36" s="352" t="s">
        <v>144</v>
      </c>
      <c r="K36" s="57"/>
      <c r="L36" s="57"/>
      <c r="M36" s="311">
        <f>IF(+M37&gt;0,"Quantidade de Super Críticos descumpridos :",0)</f>
        <v>0</v>
      </c>
      <c r="N36" s="57"/>
      <c r="O36" s="57"/>
      <c r="P36" s="57"/>
    </row>
    <row r="37" spans="2:24" ht="33" customHeight="1" thickTop="1" x14ac:dyDescent="0.2">
      <c r="B37" s="368"/>
      <c r="C37" s="357" t="s">
        <v>71</v>
      </c>
      <c r="D37" s="358"/>
      <c r="E37" s="357" t="s">
        <v>72</v>
      </c>
      <c r="F37" s="358"/>
      <c r="G37" s="357" t="s">
        <v>73</v>
      </c>
      <c r="H37" s="358"/>
      <c r="I37" s="365"/>
      <c r="J37" s="353"/>
      <c r="K37" s="57"/>
      <c r="L37" s="57"/>
      <c r="M37" s="190">
        <f>+'MÓDULO 1'!M80+'MÓDULO 2'!M109+'MÓDULO 3'!M127+'MÓDULO 4'!M123+'MÓDULO 5'!M97</f>
        <v>0</v>
      </c>
      <c r="N37" s="57"/>
      <c r="O37" s="57"/>
      <c r="P37" s="57"/>
    </row>
    <row r="38" spans="2:24" ht="37.5" customHeight="1" thickBot="1" x14ac:dyDescent="0.25">
      <c r="B38" s="369"/>
      <c r="C38" s="68" t="s">
        <v>142</v>
      </c>
      <c r="D38" s="69" t="s">
        <v>144</v>
      </c>
      <c r="E38" s="70" t="s">
        <v>142</v>
      </c>
      <c r="F38" s="71" t="s">
        <v>144</v>
      </c>
      <c r="G38" s="68" t="s">
        <v>142</v>
      </c>
      <c r="H38" s="69" t="s">
        <v>144</v>
      </c>
      <c r="I38" s="366"/>
      <c r="J38" s="354"/>
      <c r="K38" s="58"/>
      <c r="L38" s="58"/>
      <c r="M38" s="58"/>
      <c r="N38" s="58"/>
      <c r="O38" s="58"/>
      <c r="P38" s="58"/>
    </row>
    <row r="39" spans="2:24" ht="35.1" customHeight="1" thickTop="1" x14ac:dyDescent="0.2">
      <c r="B39" s="72" t="s">
        <v>121</v>
      </c>
      <c r="C39" s="73">
        <f>+'MÓDULO 1'!I80*1*AE11</f>
        <v>0</v>
      </c>
      <c r="D39" s="121" t="e">
        <f t="shared" ref="D39:D43" si="22">+C39/I39</f>
        <v>#DIV/0!</v>
      </c>
      <c r="E39" s="74">
        <f>+'MÓDULO 1'!J80*3*AE11</f>
        <v>0</v>
      </c>
      <c r="F39" s="124" t="e">
        <f t="shared" ref="F39:F43" si="23">+E39/I39</f>
        <v>#DIV/0!</v>
      </c>
      <c r="G39" s="75">
        <f>+'MÓDULO 1'!K80*5*AE11</f>
        <v>0</v>
      </c>
      <c r="H39" s="121" t="e">
        <f t="shared" ref="H39:H43" si="24">+G39/I39</f>
        <v>#DIV/0!</v>
      </c>
      <c r="I39" s="76">
        <f t="shared" ref="I39:I43" si="25">+C39+E39+G39</f>
        <v>0</v>
      </c>
      <c r="J39" s="127" t="e">
        <f t="shared" ref="J39:J43" si="26">+I39/I27</f>
        <v>#DIV/0!</v>
      </c>
      <c r="K39" s="51"/>
      <c r="L39" s="51"/>
      <c r="M39" s="51"/>
      <c r="N39" s="51"/>
      <c r="O39" s="51"/>
      <c r="P39" s="51"/>
      <c r="Q39" s="52"/>
      <c r="R39" s="52"/>
      <c r="S39" s="52"/>
      <c r="T39" s="52"/>
      <c r="U39" s="52"/>
      <c r="V39" s="52"/>
      <c r="W39" s="52"/>
      <c r="X39" s="52"/>
    </row>
    <row r="40" spans="2:24" ht="35.1" customHeight="1" x14ac:dyDescent="0.2">
      <c r="B40" s="77" t="s">
        <v>122</v>
      </c>
      <c r="C40" s="78">
        <f>+'MÓDULO 2'!I109*1*AE12</f>
        <v>0</v>
      </c>
      <c r="D40" s="122" t="e">
        <f t="shared" si="22"/>
        <v>#DIV/0!</v>
      </c>
      <c r="E40" s="79">
        <f>+'MÓDULO 2'!J109*3*AE12</f>
        <v>0</v>
      </c>
      <c r="F40" s="125" t="e">
        <f t="shared" si="23"/>
        <v>#DIV/0!</v>
      </c>
      <c r="G40" s="80">
        <f>+'MÓDULO 2'!K109*5*AE12</f>
        <v>0</v>
      </c>
      <c r="H40" s="122" t="e">
        <f t="shared" si="24"/>
        <v>#DIV/0!</v>
      </c>
      <c r="I40" s="81">
        <f t="shared" si="25"/>
        <v>0</v>
      </c>
      <c r="J40" s="128" t="e">
        <f t="shared" si="26"/>
        <v>#DIV/0!</v>
      </c>
      <c r="K40" s="51"/>
      <c r="L40" s="51"/>
      <c r="M40" s="51"/>
      <c r="N40" s="51"/>
      <c r="O40" s="51"/>
      <c r="P40" s="51"/>
      <c r="Q40" s="52"/>
      <c r="R40" s="52"/>
      <c r="S40" s="52"/>
      <c r="T40" s="52"/>
      <c r="U40" s="52"/>
      <c r="V40" s="52"/>
      <c r="W40" s="52"/>
      <c r="X40" s="52"/>
    </row>
    <row r="41" spans="2:24" ht="35.1" customHeight="1" x14ac:dyDescent="0.2">
      <c r="B41" s="82" t="s">
        <v>123</v>
      </c>
      <c r="C41" s="83">
        <f>+'MÓDULO 3'!I127*1*AE13</f>
        <v>0</v>
      </c>
      <c r="D41" s="123" t="e">
        <f t="shared" si="22"/>
        <v>#DIV/0!</v>
      </c>
      <c r="E41" s="84">
        <f>+'MÓDULO 3'!J127*3*AE13</f>
        <v>0</v>
      </c>
      <c r="F41" s="126" t="e">
        <f t="shared" si="23"/>
        <v>#DIV/0!</v>
      </c>
      <c r="G41" s="85">
        <f>+'MÓDULO 3'!K127*5*AE13</f>
        <v>0</v>
      </c>
      <c r="H41" s="123" t="e">
        <f t="shared" si="24"/>
        <v>#DIV/0!</v>
      </c>
      <c r="I41" s="86">
        <f t="shared" si="25"/>
        <v>0</v>
      </c>
      <c r="J41" s="129" t="e">
        <f t="shared" si="26"/>
        <v>#DIV/0!</v>
      </c>
      <c r="K41" s="59"/>
      <c r="L41" s="59"/>
      <c r="M41" s="59"/>
      <c r="N41" s="59"/>
      <c r="O41" s="59"/>
      <c r="P41" s="59"/>
      <c r="Q41" s="52"/>
      <c r="R41" s="52"/>
      <c r="S41" s="52"/>
      <c r="T41" s="52"/>
      <c r="U41" s="52"/>
      <c r="V41" s="52"/>
      <c r="W41" s="52"/>
      <c r="X41" s="52"/>
    </row>
    <row r="42" spans="2:24" ht="35.1" customHeight="1" x14ac:dyDescent="0.2">
      <c r="B42" s="77" t="s">
        <v>124</v>
      </c>
      <c r="C42" s="78">
        <f>+'MÓDULO 4'!I123*1*AE14</f>
        <v>0</v>
      </c>
      <c r="D42" s="122" t="e">
        <f t="shared" si="22"/>
        <v>#DIV/0!</v>
      </c>
      <c r="E42" s="79">
        <f>+'MÓDULO 4'!J123*3*AE14</f>
        <v>0</v>
      </c>
      <c r="F42" s="125" t="e">
        <f t="shared" si="23"/>
        <v>#DIV/0!</v>
      </c>
      <c r="G42" s="80">
        <f>+'MÓDULO 4'!K123*5*AE14</f>
        <v>0</v>
      </c>
      <c r="H42" s="122" t="e">
        <f t="shared" si="24"/>
        <v>#DIV/0!</v>
      </c>
      <c r="I42" s="87">
        <f t="shared" si="25"/>
        <v>0</v>
      </c>
      <c r="J42" s="130" t="e">
        <f t="shared" si="26"/>
        <v>#DIV/0!</v>
      </c>
      <c r="K42" s="59"/>
      <c r="L42" s="59"/>
      <c r="M42" s="59"/>
      <c r="N42" s="59"/>
      <c r="O42" s="59"/>
      <c r="P42" s="59"/>
      <c r="Q42" s="52"/>
      <c r="R42" s="52"/>
      <c r="S42" s="52"/>
      <c r="T42" s="52"/>
      <c r="U42" s="52"/>
      <c r="V42" s="52"/>
      <c r="W42" s="52"/>
      <c r="X42" s="52"/>
    </row>
    <row r="43" spans="2:24" ht="35.1" customHeight="1" x14ac:dyDescent="0.2">
      <c r="B43" s="82" t="s">
        <v>125</v>
      </c>
      <c r="C43" s="83">
        <f>+'MÓDULO 5'!I97*1*AE15</f>
        <v>0</v>
      </c>
      <c r="D43" s="123" t="e">
        <f t="shared" si="22"/>
        <v>#DIV/0!</v>
      </c>
      <c r="E43" s="84">
        <f>+'MÓDULO 5'!J97*3*AE15</f>
        <v>0</v>
      </c>
      <c r="F43" s="126" t="e">
        <f t="shared" si="23"/>
        <v>#DIV/0!</v>
      </c>
      <c r="G43" s="85">
        <f>+'MÓDULO 5'!K97*5*AE15</f>
        <v>0</v>
      </c>
      <c r="H43" s="123" t="e">
        <f t="shared" si="24"/>
        <v>#DIV/0!</v>
      </c>
      <c r="I43" s="86">
        <f t="shared" si="25"/>
        <v>0</v>
      </c>
      <c r="J43" s="129" t="e">
        <f t="shared" si="26"/>
        <v>#DIV/0!</v>
      </c>
      <c r="K43" s="59"/>
      <c r="L43" s="59"/>
      <c r="M43" s="59"/>
      <c r="N43" s="59"/>
      <c r="O43" s="59"/>
      <c r="P43" s="59"/>
      <c r="Q43" s="52"/>
      <c r="R43" s="52"/>
      <c r="S43" s="52"/>
      <c r="T43" s="52"/>
      <c r="U43" s="52"/>
      <c r="V43" s="52"/>
      <c r="W43" s="52"/>
      <c r="X43" s="52"/>
    </row>
    <row r="44" spans="2:24" ht="35.1" customHeight="1" thickBot="1" x14ac:dyDescent="0.25">
      <c r="B44" s="258" t="s">
        <v>148</v>
      </c>
      <c r="C44" s="259">
        <f>SUM(C39:C43)</f>
        <v>0</v>
      </c>
      <c r="D44" s="260" t="e">
        <f>+C44/I44</f>
        <v>#DIV/0!</v>
      </c>
      <c r="E44" s="261">
        <f>SUM(E39:E43)</f>
        <v>0</v>
      </c>
      <c r="F44" s="262" t="e">
        <f>+E44/I44</f>
        <v>#DIV/0!</v>
      </c>
      <c r="G44" s="263">
        <f>SUM(G39:G43)</f>
        <v>0</v>
      </c>
      <c r="H44" s="260" t="e">
        <f>+G44/I44</f>
        <v>#DIV/0!</v>
      </c>
      <c r="I44" s="264">
        <f>SUM(I39:I43)</f>
        <v>0</v>
      </c>
      <c r="J44" s="265" t="e">
        <f>+I44/I32</f>
        <v>#DIV/0!</v>
      </c>
      <c r="K44" s="51"/>
      <c r="L44" s="51"/>
      <c r="M44" s="51"/>
      <c r="N44" s="51"/>
      <c r="O44" s="51"/>
      <c r="P44" s="51"/>
      <c r="Q44" s="52"/>
      <c r="R44" s="52"/>
      <c r="S44" s="52"/>
      <c r="T44" s="52"/>
      <c r="U44" s="52"/>
      <c r="V44" s="52"/>
      <c r="W44" s="52"/>
      <c r="X44" s="52"/>
    </row>
    <row r="45" spans="2:24" ht="35.1" customHeight="1" thickTop="1" x14ac:dyDescent="0.2">
      <c r="B45" s="268"/>
      <c r="C45" s="268"/>
      <c r="D45" s="268"/>
      <c r="E45" s="268"/>
      <c r="F45" s="268"/>
      <c r="K45" s="51"/>
      <c r="L45" s="51"/>
      <c r="M45" s="51"/>
      <c r="N45" s="51"/>
      <c r="O45" s="51"/>
      <c r="P45" s="51"/>
      <c r="Q45" s="52"/>
      <c r="R45" s="52"/>
      <c r="S45" s="52"/>
      <c r="T45" s="52"/>
      <c r="U45" s="52"/>
      <c r="V45" s="52"/>
      <c r="W45" s="52"/>
      <c r="X45" s="52"/>
    </row>
    <row r="46" spans="2:24" ht="16.5" customHeight="1" x14ac:dyDescent="0.2">
      <c r="B46" s="57"/>
      <c r="C46" s="266"/>
      <c r="D46" s="48"/>
      <c r="E46" s="267"/>
      <c r="F46" s="48"/>
      <c r="G46" s="49"/>
      <c r="H46" s="48"/>
      <c r="I46" s="50"/>
      <c r="J46" s="51"/>
      <c r="K46" s="51"/>
      <c r="L46" s="51"/>
      <c r="M46" s="51"/>
      <c r="N46" s="51"/>
      <c r="O46" s="51"/>
      <c r="P46" s="51"/>
    </row>
    <row r="47" spans="2:24" ht="84.75" customHeight="1" x14ac:dyDescent="0.45">
      <c r="B47" s="362" t="s">
        <v>154</v>
      </c>
      <c r="C47" s="362"/>
      <c r="D47" s="362"/>
      <c r="E47" s="362"/>
      <c r="F47" s="362"/>
      <c r="G47" s="370" t="e">
        <f>IF(G49&lt;0.6,"Alto Risco Potencial",IF(AND(G49&gt;=0.6,G49&lt;0.7),"Médio Alto Risco Potencial",IF(AND(G49&gt;=0.7,G49&lt;0.8),"Médio Risco Potencial",IF(AND(G49&gt;=0.8,G49&lt;0.95),"Médio Baixo Risco Potencial",IF(AND(G49&gt;=0.95,M37=0),"Baixo Risco Potencial")))))</f>
        <v>#DIV/0!</v>
      </c>
      <c r="H47" s="370"/>
      <c r="I47" s="370"/>
      <c r="J47" s="370"/>
    </row>
    <row r="48" spans="2:24" ht="31.5" customHeight="1" x14ac:dyDescent="0.2">
      <c r="H48" s="47"/>
      <c r="J48" s="171" t="s">
        <v>46</v>
      </c>
    </row>
    <row r="49" spans="2:13" ht="25.5" customHeight="1" x14ac:dyDescent="0.4">
      <c r="B49" s="356" t="s">
        <v>113</v>
      </c>
      <c r="C49" s="356"/>
      <c r="D49" s="356"/>
      <c r="E49" s="356"/>
      <c r="F49" s="356"/>
      <c r="G49" s="355" t="e">
        <f>IF(AND((+$I$44/$I$32)&gt;=0.95,M37&gt;0),+$I$44/$I$32-0.050009,+$I$44/$I$32)</f>
        <v>#DIV/0!</v>
      </c>
      <c r="H49" s="355"/>
      <c r="I49" s="363" t="e">
        <f>IF(AND((+$I$44/$I$32)&gt;=0.95,M37&gt;0),"Um ou mais itens Super Críticos foram assinalados")</f>
        <v>#DIV/0!</v>
      </c>
      <c r="J49" s="363"/>
      <c r="K49" s="363"/>
      <c r="L49" s="363"/>
      <c r="M49" s="363"/>
    </row>
    <row r="51" spans="2:13" ht="24" customHeight="1" x14ac:dyDescent="0.2">
      <c r="H51" s="172"/>
      <c r="I51" s="172"/>
    </row>
    <row r="57" spans="2:13" ht="15.75" x14ac:dyDescent="0.25">
      <c r="C57" s="44"/>
      <c r="D57" s="53" t="s">
        <v>114</v>
      </c>
      <c r="E57" s="54" t="s">
        <v>115</v>
      </c>
    </row>
    <row r="58" spans="2:13" ht="15.75" x14ac:dyDescent="0.25">
      <c r="C58" s="65" t="s">
        <v>116</v>
      </c>
      <c r="D58" s="55">
        <v>1</v>
      </c>
      <c r="E58" s="56" t="e">
        <f t="shared" ref="E58:E62" si="27">+J39</f>
        <v>#DIV/0!</v>
      </c>
    </row>
    <row r="59" spans="2:13" ht="15.75" x14ac:dyDescent="0.25">
      <c r="C59" s="66" t="s">
        <v>117</v>
      </c>
      <c r="D59" s="55">
        <v>1</v>
      </c>
      <c r="E59" s="56" t="e">
        <f t="shared" si="27"/>
        <v>#DIV/0!</v>
      </c>
    </row>
    <row r="60" spans="2:13" ht="15.75" x14ac:dyDescent="0.25">
      <c r="C60" s="66" t="s">
        <v>118</v>
      </c>
      <c r="D60" s="55">
        <v>1</v>
      </c>
      <c r="E60" s="56" t="e">
        <f t="shared" si="27"/>
        <v>#DIV/0!</v>
      </c>
    </row>
    <row r="61" spans="2:13" ht="15.75" x14ac:dyDescent="0.25">
      <c r="B61" s="7"/>
      <c r="C61" s="66" t="s">
        <v>119</v>
      </c>
      <c r="D61" s="55">
        <v>1</v>
      </c>
      <c r="E61" s="56" t="e">
        <f t="shared" si="27"/>
        <v>#DIV/0!</v>
      </c>
      <c r="F61" s="67"/>
    </row>
    <row r="62" spans="2:13" ht="15.75" x14ac:dyDescent="0.25">
      <c r="B62" s="60"/>
      <c r="C62" s="66" t="s">
        <v>120</v>
      </c>
      <c r="D62" s="55">
        <v>1</v>
      </c>
      <c r="E62" s="56" t="e">
        <f t="shared" si="27"/>
        <v>#DIV/0!</v>
      </c>
      <c r="F62" s="64"/>
    </row>
    <row r="63" spans="2:13" ht="15.75" x14ac:dyDescent="0.25">
      <c r="B63" s="60"/>
      <c r="C63" s="61"/>
      <c r="D63" s="62"/>
      <c r="E63" s="63"/>
      <c r="F63" s="64"/>
    </row>
    <row r="64" spans="2:13" ht="15.75" x14ac:dyDescent="0.25">
      <c r="B64" s="60"/>
      <c r="C64" s="61"/>
      <c r="D64" s="62"/>
      <c r="E64" s="63"/>
      <c r="F64" s="64"/>
    </row>
    <row r="65" spans="2:6" ht="15.75" x14ac:dyDescent="0.25">
      <c r="B65" s="60"/>
      <c r="C65" s="61"/>
      <c r="D65" s="62"/>
      <c r="E65" s="63"/>
      <c r="F65" s="64"/>
    </row>
    <row r="66" spans="2:6" ht="15.75" x14ac:dyDescent="0.25">
      <c r="B66" s="60"/>
      <c r="C66" s="61"/>
      <c r="D66" s="62"/>
      <c r="E66" s="63"/>
      <c r="F66" s="64"/>
    </row>
  </sheetData>
  <sheetProtection password="8051" sheet="1" objects="1" scenarios="1"/>
  <mergeCells count="28">
    <mergeCell ref="S8:AE9"/>
    <mergeCell ref="E25:F25"/>
    <mergeCell ref="G25:H25"/>
    <mergeCell ref="B3:H3"/>
    <mergeCell ref="B4:H4"/>
    <mergeCell ref="B5:H5"/>
    <mergeCell ref="E8:F8"/>
    <mergeCell ref="G8:H8"/>
    <mergeCell ref="B7:B9"/>
    <mergeCell ref="C7:I7"/>
    <mergeCell ref="I8:I9"/>
    <mergeCell ref="C8:D8"/>
    <mergeCell ref="I25:I26"/>
    <mergeCell ref="B24:B26"/>
    <mergeCell ref="C24:I24"/>
    <mergeCell ref="C25:D25"/>
    <mergeCell ref="J36:J38"/>
    <mergeCell ref="G49:H49"/>
    <mergeCell ref="B49:F49"/>
    <mergeCell ref="C37:D37"/>
    <mergeCell ref="E37:F37"/>
    <mergeCell ref="G37:H37"/>
    <mergeCell ref="C36:H36"/>
    <mergeCell ref="B47:F47"/>
    <mergeCell ref="I49:M49"/>
    <mergeCell ref="I36:I38"/>
    <mergeCell ref="B36:B38"/>
    <mergeCell ref="G47:J47"/>
  </mergeCells>
  <phoneticPr fontId="0" type="noConversion"/>
  <conditionalFormatting sqref="I49:M49">
    <cfRule type="cellIs" dxfId="5" priority="3" stopIfTrue="1" operator="equal">
      <formula>"Um ou mais itens Super Críticos foram assinalados"</formula>
    </cfRule>
  </conditionalFormatting>
  <conditionalFormatting sqref="M37">
    <cfRule type="cellIs" dxfId="4" priority="2" operator="greaterThan">
      <formula>0</formula>
    </cfRule>
  </conditionalFormatting>
  <conditionalFormatting sqref="M36">
    <cfRule type="containsText" dxfId="3" priority="1" operator="containsText" text="Quantidade de Super Críticos descumpridos">
      <formula>NOT(ISERROR(SEARCH("Quantidade de Super Críticos descumpridos",M36)))</formula>
    </cfRule>
  </conditionalFormatting>
  <printOptions horizontalCentered="1" verticalCentered="1"/>
  <pageMargins left="0.78740157480314965" right="0.78740157480314965" top="0.98425196850393704" bottom="2.5590551181102366" header="0.51181102362204722" footer="0.51181102362204722"/>
  <pageSetup paperSize="9" orientation="landscape" r:id="rId1"/>
  <headerFooter alignWithMargins="0"/>
  <ignoredErrors>
    <ignoredError sqref="J40:J43 D40:D43 F40:F43 H39:H40 H41:H43 D39 F39"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0">
    <tabColor indexed="11"/>
  </sheetPr>
  <dimension ref="A1:SD108"/>
  <sheetViews>
    <sheetView showGridLines="0" zoomScale="80" zoomScaleNormal="80" workbookViewId="0">
      <selection activeCell="C2" sqref="C2"/>
    </sheetView>
  </sheetViews>
  <sheetFormatPr defaultRowHeight="12.75" x14ac:dyDescent="0.2"/>
  <cols>
    <col min="1" max="1" width="29.5703125" customWidth="1"/>
    <col min="2" max="3" width="46.7109375" customWidth="1"/>
    <col min="4" max="4" width="41.7109375" customWidth="1"/>
    <col min="5" max="5" width="7.7109375" bestFit="1" customWidth="1"/>
    <col min="6" max="6" width="17.42578125" customWidth="1"/>
    <col min="7" max="7" width="30.7109375" customWidth="1"/>
    <col min="8" max="8" width="14.85546875" customWidth="1"/>
    <col min="9" max="9" width="16.28515625" customWidth="1"/>
    <col min="10" max="10" width="13.42578125" customWidth="1"/>
    <col min="11" max="11" width="18.140625" bestFit="1" customWidth="1"/>
    <col min="12" max="12" width="11" customWidth="1"/>
    <col min="13" max="13" width="18.5703125" customWidth="1"/>
    <col min="14" max="14" width="30.7109375" customWidth="1"/>
    <col min="15" max="15" width="17.85546875" customWidth="1"/>
    <col min="16" max="16" width="18.5703125" customWidth="1"/>
    <col min="17" max="17" width="19.7109375" customWidth="1"/>
    <col min="18" max="63" width="12.7109375" customWidth="1"/>
    <col min="64" max="65" width="13.5703125" bestFit="1" customWidth="1"/>
    <col min="66" max="84" width="12.7109375" customWidth="1"/>
    <col min="85" max="85" width="17.28515625" bestFit="1" customWidth="1"/>
    <col min="86" max="114" width="12.7109375" customWidth="1"/>
    <col min="115" max="115" width="14.140625" bestFit="1" customWidth="1"/>
    <col min="116" max="156" width="12.7109375" customWidth="1"/>
    <col min="157" max="157" width="14.85546875" bestFit="1" customWidth="1"/>
    <col min="158" max="171" width="12.7109375" customWidth="1"/>
    <col min="172" max="172" width="13.5703125" bestFit="1" customWidth="1"/>
    <col min="173" max="184" width="12.7109375" customWidth="1"/>
    <col min="185" max="185" width="17.28515625" bestFit="1" customWidth="1"/>
    <col min="186" max="191" width="12.7109375" customWidth="1"/>
    <col min="192" max="196" width="15" bestFit="1" customWidth="1"/>
    <col min="197" max="205" width="12.7109375" customWidth="1"/>
    <col min="206" max="207" width="13.5703125" bestFit="1" customWidth="1"/>
    <col min="208" max="233" width="12.7109375" customWidth="1"/>
    <col min="234" max="234" width="10.140625" bestFit="1" customWidth="1"/>
    <col min="235" max="305" width="12.7109375" customWidth="1"/>
    <col min="306" max="307" width="17.28515625" bestFit="1" customWidth="1"/>
    <col min="308" max="347" width="12.7109375" customWidth="1"/>
    <col min="348" max="348" width="11.85546875" customWidth="1"/>
    <col min="349" max="351" width="12.7109375" customWidth="1"/>
    <col min="352" max="352" width="15.28515625" customWidth="1"/>
    <col min="353" max="353" width="12.7109375" customWidth="1"/>
    <col min="354" max="354" width="15.7109375" bestFit="1" customWidth="1"/>
    <col min="355" max="355" width="12.7109375" customWidth="1"/>
    <col min="356" max="356" width="16.5703125" customWidth="1"/>
    <col min="357" max="357" width="15.140625" customWidth="1"/>
    <col min="358" max="358" width="17" bestFit="1" customWidth="1"/>
    <col min="359" max="359" width="15.42578125" bestFit="1" customWidth="1"/>
    <col min="360" max="360" width="17" bestFit="1" customWidth="1"/>
    <col min="361" max="361" width="15.7109375" bestFit="1" customWidth="1"/>
    <col min="362" max="370" width="12.7109375" customWidth="1"/>
    <col min="371" max="371" width="13.5703125" bestFit="1" customWidth="1"/>
    <col min="372" max="372" width="12.7109375" customWidth="1"/>
    <col min="373" max="373" width="13.5703125" bestFit="1" customWidth="1"/>
    <col min="374" max="376" width="12.7109375" customWidth="1"/>
    <col min="377" max="377" width="15" bestFit="1" customWidth="1"/>
    <col min="378" max="378" width="12.7109375" customWidth="1"/>
    <col min="379" max="379" width="15" bestFit="1" customWidth="1"/>
    <col min="380" max="385" width="12.7109375" customWidth="1"/>
    <col min="386" max="387" width="13.5703125" bestFit="1" customWidth="1"/>
    <col min="388" max="412" width="12.7109375" customWidth="1"/>
    <col min="413" max="413" width="9.85546875" bestFit="1" customWidth="1"/>
    <col min="414" max="414" width="12.7109375" customWidth="1"/>
    <col min="415" max="415" width="17.28515625" bestFit="1" customWidth="1"/>
    <col min="416" max="435" width="12.7109375" customWidth="1"/>
    <col min="436" max="436" width="13.42578125" bestFit="1" customWidth="1"/>
    <col min="437" max="565" width="12.7109375" customWidth="1"/>
  </cols>
  <sheetData>
    <row r="1" spans="1:498" s="184" customFormat="1" ht="32.25" customHeight="1" thickBot="1" x14ac:dyDescent="0.25">
      <c r="A1" s="301" t="s">
        <v>49</v>
      </c>
      <c r="B1" s="301" t="s">
        <v>100</v>
      </c>
      <c r="C1" s="301" t="s">
        <v>101</v>
      </c>
      <c r="D1" s="301" t="s">
        <v>102</v>
      </c>
      <c r="E1" s="302" t="s">
        <v>99</v>
      </c>
      <c r="F1" s="302" t="s">
        <v>11</v>
      </c>
      <c r="G1" s="302" t="s">
        <v>104</v>
      </c>
      <c r="H1" s="302" t="s">
        <v>103</v>
      </c>
      <c r="I1" s="302" t="s">
        <v>105</v>
      </c>
      <c r="J1" s="302" t="s">
        <v>153</v>
      </c>
      <c r="K1" s="302" t="s">
        <v>152</v>
      </c>
      <c r="L1" s="302" t="s">
        <v>45</v>
      </c>
      <c r="M1" s="302" t="s">
        <v>151</v>
      </c>
      <c r="N1" s="302" t="s">
        <v>44</v>
      </c>
      <c r="O1" s="302" t="s">
        <v>0</v>
      </c>
      <c r="P1" s="302" t="s">
        <v>1</v>
      </c>
      <c r="Q1" s="303" t="s">
        <v>116</v>
      </c>
      <c r="R1" s="304" t="str">
        <f>MID(+'MÓDULO 1'!$B4,1,6)</f>
        <v>2.1.1.</v>
      </c>
      <c r="S1" s="304" t="str">
        <f>MID(+'MÓDULO 1'!$B5,1,7)</f>
        <v xml:space="preserve">2.2.1. </v>
      </c>
      <c r="T1" s="304" t="str">
        <f>MID(+'MÓDULO 1'!$B6,1,6)</f>
        <v>2.2.2.</v>
      </c>
      <c r="U1" s="304" t="str">
        <f>MID(+'MÓDULO 1'!$B7,1,6)</f>
        <v>2.2.3.</v>
      </c>
      <c r="V1" s="304" t="str">
        <f>MID(+'MÓDULO 1'!$B8,1,6)</f>
        <v>2.2.4.</v>
      </c>
      <c r="W1" s="304" t="str">
        <f>MID(+'MÓDULO 1'!$B10,1,5)</f>
        <v xml:space="preserve">5.1. </v>
      </c>
      <c r="X1" s="304" t="str">
        <f>MID(+'MÓDULO 1'!$B11,1,5)</f>
        <v xml:space="preserve">5.2. </v>
      </c>
      <c r="Y1" s="304" t="str">
        <f>MID(+'MÓDULO 1'!$B12,1,6)</f>
        <v>5.3.1.</v>
      </c>
      <c r="Z1" s="304" t="str">
        <f>MID(+'MÓDULO 1'!$B13,1,6)</f>
        <v>5.3.2.</v>
      </c>
      <c r="AA1" s="304" t="str">
        <f>MID(+'MÓDULO 1'!$B14,1,6)</f>
        <v>5.3.3.</v>
      </c>
      <c r="AB1" s="304" t="str">
        <f>MID(+'MÓDULO 1'!$B15,1,6)</f>
        <v>5.3.4.</v>
      </c>
      <c r="AC1" s="304" t="str">
        <f>MID(+'MÓDULO 1'!$B16,1,6)</f>
        <v>5.4.1.</v>
      </c>
      <c r="AD1" s="304" t="str">
        <f>MID(+'MÓDULO 1'!$B18,1,5)</f>
        <v xml:space="preserve">6.1. </v>
      </c>
      <c r="AE1" s="304" t="str">
        <f>MID(+'MÓDULO 1'!$B19,1,5)</f>
        <v xml:space="preserve">6.2. </v>
      </c>
      <c r="AF1" s="304" t="str">
        <f>MID(+'MÓDULO 1'!$B20,1,5)</f>
        <v xml:space="preserve">6.3. </v>
      </c>
      <c r="AG1" s="304" t="str">
        <f>MID(+'MÓDULO 1'!$B21,1,5)</f>
        <v xml:space="preserve">6.4. </v>
      </c>
      <c r="AH1" s="304" t="str">
        <f>MID(+'MÓDULO 1'!$B22,1,5)</f>
        <v xml:space="preserve">6.5. </v>
      </c>
      <c r="AI1" s="304" t="str">
        <f>MID(+'MÓDULO 1'!$B23,1,5)</f>
        <v xml:space="preserve">6.6. </v>
      </c>
      <c r="AJ1" s="304" t="str">
        <f>MID(+'MÓDULO 1'!$B25,1,5)</f>
        <v xml:space="preserve">7.1. </v>
      </c>
      <c r="AK1" s="304" t="str">
        <f>MID(+'MÓDULO 1'!$B26,1,6)</f>
        <v xml:space="preserve">7.1.1 </v>
      </c>
      <c r="AL1" s="304" t="str">
        <f>MID(+'MÓDULO 1'!$B27,1,5)</f>
        <v xml:space="preserve">7.2. </v>
      </c>
      <c r="AM1" s="304" t="str">
        <f>MID(+'MÓDULO 1'!$B28,1,5)</f>
        <v xml:space="preserve">7.3. </v>
      </c>
      <c r="AN1" s="304" t="str">
        <f>MID(+'MÓDULO 1'!$B29,1,5)</f>
        <v xml:space="preserve">7.4. </v>
      </c>
      <c r="AO1" s="304" t="str">
        <f>MID(+'MÓDULO 1'!$B30,1,5)</f>
        <v xml:space="preserve">7.5. </v>
      </c>
      <c r="AP1" s="304" t="str">
        <f>MID(+'MÓDULO 1'!$B31,1,5)</f>
        <v>7.5.1</v>
      </c>
      <c r="AQ1" s="304" t="str">
        <f>MID(+'MÓDULO 1'!$B32,1,5)</f>
        <v xml:space="preserve">7.6. </v>
      </c>
      <c r="AR1" s="304" t="str">
        <f>MID(+'MÓDULO 1'!$B33,1,5)</f>
        <v xml:space="preserve">7.7. </v>
      </c>
      <c r="AS1" s="304" t="str">
        <f>MID(+'MÓDULO 1'!$B35,1,5)</f>
        <v xml:space="preserve">8.1. </v>
      </c>
      <c r="AT1" s="304" t="str">
        <f>MID(+'MÓDULO 1'!$B36,1,5)</f>
        <v xml:space="preserve">8.2. </v>
      </c>
      <c r="AU1" s="304" t="str">
        <f>MID(+'MÓDULO 1'!$B37,1,5)</f>
        <v xml:space="preserve">8.3. </v>
      </c>
      <c r="AV1" s="304" t="str">
        <f>MID(+'MÓDULO 1'!$B38,1,5)</f>
        <v xml:space="preserve">8.4. </v>
      </c>
      <c r="AW1" s="304" t="str">
        <f>MID(+'MÓDULO 1'!$B39,1,5)</f>
        <v>8.4.1</v>
      </c>
      <c r="AX1" s="304" t="str">
        <f>MID(+'MÓDULO 1'!$B40,1,5)</f>
        <v xml:space="preserve">8.5. </v>
      </c>
      <c r="AY1" s="304" t="str">
        <f>MID(+'MÓDULO 1'!$B42,1,5)</f>
        <v xml:space="preserve">9.1. </v>
      </c>
      <c r="AZ1" s="304" t="str">
        <f>MID(+'MÓDULO 1'!$B43,1,5)</f>
        <v xml:space="preserve">9.2. </v>
      </c>
      <c r="BA1" s="304" t="str">
        <f>MID(+'MÓDULO 1'!$B44,1,5)</f>
        <v xml:space="preserve">9.3. </v>
      </c>
      <c r="BB1" s="304" t="str">
        <f>MID(+'MÓDULO 1'!$B45,1,4)</f>
        <v>9.4.</v>
      </c>
      <c r="BC1" s="304" t="str">
        <f>MID(+'MÓDULO 1'!$B47,1,6)</f>
        <v>10.1.1</v>
      </c>
      <c r="BD1" s="304" t="str">
        <f>MID(+'MÓDULO 1'!$B48,1,6)</f>
        <v>10.1.2</v>
      </c>
      <c r="BE1" s="304" t="str">
        <f>MID(+'MÓDULO 1'!$B49,1,6)</f>
        <v>10.1.3</v>
      </c>
      <c r="BF1" s="304" t="str">
        <f>MID(+'MÓDULO 1'!$B50,1,6)</f>
        <v>10.1.4</v>
      </c>
      <c r="BG1" s="304" t="str">
        <f>MID(+'MÓDULO 1'!$B52,1,6)</f>
        <v>10.2.1</v>
      </c>
      <c r="BH1" s="304" t="str">
        <f>MID(+'MÓDULO 1'!$B53,1,6)</f>
        <v>10.2.2</v>
      </c>
      <c r="BI1" s="304" t="str">
        <f>MID(+'MÓDULO 1'!$B54,1,6)</f>
        <v>10.2.3</v>
      </c>
      <c r="BJ1" s="304" t="str">
        <f>MID(+'MÓDULO 1'!$B55,1,6)</f>
        <v>10.2.4</v>
      </c>
      <c r="BK1" s="304" t="str">
        <f>MID(+'MÓDULO 1'!$B57,1,6)</f>
        <v xml:space="preserve">11.1. </v>
      </c>
      <c r="BL1" s="304" t="str">
        <f>MID(+'MÓDULO 1'!$B58,1,6)</f>
        <v xml:space="preserve">11.2. </v>
      </c>
      <c r="BM1" s="304" t="str">
        <f>MID(+'MÓDULO 1'!$B59,1,6)</f>
        <v xml:space="preserve">11.3. </v>
      </c>
      <c r="BN1" s="304" t="str">
        <f>MID(+'MÓDULO 1'!$B60,1,6)</f>
        <v xml:space="preserve">11.4. </v>
      </c>
      <c r="BO1" s="304" t="str">
        <f>MID(+'MÓDULO 1'!$B61,1,6)</f>
        <v xml:space="preserve">11.5. </v>
      </c>
      <c r="BP1" s="304" t="str">
        <f>MID(+'MÓDULO 1'!$B62,1,6)</f>
        <v xml:space="preserve">11.6. </v>
      </c>
      <c r="BQ1" s="304" t="str">
        <f>MID(+'MÓDULO 1'!$B63,1,6)</f>
        <v>11.6.1</v>
      </c>
      <c r="BR1" s="304" t="str">
        <f>MID(+'MÓDULO 1'!$B64,1,6)</f>
        <v xml:space="preserve">11.7. </v>
      </c>
      <c r="BS1" s="304" t="str">
        <f>MID(+'MÓDULO 1'!$B65,1,6)</f>
        <v xml:space="preserve">11.8. </v>
      </c>
      <c r="BT1" s="304" t="str">
        <f>MID(+'MÓDULO 1'!$B66,1,6)</f>
        <v xml:space="preserve">11.9. </v>
      </c>
      <c r="BU1" s="304" t="str">
        <f>MID(+'MÓDULO 1'!$B67,1,6)</f>
        <v>11.9.1</v>
      </c>
      <c r="BV1" s="304" t="str">
        <f>MID(+'MÓDULO 1'!$B68,1,6)</f>
        <v>11.10.</v>
      </c>
      <c r="BW1" s="304" t="str">
        <f>MID(+'MÓDULO 1'!$B69,1,6)</f>
        <v>11.11.</v>
      </c>
      <c r="BX1" s="304" t="str">
        <f>MID(+'MÓDULO 1'!$B71,1,6)</f>
        <v xml:space="preserve">12.2. </v>
      </c>
      <c r="BY1" s="304" t="str">
        <f>MID(+'MÓDULO 1'!$B72,1,6)</f>
        <v xml:space="preserve">12.3. </v>
      </c>
      <c r="BZ1" s="304" t="str">
        <f>MID(+'MÓDULO 1'!$B73,1,6)</f>
        <v xml:space="preserve">12.4. </v>
      </c>
      <c r="CA1" s="304" t="str">
        <f>MID(+'MÓDULO 1'!$B74,1,6)</f>
        <v>12.4.1</v>
      </c>
      <c r="CB1" s="304" t="str">
        <f>MID(+'MÓDULO 1'!$B75,1,6)</f>
        <v xml:space="preserve">12.5. </v>
      </c>
      <c r="CC1" s="304" t="str">
        <f>MID(+'MÓDULO 1'!$B76,1,6)</f>
        <v xml:space="preserve">12.6. </v>
      </c>
      <c r="CD1" s="304" t="str">
        <f>MID(+'MÓDULO 1'!$B77,1,6)</f>
        <v xml:space="preserve">12.7. </v>
      </c>
      <c r="CE1" s="304" t="str">
        <f>MID(+'MÓDULO 1'!$B78,1,6)</f>
        <v xml:space="preserve">12.8. </v>
      </c>
      <c r="CF1" s="304" t="str">
        <f>MID(+'MÓDULO 1'!$B79,1,6)</f>
        <v xml:space="preserve">12.9. </v>
      </c>
      <c r="CG1" s="303" t="s">
        <v>117</v>
      </c>
      <c r="CH1" s="305" t="str">
        <f>MID(+'MÓDULO 2'!$B4,1,6)</f>
        <v>1.1.1.</v>
      </c>
      <c r="CI1" s="305" t="str">
        <f>MID(+'MÓDULO 2'!$B5,1,6)</f>
        <v>1.1.2.</v>
      </c>
      <c r="CJ1" s="305" t="str">
        <f>MID(+'MÓDULO 2'!$B6,1,6)</f>
        <v>1.2.1.</v>
      </c>
      <c r="CK1" s="305" t="str">
        <f>MID(+'MÓDULO 2'!$B7,1,6)</f>
        <v>1.2.2.</v>
      </c>
      <c r="CL1" s="305" t="str">
        <f>MID(+'MÓDULO 2'!$B8,1,6)</f>
        <v>1.2.3.</v>
      </c>
      <c r="CM1" s="305" t="str">
        <f>MID(+'MÓDULO 2'!$B10,1,6)</f>
        <v>2.1.1.</v>
      </c>
      <c r="CN1" s="305" t="str">
        <f>MID(+'MÓDULO 2'!$B11,1,6)</f>
        <v>2.2.1.</v>
      </c>
      <c r="CO1" s="305" t="str">
        <f>MID(+'MÓDULO 2'!$B12,1,6)</f>
        <v>2.2.2.</v>
      </c>
      <c r="CP1" s="305" t="str">
        <f>MID(+'MÓDULO 2'!$B13,1,7)</f>
        <v>2.2.2.1</v>
      </c>
      <c r="CQ1" s="305" t="str">
        <f>MID(+'MÓDULO 2'!$B14,1,6)</f>
        <v>2.2.3.</v>
      </c>
      <c r="CR1" s="305" t="str">
        <f>MID(+'MÓDULO 2'!$B15,1,6)</f>
        <v>2.2.4.</v>
      </c>
      <c r="CS1" s="305" t="str">
        <f>MID(+'MÓDULO 2'!$B16,1,6)</f>
        <v>2.2.5.</v>
      </c>
      <c r="CT1" s="305" t="str">
        <f>MID(+'MÓDULO 2'!$B17,1,6)</f>
        <v>2.2.6.</v>
      </c>
      <c r="CU1" s="305" t="str">
        <f>MID(+'MÓDULO 2'!$B18,1,6)</f>
        <v>2.2.7.</v>
      </c>
      <c r="CV1" s="305" t="str">
        <f>MID(+'MÓDULO 2'!$B20,1,6)</f>
        <v>3.1.1.</v>
      </c>
      <c r="CW1" s="305" t="str">
        <f>MID(+'MÓDULO 2'!$B21,1,7)</f>
        <v xml:space="preserve">3.2.1. </v>
      </c>
      <c r="CX1" s="305" t="str">
        <f>MID(+'MÓDULO 2'!$B22,1,7)</f>
        <v xml:space="preserve">3.2.2. </v>
      </c>
      <c r="CY1" s="305" t="str">
        <f>MID(+'MÓDULO 2'!$B23,1,8)</f>
        <v>3.2.2.1.</v>
      </c>
      <c r="CZ1" s="305" t="str">
        <f>MID(+'MÓDULO 2'!$B24,1,6)</f>
        <v>3.2.4.</v>
      </c>
      <c r="DA1" s="305" t="str">
        <f>MID(+'MÓDULO 2'!$B25,1,6)</f>
        <v>3.2.5.</v>
      </c>
      <c r="DB1" s="305" t="str">
        <f>MID(+'MÓDULO 2'!$B26,1,6)</f>
        <v>3.2.6.</v>
      </c>
      <c r="DC1" s="305" t="str">
        <f>MID(+'MÓDULO 2'!$B28,1,6)</f>
        <v>4.1.1.</v>
      </c>
      <c r="DD1" s="305" t="str">
        <f>MID(+'MÓDULO 2'!$B29,1,6)</f>
        <v>4.1.2.</v>
      </c>
      <c r="DE1" s="305" t="str">
        <f>MID(+'MÓDULO 2'!$B30,1,6)</f>
        <v>4.2.1.</v>
      </c>
      <c r="DF1" s="305" t="str">
        <f>MID(+'MÓDULO 2'!$B31,1,6)</f>
        <v>4.2.2.</v>
      </c>
      <c r="DG1" s="305" t="str">
        <f>MID(+'MÓDULO 2'!$B32,1,7)</f>
        <v>4.2.2.1</v>
      </c>
      <c r="DH1" s="305" t="str">
        <f>MID(+'MÓDULO 2'!$B33,1,6)</f>
        <v>4.2.3.</v>
      </c>
      <c r="DI1" s="305" t="str">
        <f>MID(+'MÓDULO 2'!$B34,1,6)</f>
        <v>4.2.3.</v>
      </c>
      <c r="DJ1" s="305" t="str">
        <f>MID(+'MÓDULO 2'!$B35,1,6)</f>
        <v>4.2.4.</v>
      </c>
      <c r="DK1" s="305" t="str">
        <f>MID(+'MÓDULO 2'!$B36,1,6)</f>
        <v>4.2.5.</v>
      </c>
      <c r="DL1" s="305" t="str">
        <f>MID(+'MÓDULO 2'!$B37,1,6)</f>
        <v>4.2.6.</v>
      </c>
      <c r="DM1" s="305" t="str">
        <f>MID(+'MÓDULO 2'!$B38,1,7)</f>
        <v>4.2.6.1</v>
      </c>
      <c r="DN1" s="305" t="str">
        <f>MID(+'MÓDULO 2'!$B39,1,6)</f>
        <v>4.2.8.</v>
      </c>
      <c r="DO1" s="305" t="str">
        <f>MID(+'MÓDULO 2'!$B41,1,6)</f>
        <v>5.1.1.</v>
      </c>
      <c r="DP1" s="305" t="str">
        <f>MID(+'MÓDULO 2'!$B42,1,6)</f>
        <v>5.1.2.</v>
      </c>
      <c r="DQ1" s="305" t="str">
        <f>MID(+'MÓDULO 2'!$B43,1,6)</f>
        <v>5.2.1.</v>
      </c>
      <c r="DR1" s="305" t="str">
        <f>MID(+'MÓDULO 2'!$B44,1,6)</f>
        <v>5.2.2.</v>
      </c>
      <c r="DS1" s="305" t="str">
        <f>MID(+'MÓDULO 2'!$B45,1,6)</f>
        <v>5.2.3.</v>
      </c>
      <c r="DT1" s="305" t="str">
        <f>MID(+'MÓDULO 2'!$B46,1,7)</f>
        <v>5.2.3.1</v>
      </c>
      <c r="DU1" s="305" t="str">
        <f>MID(+'MÓDULO 2'!$B47,1,6)</f>
        <v>5.2.4.</v>
      </c>
      <c r="DV1" s="305" t="str">
        <f>MID(+'MÓDULO 2'!$B48,1,6)</f>
        <v>5.2.5.</v>
      </c>
      <c r="DW1" s="305" t="str">
        <f>MID(+'MÓDULO 2'!$B49,1,6)</f>
        <v>5.2.6.</v>
      </c>
      <c r="DX1" s="305" t="str">
        <f>MID(+'MÓDULO 2'!$B50,1,6)</f>
        <v>5.2.7.</v>
      </c>
      <c r="DY1" s="305" t="str">
        <f>MID(+'MÓDULO 2'!$B51,1,6)</f>
        <v>5.2.8.</v>
      </c>
      <c r="DZ1" s="305" t="str">
        <f>MID(+'MÓDULO 2'!$B52,1,6)</f>
        <v>5.2.9.</v>
      </c>
      <c r="EA1" s="305" t="str">
        <f>MID(+'MÓDULO 2'!$B53,1,6)</f>
        <v>5.2.10</v>
      </c>
      <c r="EB1" s="305" t="str">
        <f>MID(+'MÓDULO 2'!$B54,1,6)</f>
        <v>5.2.11</v>
      </c>
      <c r="EC1" s="305" t="str">
        <f>MID(+'MÓDULO 2'!$B55,1,8)</f>
        <v>5.2.11.1</v>
      </c>
      <c r="ED1" s="305" t="str">
        <f>MID(+'MÓDULO 2'!$B56,1,6)</f>
        <v>5.2.12</v>
      </c>
      <c r="EE1" s="305" t="str">
        <f>MID(+'MÓDULO 2'!$B57,1,6)</f>
        <v>5.2.13</v>
      </c>
      <c r="EF1" s="305" t="str">
        <f>MID(+'MÓDULO 2'!$B58,1,6)</f>
        <v>5.2.14</v>
      </c>
      <c r="EG1" s="305" t="str">
        <f>MID(+'MÓDULO 2'!$B59,1,6)</f>
        <v>5.2.15</v>
      </c>
      <c r="EH1" s="305" t="str">
        <f>MID(+'MÓDULO 2'!$B60,1,6)</f>
        <v>5.3.1.</v>
      </c>
      <c r="EI1" s="305" t="str">
        <f>MID(+'MÓDULO 2'!$B61,1,6)</f>
        <v>5.3.2.</v>
      </c>
      <c r="EJ1" s="305" t="str">
        <f>MID(+'MÓDULO 2'!$B62,1,6)</f>
        <v>5.3.3.</v>
      </c>
      <c r="EK1" s="305" t="str">
        <f>MID(+'MÓDULO 2'!$B63,1,8)</f>
        <v>5.3.3.1.</v>
      </c>
      <c r="EL1" s="305" t="str">
        <f>MID(+'MÓDULO 2'!$B64,1,6)</f>
        <v>5.3.4.</v>
      </c>
      <c r="EM1" s="305" t="str">
        <f>MID(+'MÓDULO 2'!$B65,1,6)</f>
        <v>5.3.5.</v>
      </c>
      <c r="EN1" s="305" t="str">
        <f>MID(+'MÓDULO 2'!$B66,1,6)</f>
        <v>5.3.6.</v>
      </c>
      <c r="EO1" s="305" t="str">
        <f>MID(+'MÓDULO 2'!$B67,1,6)</f>
        <v>5.4.1.</v>
      </c>
      <c r="EP1" s="305" t="str">
        <f>MID(+'MÓDULO 2'!$B68,1,6)</f>
        <v>5.4.2.</v>
      </c>
      <c r="EQ1" s="305" t="str">
        <f>MID(+'MÓDULO 2'!$B69,1,6)</f>
        <v>5.4.3.</v>
      </c>
      <c r="ER1" s="305" t="str">
        <f>MID(+'MÓDULO 2'!$B70,1,6)</f>
        <v>5.4.4.</v>
      </c>
      <c r="ES1" s="305" t="str">
        <f>MID(+'MÓDULO 2'!$B71,1,6)</f>
        <v>5.4.5.</v>
      </c>
      <c r="ET1" s="305" t="str">
        <f>MID(+'MÓDULO 2'!$B72,1,6)</f>
        <v>5.4.6.</v>
      </c>
      <c r="EU1" s="305" t="str">
        <f>MID(+'MÓDULO 2'!$B73,1,6)</f>
        <v>5.4.7.</v>
      </c>
      <c r="EV1" s="305" t="str">
        <f>MID(+'MÓDULO 2'!$B75,1,6)</f>
        <v>6.1.1.</v>
      </c>
      <c r="EW1" s="305" t="str">
        <f>MID(+'MÓDULO 2'!$B76,1,6)</f>
        <v>6.1.2.</v>
      </c>
      <c r="EX1" s="305" t="str">
        <f>MID(+'MÓDULO 2'!$B77,1,6)</f>
        <v>6.2.1.</v>
      </c>
      <c r="EY1" s="305" t="str">
        <f>MID(+'MÓDULO 2'!$B78,1,6)</f>
        <v xml:space="preserve">6.2.2 </v>
      </c>
      <c r="EZ1" s="305" t="str">
        <f>MID(+'MÓDULO 2'!$B79,1,8)</f>
        <v>6.2.2.1.</v>
      </c>
      <c r="FA1" s="305" t="str">
        <f>MID(+'MÓDULO 2'!$B80,1,6)</f>
        <v>6.2.3.</v>
      </c>
      <c r="FB1" s="305" t="str">
        <f>MID(+'MÓDULO 2'!$B81,1,6)</f>
        <v>6.2.4.</v>
      </c>
      <c r="FC1" s="305" t="str">
        <f>MID(+'MÓDULO 2'!$B82,1,6)</f>
        <v>6.2.5.</v>
      </c>
      <c r="FD1" s="305" t="str">
        <f>MID(+'MÓDULO 2'!$B83,1,6)</f>
        <v>6.2.6.</v>
      </c>
      <c r="FE1" s="305" t="str">
        <f>MID(+'MÓDULO 2'!$B84,1,6)</f>
        <v>6.2.7.</v>
      </c>
      <c r="FF1" s="305" t="str">
        <f>MID(+'MÓDULO 2'!$B85,1,6)</f>
        <v>6.2.8.</v>
      </c>
      <c r="FG1" s="305" t="str">
        <f>MID(+'MÓDULO 2'!$B86,1,6)</f>
        <v>6.3.1.</v>
      </c>
      <c r="FH1" s="305" t="str">
        <f>MID(+'MÓDULO 2'!$B87,1,6)</f>
        <v>6.3.2.</v>
      </c>
      <c r="FI1" s="305" t="str">
        <f>MID(+'MÓDULO 2'!$B88,1,6)</f>
        <v>6.4.1.</v>
      </c>
      <c r="FJ1" s="305" t="str">
        <f>MID(+'MÓDULO 2'!$B89,1,6)</f>
        <v>6.4.2.</v>
      </c>
      <c r="FK1" s="305" t="str">
        <f>MID(+'MÓDULO 2'!$B90,1,6)</f>
        <v>6.4.3.</v>
      </c>
      <c r="FL1" s="305" t="str">
        <f>MID(+'MÓDULO 2'!$B91,1,6)</f>
        <v>6.5.1.</v>
      </c>
      <c r="FM1" s="305" t="str">
        <f>MID(+'MÓDULO 2'!$B92,1,6)</f>
        <v>6.5.2.</v>
      </c>
      <c r="FN1" s="305" t="str">
        <f>MID(+'MÓDULO 2'!$B93,1,6)</f>
        <v>6.5.3.</v>
      </c>
      <c r="FO1" s="305" t="str">
        <f>MID(+'MÓDULO 2'!$B94,1,6)</f>
        <v>6.5.4.</v>
      </c>
      <c r="FP1" s="305" t="str">
        <f>MID(+'MÓDULO 2'!$B95,1,6)</f>
        <v>6.6.1.</v>
      </c>
      <c r="FQ1" s="305" t="str">
        <f>MID(+'MÓDULO 2'!$B96,1,6)</f>
        <v>6.6.2.</v>
      </c>
      <c r="FR1" s="305" t="str">
        <f>MID(+'MÓDULO 2'!$B97,1,6)</f>
        <v>6.6.3.</v>
      </c>
      <c r="FS1" s="305" t="str">
        <f>MID(+'MÓDULO 2'!$B99,1,6)</f>
        <v>7.1.1.</v>
      </c>
      <c r="FT1" s="305" t="str">
        <f>MID(+'MÓDULO 2'!$B100,1,6)</f>
        <v>7.1.2.</v>
      </c>
      <c r="FU1" s="305" t="str">
        <f>MID(+'MÓDULO 2'!$B101,1,6)</f>
        <v>7.2.1.</v>
      </c>
      <c r="FV1" s="305" t="str">
        <f>MID(+'MÓDULO 2'!$B102,1,6)</f>
        <v>7.2.2.</v>
      </c>
      <c r="FW1" s="305" t="str">
        <f>MID(+'MÓDULO 2'!$B103,1,7)</f>
        <v>7.2.2.1</v>
      </c>
      <c r="FX1" s="305" t="str">
        <f>MID(+'MÓDULO 2'!$B104,1,6)</f>
        <v>7.2.3.</v>
      </c>
      <c r="FY1" s="305" t="str">
        <f>MID(+'MÓDULO 2'!$B105,1,6)</f>
        <v>7.2.4.</v>
      </c>
      <c r="FZ1" s="305" t="str">
        <f>MID(+'MÓDULO 2'!$B106,1,6)</f>
        <v>7.2.5.</v>
      </c>
      <c r="GA1" s="305" t="str">
        <f>MID(+'MÓDULO 2'!$B107,1,6)</f>
        <v>7.2.6.</v>
      </c>
      <c r="GB1" s="305" t="str">
        <f>MID(+'MÓDULO 2'!$B108,1,6)</f>
        <v>7.2.7.</v>
      </c>
      <c r="GC1" s="303" t="s">
        <v>118</v>
      </c>
      <c r="GD1" s="306" t="str">
        <f>MID(+'MÓDULO 3'!$B4,1,6)</f>
        <v>1.1.2.</v>
      </c>
      <c r="GE1" s="306" t="str">
        <f>MID(+'MÓDULO 3'!$B5,1,6)</f>
        <v>1.2.1.</v>
      </c>
      <c r="GF1" s="306" t="str">
        <f>MID(+'MÓDULO 3'!$B6,1,6)</f>
        <v>1.2.2.</v>
      </c>
      <c r="GG1" s="306" t="str">
        <f>MID(+'MÓDULO 3'!$B7,1,6)</f>
        <v>1.2.3.</v>
      </c>
      <c r="GH1" s="306" t="str">
        <f>MID(+'MÓDULO 3'!$B8,1,6)</f>
        <v>1.2.4.</v>
      </c>
      <c r="GI1" s="306" t="str">
        <f>MID(+'MÓDULO 3'!$B9,1,6)</f>
        <v>1.3.1.</v>
      </c>
      <c r="GJ1" s="306" t="str">
        <f>MID(+'MÓDULO 3'!$B10,1,6)</f>
        <v>1.3.2.</v>
      </c>
      <c r="GK1" s="306" t="str">
        <f>MID(+'MÓDULO 3'!$B11,1,6)</f>
        <v>1.4.1.</v>
      </c>
      <c r="GL1" s="306" t="str">
        <f>MID(+'MÓDULO 3'!$B12,1,6)</f>
        <v>1.4.1.</v>
      </c>
      <c r="GM1" s="306" t="str">
        <f>MID(+'MÓDULO 3'!$B13,1,6)</f>
        <v>1.4.2.</v>
      </c>
      <c r="GN1" s="306" t="str">
        <f>MID(+'MÓDULO 3'!$B14,1,6)</f>
        <v>1.4.2.</v>
      </c>
      <c r="GO1" s="306" t="str">
        <f>MID(+'MÓDULO 3'!$B15,1,6)</f>
        <v>1.4.3.</v>
      </c>
      <c r="GP1" s="306" t="str">
        <f>MID(+'MÓDULO 3'!$B16,1,6)</f>
        <v>1.4.4.</v>
      </c>
      <c r="GQ1" s="306" t="str">
        <f>MID(+'MÓDULO 3'!$B17,1,6)</f>
        <v>1.4.4.</v>
      </c>
      <c r="GR1" s="306" t="str">
        <f>MID(+'MÓDULO 3'!$B18,1,6)</f>
        <v>1.4.4.</v>
      </c>
      <c r="GS1" s="306" t="str">
        <f>MID(+'MÓDULO 3'!$B19,1,6)</f>
        <v>1.4.4.</v>
      </c>
      <c r="GT1" s="306" t="str">
        <f>MID(+'MÓDULO 3'!$B20,1,6)</f>
        <v>1.4.4.</v>
      </c>
      <c r="GU1" s="306" t="str">
        <f>MID(+'MÓDULO 3'!$B21,1,6)</f>
        <v>1.4.4.</v>
      </c>
      <c r="GV1" s="306" t="str">
        <f>MID(+'MÓDULO 3'!$B22,1,6)</f>
        <v>1.4.4.</v>
      </c>
      <c r="GW1" s="306" t="str">
        <f>MID(+'MÓDULO 3'!$B23,1,6)</f>
        <v>1.4.4.</v>
      </c>
      <c r="GX1" s="306" t="str">
        <f>MID(+'MÓDULO 3'!$B24,1,6)</f>
        <v>1.4.4.</v>
      </c>
      <c r="GY1" s="306" t="str">
        <f>MID(+'MÓDULO 3'!$B25,1,6)</f>
        <v>1.4.5.</v>
      </c>
      <c r="GZ1" s="306" t="str">
        <f>MID(+'MÓDULO 3'!$B26,1,6)</f>
        <v>1.4.6.</v>
      </c>
      <c r="HA1" s="306" t="str">
        <f>MID(+'MÓDULO 3'!$B27,1,6)</f>
        <v>1.4.7.</v>
      </c>
      <c r="HB1" s="306" t="str">
        <f>MID(+'MÓDULO 3'!$B28,1,6)</f>
        <v>1.4.8.</v>
      </c>
      <c r="HC1" s="306" t="str">
        <f>MID(+'MÓDULO 3'!$B29,1,6)</f>
        <v>1.4.8.</v>
      </c>
      <c r="HD1" s="306" t="str">
        <f>MID(+'MÓDULO 3'!$B30,1,6)</f>
        <v>1.4.9.</v>
      </c>
      <c r="HE1" s="306" t="str">
        <f>MID(+'MÓDULO 3'!$B31,1,6)</f>
        <v>1.4.10</v>
      </c>
      <c r="HF1" s="306" t="str">
        <f>MID(+'MÓDULO 3'!$B32,1,6)</f>
        <v>1.4.11</v>
      </c>
      <c r="HG1" s="306" t="str">
        <f>MID(+'MÓDULO 3'!$B33,1,6)</f>
        <v>1.4.12</v>
      </c>
      <c r="HH1" s="306" t="str">
        <f>MID(+'MÓDULO 3'!$B34,1,6)</f>
        <v>1.4.12</v>
      </c>
      <c r="HI1" s="306" t="str">
        <f>MID(+'MÓDULO 3'!$B35,1,6)</f>
        <v>1.4.12</v>
      </c>
      <c r="HJ1" s="306" t="str">
        <f>MID(+'MÓDULO 3'!$B36,1,6)</f>
        <v>1.4.12</v>
      </c>
      <c r="HK1" s="306" t="str">
        <f>MID(+'MÓDULO 3'!$B37,1,6)</f>
        <v>1.4.13</v>
      </c>
      <c r="HL1" s="306" t="str">
        <f>MID(+'MÓDULO 3'!$B38,1,6)</f>
        <v>1.4.13</v>
      </c>
      <c r="HM1" s="306" t="str">
        <f>MID(+'MÓDULO 3'!$B39,1,6)</f>
        <v>1.4.13</v>
      </c>
      <c r="HN1" s="306" t="str">
        <f>MID(+'MÓDULO 3'!$B40,1,6)</f>
        <v>1.4.14</v>
      </c>
      <c r="HO1" s="306" t="str">
        <f>MID(+'MÓDULO 3'!$B41,1,6)</f>
        <v>1.4.15</v>
      </c>
      <c r="HP1" s="306" t="str">
        <f>MID(+'MÓDULO 3'!$B42,1,6)</f>
        <v>1.4.16</v>
      </c>
      <c r="HQ1" s="306" t="str">
        <f>MID(+'MÓDULO 3'!$B43,1,6)</f>
        <v>1.4.17</v>
      </c>
      <c r="HR1" s="306" t="str">
        <f>MID(+'MÓDULO 3'!$B44,1,6)</f>
        <v>1.4.17</v>
      </c>
      <c r="HS1" s="306" t="str">
        <f>MID(+'MÓDULO 3'!$B45,1,6)</f>
        <v>1.4.18</v>
      </c>
      <c r="HT1" s="306" t="str">
        <f>MID(+'MÓDULO 3'!$B46,1,6)</f>
        <v>1.4.19</v>
      </c>
      <c r="HU1" s="306" t="str">
        <f>MID(+'MÓDULO 3'!$B47,1,6)</f>
        <v>1.4.20</v>
      </c>
      <c r="HV1" s="306" t="str">
        <f>MID(+'MÓDULO 3'!$B48,1,6)</f>
        <v>1.4.21</v>
      </c>
      <c r="HW1" s="306" t="str">
        <f>MID(+'MÓDULO 3'!$B49,1,6)</f>
        <v>1.4.22</v>
      </c>
      <c r="HX1" s="306" t="str">
        <f>MID(+'MÓDULO 3'!$B50,1,6)</f>
        <v>1.4.23</v>
      </c>
      <c r="HY1" s="306" t="str">
        <f>MID(+'MÓDULO 3'!$B51,1,6)</f>
        <v>1.4.24</v>
      </c>
      <c r="HZ1" s="306" t="str">
        <f>MID(+'MÓDULO 3'!$B53,1,5)</f>
        <v xml:space="preserve">2.2. </v>
      </c>
      <c r="IA1" s="306" t="str">
        <f>MID(+'MÓDULO 3'!$B54,1,6)</f>
        <v>2.2.3.</v>
      </c>
      <c r="IB1" s="306" t="str">
        <f>MID(+'MÓDULO 3'!$B55,1,6)</f>
        <v>2.2.4.</v>
      </c>
      <c r="IC1" s="306" t="str">
        <f>MID(+'MÓDULO 3'!$B56,1,6)</f>
        <v>2.2.5.</v>
      </c>
      <c r="ID1" s="306" t="str">
        <f>MID(+'MÓDULO 3'!$B57,1,6)</f>
        <v>2.2.6.</v>
      </c>
      <c r="IE1" s="306" t="str">
        <f>MID(+'MÓDULO 3'!$B58,1,6)</f>
        <v>2.2.7.</v>
      </c>
      <c r="IF1" s="306" t="str">
        <f>MID(+'MÓDULO 3'!$B59,1,6)</f>
        <v>2.2.8.</v>
      </c>
      <c r="IG1" s="306" t="str">
        <f>MID(+'MÓDULO 3'!$B60,1,6)</f>
        <v>2.3.1.</v>
      </c>
      <c r="IH1" s="306" t="str">
        <f>MID(+'MÓDULO 3'!$B61,1,6)</f>
        <v>2.3.2.</v>
      </c>
      <c r="II1" s="306" t="str">
        <f>MID(+'MÓDULO 3'!$B62,1,6)</f>
        <v>2.4.1.</v>
      </c>
      <c r="IJ1" s="306" t="str">
        <f>MID(+'MÓDULO 3'!$B63,1,6)</f>
        <v>2.4.1.</v>
      </c>
      <c r="IK1" s="306" t="str">
        <f>MID(+'MÓDULO 3'!$B64,1,6)</f>
        <v>2.4.2.</v>
      </c>
      <c r="IL1" s="306" t="str">
        <f>MID(+'MÓDULO 3'!$B65,1,6)</f>
        <v>2.4.3.</v>
      </c>
      <c r="IM1" s="306" t="str">
        <f>MID(+'MÓDULO 3'!$B66,1,6)</f>
        <v>2.4.4.</v>
      </c>
      <c r="IN1" s="306" t="str">
        <f>MID(+'MÓDULO 3'!$B67,1,7)</f>
        <v>2.4.4.2</v>
      </c>
      <c r="IO1" s="306" t="str">
        <f>MID(+'MÓDULO 3'!$B68,1,6)</f>
        <v>2.4.5.</v>
      </c>
      <c r="IP1" s="306" t="str">
        <f>MID(+'MÓDULO 3'!$B69,1,6)</f>
        <v>2.4.6.</v>
      </c>
      <c r="IQ1" s="306" t="str">
        <f>MID(+'MÓDULO 3'!$B70,1,6)</f>
        <v>2.4.7.</v>
      </c>
      <c r="IR1" s="306" t="str">
        <f>MID(+'MÓDULO 3'!$B71,1,6)</f>
        <v>2.4.8.</v>
      </c>
      <c r="IS1" s="306" t="str">
        <f>MID(+'MÓDULO 3'!$B72,1,6)</f>
        <v>2.4.9.</v>
      </c>
      <c r="IT1" s="306" t="str">
        <f>MID(+'MÓDULO 3'!$B73,1,7)</f>
        <v>2.4.9.1</v>
      </c>
      <c r="IU1" s="306" t="str">
        <f>MID(+'MÓDULO 3'!$B74,1,7)</f>
        <v>2.4.9.2</v>
      </c>
      <c r="IV1" s="306" t="str">
        <f>MID(+'MÓDULO 3'!$B75,1,7)</f>
        <v>2.4.9.3</v>
      </c>
      <c r="IW1" s="306" t="str">
        <f>MID(+'MÓDULO 3'!$B76,1,7)</f>
        <v>2.4.10.</v>
      </c>
      <c r="IX1" s="306" t="str">
        <f>MID(+'MÓDULO 3'!$B77,1,9)</f>
        <v>2.4.10.1.</v>
      </c>
      <c r="IY1" s="306" t="str">
        <f>MID(+'MÓDULO 3'!$B78,1,9)</f>
        <v>2.4.10.2.</v>
      </c>
      <c r="IZ1" s="306" t="str">
        <f>MID(+'MÓDULO 3'!$B79,1,7)</f>
        <v>2.4.11.</v>
      </c>
      <c r="JA1" s="306" t="str">
        <f>MID(+'MÓDULO 3'!$B80,1,6)</f>
        <v>2.4.12</v>
      </c>
      <c r="JB1" s="306" t="str">
        <f>MID(+'MÓDULO 3'!$B81,1,6)</f>
        <v>2.4.13</v>
      </c>
      <c r="JC1" s="306" t="str">
        <f>MID(+'MÓDULO 3'!$B82,1,6)</f>
        <v>2.4.14</v>
      </c>
      <c r="JD1" s="306" t="str">
        <f>MID(+'MÓDULO 3'!$B83,1,8)</f>
        <v>2.4.14.1</v>
      </c>
      <c r="JE1" s="306" t="str">
        <f>MID(+'MÓDULO 3'!$B84,1,6)</f>
        <v>2.4.15</v>
      </c>
      <c r="JF1" s="306" t="str">
        <f>MID(+'MÓDULO 3'!$B85,1,6)</f>
        <v>2.4.16</v>
      </c>
      <c r="JG1" s="306" t="str">
        <f>MID(+'MÓDULO 3'!$B86,1,6)</f>
        <v>2.4.17</v>
      </c>
      <c r="JH1" s="306" t="str">
        <f>MID(+'MÓDULO 3'!$B87,1,6)</f>
        <v>2.4.18</v>
      </c>
      <c r="JI1" s="306" t="str">
        <f>MID(+'MÓDULO 3'!$B88,1,6)</f>
        <v>2.4.19</v>
      </c>
      <c r="JJ1" s="306" t="str">
        <f>MID(+'MÓDULO 3'!$B89,1,6)</f>
        <v>2.4.20</v>
      </c>
      <c r="JK1" s="306" t="str">
        <f>MID(+'MÓDULO 3'!$B91,1,5)</f>
        <v xml:space="preserve">3.1. </v>
      </c>
      <c r="JL1" s="306" t="str">
        <f>MID(+'MÓDULO 3'!$B92,1,6)</f>
        <v>3.1.1.</v>
      </c>
      <c r="JM1" s="306" t="str">
        <f>MID(+'MÓDULO 3'!$B93,1,6)</f>
        <v>3.1.2.</v>
      </c>
      <c r="JN1" s="306" t="str">
        <f>MID(+'MÓDULO 3'!$B94,1,6)</f>
        <v>3.1.3.</v>
      </c>
      <c r="JO1" s="306" t="str">
        <f>MID(+'MÓDULO 3'!$B95,1,6)</f>
        <v>3.1.4.</v>
      </c>
      <c r="JP1" s="306" t="str">
        <f>MID(+'MÓDULO 3'!$B96,1,6)</f>
        <v>3.2.1.</v>
      </c>
      <c r="JQ1" s="306" t="str">
        <f>MID(+'MÓDULO 3'!$B97,1,6)</f>
        <v>3.2.2.</v>
      </c>
      <c r="JR1" s="306" t="str">
        <f>MID(+'MÓDULO 3'!$B98,1,6)</f>
        <v>3.3.1.</v>
      </c>
      <c r="JS1" s="306" t="str">
        <f>MID(+'MÓDULO 3'!$B99,1,6)</f>
        <v>3.3.1.</v>
      </c>
      <c r="JT1" s="306" t="str">
        <f>MID(+'MÓDULO 3'!$B100,1,6)</f>
        <v>3.3.2.</v>
      </c>
      <c r="JU1" s="306" t="str">
        <f>MID(+'MÓDULO 3'!$B101,1,6)</f>
        <v>3.3.3.</v>
      </c>
      <c r="JV1" s="306" t="str">
        <f>MID(+'MÓDULO 3'!$B102,1,6)</f>
        <v>3.3.4.</v>
      </c>
      <c r="JW1" s="306" t="str">
        <f>MID(+'MÓDULO 3'!$B103,1,6)</f>
        <v>3.3.5.</v>
      </c>
      <c r="JX1" s="306" t="str">
        <f>MID(+'MÓDULO 3'!$B104,1,6)</f>
        <v>3.3.6.</v>
      </c>
      <c r="JY1" s="306" t="str">
        <f>MID(+'MÓDULO 3'!$B105,1,6)</f>
        <v>3.3.6.</v>
      </c>
      <c r="JZ1" s="306" t="str">
        <f>MID(+'MÓDULO 3'!$B106,1,6)</f>
        <v>3.3.6.</v>
      </c>
      <c r="KA1" s="306" t="str">
        <f>MID(+'MÓDULO 3'!$B107,1,6)</f>
        <v>3.3.7.</v>
      </c>
      <c r="KB1" s="306" t="str">
        <f>MID(+'MÓDULO 3'!$B108,1,6)</f>
        <v>3.3.8.</v>
      </c>
      <c r="KC1" s="306" t="str">
        <f>MID(+'MÓDULO 3'!$B109,1,6)</f>
        <v>3.3.9.</v>
      </c>
      <c r="KD1" s="306" t="str">
        <f>MID(+'MÓDULO 3'!$B110,1,6)</f>
        <v>3.3.10</v>
      </c>
      <c r="KE1" s="306" t="str">
        <f>MID(+'MÓDULO 3'!$B111,1,6)</f>
        <v>3.3.11</v>
      </c>
      <c r="KF1" s="306" t="str">
        <f>MID(+'MÓDULO 3'!$B112,1,6)</f>
        <v>3.3.12</v>
      </c>
      <c r="KG1" s="306" t="str">
        <f>MID(+'MÓDULO 3'!$B113,1,6)</f>
        <v>3.3.13</v>
      </c>
      <c r="KH1" s="306" t="str">
        <f>MID(+'MÓDULO 3'!$B114,1,6)</f>
        <v>3.3.14</v>
      </c>
      <c r="KI1" s="306" t="str">
        <f>MID(+'MÓDULO 3'!$B115,1,6)</f>
        <v>3.3.15</v>
      </c>
      <c r="KJ1" s="306" t="str">
        <f>MID(+'MÓDULO 3'!$B116,1,8)</f>
        <v>3.3.15.1</v>
      </c>
      <c r="KK1" s="306" t="str">
        <f>MID(+'MÓDULO 3'!$B117,1,6)</f>
        <v>3.3.16</v>
      </c>
      <c r="KL1" s="306" t="str">
        <f>MID(+'MÓDULO 3'!$B118,1,6)</f>
        <v>3.3.17</v>
      </c>
      <c r="KM1" s="306" t="str">
        <f>MID(+'MÓDULO 3'!$B119,1,8)</f>
        <v>3.3.17.1</v>
      </c>
      <c r="KN1" s="306" t="str">
        <f>MID(+'MÓDULO 3'!$B120,1,8)</f>
        <v>3.3.17.2</v>
      </c>
      <c r="KO1" s="306" t="str">
        <f>MID(+'MÓDULO 3'!$B121,1,8)</f>
        <v>3.3.17.3</v>
      </c>
      <c r="KP1" s="306" t="str">
        <f>MID(+'MÓDULO 3'!$B122,1,8)</f>
        <v xml:space="preserve">3.3.18. </v>
      </c>
      <c r="KQ1" s="306" t="str">
        <f>MID(+'MÓDULO 3'!$B123,1,8)</f>
        <v>3.3.18.1</v>
      </c>
      <c r="KR1" s="306" t="str">
        <f>MID(+'MÓDULO 3'!$B124,1,8)</f>
        <v>3.3.18.2</v>
      </c>
      <c r="KS1" s="306" t="str">
        <f>MID(+'MÓDULO 3'!$B125,1,6)</f>
        <v>3.3.19</v>
      </c>
      <c r="KT1" s="306" t="str">
        <f>MID(+'MÓDULO 3'!$B126,1,6)</f>
        <v>3.3.20</v>
      </c>
      <c r="KU1" s="303" t="s">
        <v>119</v>
      </c>
      <c r="KV1" s="307" t="str">
        <f>MID(+'MÓDULO 4'!$B4,1,6)</f>
        <v>1.1.1.</v>
      </c>
      <c r="KW1" s="307" t="str">
        <f>MID(+'MÓDULO 4'!$B5,1,6)</f>
        <v>1.1.2.</v>
      </c>
      <c r="KX1" s="307" t="str">
        <f>MID(+'MÓDULO 4'!$B7,1,6)</f>
        <v>1.4.1.</v>
      </c>
      <c r="KY1" s="307" t="str">
        <f>MID(+'MÓDULO 4'!$B8,1,6)</f>
        <v>1.4.2.</v>
      </c>
      <c r="KZ1" s="307" t="str">
        <f>MID(+'MÓDULO 4'!$B9,1,7)</f>
        <v xml:space="preserve">1.4.3. </v>
      </c>
      <c r="LA1" s="307" t="str">
        <f>MID(+'MÓDULO 4'!$B10,1,7)</f>
        <v>1.4.3.1</v>
      </c>
      <c r="LB1" s="307" t="str">
        <f>MID(+'MÓDULO 4'!$B11,1,7)</f>
        <v>1.4.3.2</v>
      </c>
      <c r="LC1" s="307" t="str">
        <f>MID(+'MÓDULO 4'!$B12,1,6)</f>
        <v>1.4.4.</v>
      </c>
      <c r="LD1" s="307" t="str">
        <f>MID(+'MÓDULO 4'!$B14,1,6)</f>
        <v>1.5.1.</v>
      </c>
      <c r="LE1" s="307" t="str">
        <f>MID(+'MÓDULO 4'!$B15,1,7)</f>
        <v>1.5.1.1</v>
      </c>
      <c r="LF1" s="307" t="str">
        <f>MID(+'MÓDULO 4'!$B16,1,6)</f>
        <v>1.5.2.</v>
      </c>
      <c r="LG1" s="307" t="str">
        <f>MID(+'MÓDULO 4'!$B17,1,6)</f>
        <v>1.5.3.</v>
      </c>
      <c r="LH1" s="307" t="str">
        <f>MID(+'MÓDULO 4'!$B18,1,6)</f>
        <v>1.5.4.</v>
      </c>
      <c r="LI1" s="307" t="str">
        <f>MID(+'MÓDULO 4'!$B19,1,6)</f>
        <v>1.5.5.</v>
      </c>
      <c r="LJ1" s="307" t="str">
        <f>MID(+'MÓDULO 4'!$B20,1,6)</f>
        <v>1.5.6.</v>
      </c>
      <c r="LK1" s="307" t="str">
        <f>MID(+'MÓDULO 4'!$B21,1,6)</f>
        <v>1.5.7.</v>
      </c>
      <c r="LL1" s="307" t="str">
        <f>MID(+'MÓDULO 4'!$B22,1,6)</f>
        <v>1.5.8.</v>
      </c>
      <c r="LM1" s="307" t="str">
        <f>MID(+'MÓDULO 4'!$B23,1,6)</f>
        <v>1.5.9.</v>
      </c>
      <c r="LN1" s="307" t="str">
        <f>MID(+'MÓDULO 4'!$B24,1,6)</f>
        <v>1.5.10</v>
      </c>
      <c r="LO1" s="307" t="str">
        <f>MID(+'MÓDULO 4'!$B26,1,6)</f>
        <v>1.6.1.</v>
      </c>
      <c r="LP1" s="307" t="str">
        <f>MID(+'MÓDULO 4'!$B27,1,6)</f>
        <v>1.6.2.</v>
      </c>
      <c r="LQ1" s="307" t="str">
        <f>MID(+'MÓDULO 4'!$B29,1,6)</f>
        <v>1.7.1.</v>
      </c>
      <c r="LR1" s="307" t="str">
        <f>MID(+'MÓDULO 4'!$B30,1,7)</f>
        <v>1.7.1.2</v>
      </c>
      <c r="LS1" s="307" t="str">
        <f>MID(+'MÓDULO 4'!$B31,1,7)</f>
        <v>1.7.1.3</v>
      </c>
      <c r="LT1" s="307" t="str">
        <f>MID(+'MÓDULO 4'!$B33,1,6)</f>
        <v>1.8.2.</v>
      </c>
      <c r="LU1" s="307" t="str">
        <f>MID(+'MÓDULO 4'!$B34,1,6)</f>
        <v>1.8.3.</v>
      </c>
      <c r="LV1" s="307" t="str">
        <f>MID(+'MÓDULO 4'!$B35,1,6)</f>
        <v>1.8.4.</v>
      </c>
      <c r="LW1" s="307" t="str">
        <f>MID(+'MÓDULO 4'!$B36,1,6)</f>
        <v>1.8.5.</v>
      </c>
      <c r="LX1" s="307" t="str">
        <f>MID(+'MÓDULO 4'!$B38,1,6)</f>
        <v>2.1.1.</v>
      </c>
      <c r="LY1" s="307" t="str">
        <f>MID(+'MÓDULO 4'!$B39,1,6)</f>
        <v>2.1.2.</v>
      </c>
      <c r="LZ1" s="307" t="str">
        <f>MID(+'MÓDULO 4'!$B40,1,6)</f>
        <v>2.2.2.</v>
      </c>
      <c r="MA1" s="307" t="str">
        <f>MID(+'MÓDULO 4'!$B41,1,6)</f>
        <v>2.2.3.</v>
      </c>
      <c r="MB1" s="307" t="str">
        <f>MID(+'MÓDULO 4'!$B42,1,6)</f>
        <v>2.2.4.</v>
      </c>
      <c r="MC1" s="307" t="str">
        <f>MID(+'MÓDULO 4'!$B43,1,7)</f>
        <v>2.2.4.1</v>
      </c>
      <c r="MD1" s="307" t="str">
        <f>MID(+'MÓDULO 4'!$B44,1,6)</f>
        <v>2.2.5.</v>
      </c>
      <c r="ME1" s="307" t="str">
        <f>MID(+'MÓDULO 4'!$B45,1,6)</f>
        <v>2.2.6.</v>
      </c>
      <c r="MF1" s="307" t="str">
        <f>MID(+'MÓDULO 4'!$B46,1,6)</f>
        <v>2.2.7.</v>
      </c>
      <c r="MG1" s="307" t="str">
        <f>MID(+'MÓDULO 4'!$B47,1,6)</f>
        <v>2.2.8.</v>
      </c>
      <c r="MH1" s="307" t="str">
        <f>MID(+'MÓDULO 4'!$B48,1,6)</f>
        <v>2.2.9.</v>
      </c>
      <c r="MI1" s="307" t="str">
        <f>MID(+'MÓDULO 4'!$B50,1,6)</f>
        <v>3.1.1.</v>
      </c>
      <c r="MJ1" s="307" t="str">
        <f>MID(+'MÓDULO 4'!$B51,1,6)</f>
        <v>3.1.2.</v>
      </c>
      <c r="MK1" s="307" t="str">
        <f>MID(+'MÓDULO 4'!$B52,1,6)</f>
        <v>3.1.2.</v>
      </c>
      <c r="ML1" s="307" t="str">
        <f>MID(+'MÓDULO 4'!$B53,1,6)</f>
        <v>3.2.1.</v>
      </c>
      <c r="MM1" s="307" t="str">
        <f>MID(+'MÓDULO 4'!$B54,1,6)</f>
        <v>3.2.2.</v>
      </c>
      <c r="MN1" s="307" t="str">
        <f>MID(+'MÓDULO 4'!$B55,1,6)</f>
        <v>3.2.3.</v>
      </c>
      <c r="MO1" s="307" t="str">
        <f>MID(+'MÓDULO 4'!$B56,1,6)</f>
        <v>3.2.4.</v>
      </c>
      <c r="MP1" s="307" t="str">
        <f>MID(+'MÓDULO 4'!$B57,1,6)</f>
        <v>3.2.5.</v>
      </c>
      <c r="MQ1" s="307" t="str">
        <f>MID(+'MÓDULO 4'!$B58,1,6)</f>
        <v>3.2.6.</v>
      </c>
      <c r="MR1" s="307" t="str">
        <f>MID(+'MÓDULO 4'!$B59,1,6)</f>
        <v>3.2.7.</v>
      </c>
      <c r="MS1" s="307" t="str">
        <f>MID(+'MÓDULO 4'!$B60,1,6)</f>
        <v>3.2.8.</v>
      </c>
      <c r="MT1" s="307" t="str">
        <f>MID(+'MÓDULO 4'!$B61,1,6)</f>
        <v>3.3.1.</v>
      </c>
      <c r="MU1" s="307" t="str">
        <f>MID(+'MÓDULO 4'!$B62,1,7)</f>
        <v>3.3.1.1</v>
      </c>
      <c r="MV1" s="307" t="str">
        <f>MID(+'MÓDULO 4'!$B63,1,6)</f>
        <v>3.3.2.</v>
      </c>
      <c r="MW1" s="307" t="str">
        <f>MID(+'MÓDULO 4'!$B65,1,6)</f>
        <v>4.1.1.</v>
      </c>
      <c r="MX1" s="307" t="str">
        <f>MID(+'MÓDULO 4'!$B66,1,6)</f>
        <v>4.1.2.</v>
      </c>
      <c r="MY1" s="307" t="str">
        <f>MID(+'MÓDULO 4'!$B67,1,6)</f>
        <v>4.1.3.</v>
      </c>
      <c r="MZ1" s="307" t="str">
        <f>MID(+'MÓDULO 4'!$B68,1,6)</f>
        <v>4.1.4.</v>
      </c>
      <c r="NA1" s="307" t="str">
        <f>MID(+'MÓDULO 4'!$B69,1,6)</f>
        <v>4.1.5.</v>
      </c>
      <c r="NB1" s="307" t="str">
        <f>MID(+'MÓDULO 4'!$B70,1,6)</f>
        <v>4.1.6.</v>
      </c>
      <c r="NC1" s="307" t="str">
        <f>MID(+'MÓDULO 4'!$B71,1,6)</f>
        <v>4.1.7.</v>
      </c>
      <c r="ND1" s="307" t="str">
        <f>MID(+'MÓDULO 4'!$B72,1,6)</f>
        <v>4.1.8.</v>
      </c>
      <c r="NE1" s="307" t="str">
        <f>MID(+'MÓDULO 4'!$B74,1,6)</f>
        <v>4.2.1.</v>
      </c>
      <c r="NF1" s="307" t="str">
        <f>MID(+'MÓDULO 4'!$B75,1,7)</f>
        <v>4.2.1.1</v>
      </c>
      <c r="NG1" s="307" t="str">
        <f>MID(+'MÓDULO 4'!$B76,1,6)</f>
        <v>4.2.2.</v>
      </c>
      <c r="NH1" s="307" t="str">
        <f>MID(+'MÓDULO 4'!$B77,1,6)</f>
        <v>4.2.3.</v>
      </c>
      <c r="NI1" s="307" t="str">
        <f>MID(+'MÓDULO 4'!$B78,1,6)</f>
        <v>4.2.4.</v>
      </c>
      <c r="NJ1" s="307" t="str">
        <f>MID(+'MÓDULO 4'!$B79,1,6)</f>
        <v>4.2.5.</v>
      </c>
      <c r="NK1" s="307" t="str">
        <f>MID(+'MÓDULO 4'!$B80,1,6)</f>
        <v>4.2.6.</v>
      </c>
      <c r="NL1" s="307" t="str">
        <f>MID(+'MÓDULO 4'!$B82,1,6)</f>
        <v>4.3.1.</v>
      </c>
      <c r="NM1" s="307" t="str">
        <f>MID(+'MÓDULO 4'!$B83,1,6)</f>
        <v>4.3.2.</v>
      </c>
      <c r="NN1" s="307" t="str">
        <f>MID(+'MÓDULO 4'!$B84,1,6)</f>
        <v>4.3.3.</v>
      </c>
      <c r="NO1" s="307" t="str">
        <f>MID(+'MÓDULO 4'!$B85,1,6)</f>
        <v>4.3.4.</v>
      </c>
      <c r="NP1" s="307" t="str">
        <f>MID(+'MÓDULO 4'!$B86,1,6)</f>
        <v>4.4.1.</v>
      </c>
      <c r="NQ1" s="307" t="str">
        <f>MID(+'MÓDULO 4'!$B87,1,6)</f>
        <v>4.4.2.</v>
      </c>
      <c r="NR1" s="307" t="str">
        <f>MID(+'MÓDULO 4'!$B88,1,6)</f>
        <v>4.4.3.</v>
      </c>
      <c r="NS1" s="307" t="str">
        <f>MID(+'MÓDULO 4'!$B89,1,6)</f>
        <v>4.4.4.</v>
      </c>
      <c r="NT1" s="307" t="str">
        <f>MID(+'MÓDULO 4'!$B90,1,6)</f>
        <v>4.5.1.</v>
      </c>
      <c r="NU1" s="307" t="str">
        <f>MID(+'MÓDULO 4'!$B91,1,6)</f>
        <v>4.5.2.</v>
      </c>
      <c r="NV1" s="307" t="str">
        <f>MID(+'MÓDULO 4'!$B92,1,6)</f>
        <v>4.6.1.</v>
      </c>
      <c r="NW1" s="307" t="str">
        <f>MID(+'MÓDULO 4'!$B93,1,6)</f>
        <v>4.7.1.</v>
      </c>
      <c r="NX1" s="307" t="str">
        <f>MID(+'MÓDULO 4'!$B94,1,6)</f>
        <v>4.7.2.</v>
      </c>
      <c r="NY1" s="307" t="str">
        <f>MID(+'MÓDULO 4'!$B96,1,6)</f>
        <v>5.1.1.</v>
      </c>
      <c r="NZ1" s="307" t="str">
        <f>MID(+'MÓDULO 4'!$B97,1,6)</f>
        <v>5.4.1.</v>
      </c>
      <c r="OA1" s="307" t="str">
        <f>MID(+'MÓDULO 4'!$B98,1,7)</f>
        <v>5.4.1.1</v>
      </c>
      <c r="OB1" s="307" t="str">
        <f>MID(+'MÓDULO 4'!$B99,1,6)</f>
        <v>5.4.2.</v>
      </c>
      <c r="OC1" s="307" t="str">
        <f>MID(+'MÓDULO 4'!$B100,1,6)</f>
        <v>5.4.3.</v>
      </c>
      <c r="OD1" s="307" t="str">
        <f>MID(+'MÓDULO 4'!$B101,1,6)</f>
        <v>5.4.4.</v>
      </c>
      <c r="OE1" s="307" t="str">
        <f>MID(+'MÓDULO 4'!$B102,1,6)</f>
        <v>5.4.5.</v>
      </c>
      <c r="OF1" s="307" t="str">
        <f>MID(+'MÓDULO 4'!$B103,1,6)</f>
        <v>5.4.6.</v>
      </c>
      <c r="OG1" s="307" t="str">
        <f>MID(+'MÓDULO 4'!$B104,1,6)</f>
        <v>5.4.7.</v>
      </c>
      <c r="OH1" s="307" t="str">
        <f>MID(+'MÓDULO 4'!$B105,1,6)</f>
        <v>5.4.8.</v>
      </c>
      <c r="OI1" s="307" t="str">
        <f>MID(+'MÓDULO 4'!$B106,1,6)</f>
        <v>5.4.9.</v>
      </c>
      <c r="OJ1" s="307" t="str">
        <f>MID(+'MÓDULO 4'!$B107,1,6)</f>
        <v>5.4.10</v>
      </c>
      <c r="OK1" s="307" t="str">
        <f>MID(+'MÓDULO 4'!$B108,1,8)</f>
        <v>5.4.10.1</v>
      </c>
      <c r="OL1" s="307" t="str">
        <f>MID(+'MÓDULO 4'!$B110,1,6)</f>
        <v>6.1.1.</v>
      </c>
      <c r="OM1" s="307" t="str">
        <f>MID(+'MÓDULO 4'!$B111,1,6)</f>
        <v>6.1.2.</v>
      </c>
      <c r="ON1" s="307" t="str">
        <f>MID(+'MÓDULO 4'!$B112,1,6)</f>
        <v>6.2.1.</v>
      </c>
      <c r="OO1" s="307" t="str">
        <f>MID(+'MÓDULO 4'!$B113,1,6)</f>
        <v>6.2.2.</v>
      </c>
      <c r="OP1" s="307" t="str">
        <f>MID(+'MÓDULO 4'!$B114,1,6)</f>
        <v>6.2.3.</v>
      </c>
      <c r="OQ1" s="307" t="str">
        <f>MID(+'MÓDULO 4'!$B115,1,6)</f>
        <v>6.3.1.</v>
      </c>
      <c r="OR1" s="307" t="str">
        <f>MID(+'MÓDULO 4'!$B116,1,7)</f>
        <v>6.3.1.1</v>
      </c>
      <c r="OS1" s="307" t="str">
        <f>MID(+'MÓDULO 4'!$B117,1,6)</f>
        <v>6.3.2.</v>
      </c>
      <c r="OT1" s="307" t="str">
        <f>MID(+'MÓDULO 4'!$B118,1,6)</f>
        <v>6.3.3.</v>
      </c>
      <c r="OU1" s="307" t="str">
        <f>MID(+'MÓDULO 4'!$B119,1,6)</f>
        <v>6.3.4.</v>
      </c>
      <c r="OV1" s="307" t="str">
        <f>MID(+'MÓDULO 4'!$B120,1,6)</f>
        <v>6.3.5.</v>
      </c>
      <c r="OW1" s="307" t="str">
        <f>MID(+'MÓDULO 4'!$B121,1,8)</f>
        <v>6.3.5.1.</v>
      </c>
      <c r="OX1" s="307" t="str">
        <f>MID(+'MÓDULO 4'!$B122,1,6)</f>
        <v>6.3.6.</v>
      </c>
      <c r="OY1" s="303" t="s">
        <v>120</v>
      </c>
      <c r="OZ1" s="308" t="str">
        <f>MID(+'MÓDULO 5'!$B4,1,5)</f>
        <v xml:space="preserve">2.1. </v>
      </c>
      <c r="PA1" s="308" t="str">
        <f>MID(+'MÓDULO 5'!$B5,1,5)</f>
        <v xml:space="preserve">2.2. </v>
      </c>
      <c r="PB1" s="308" t="str">
        <f>MID(+'MÓDULO 5'!$B7,1,5)</f>
        <v xml:space="preserve">3.1. </v>
      </c>
      <c r="PC1" s="308" t="str">
        <f>MID(+'MÓDULO 5'!$B8,1,5)</f>
        <v xml:space="preserve">3.2. </v>
      </c>
      <c r="PD1" s="308" t="str">
        <f>MID(+'MÓDULO 5'!$B9,1,5)</f>
        <v xml:space="preserve">3.3. </v>
      </c>
      <c r="PE1" s="308" t="str">
        <f>MID(+'MÓDULO 5'!$B10,1,5)</f>
        <v xml:space="preserve">3.4. </v>
      </c>
      <c r="PF1" s="308" t="str">
        <f>MID(+'MÓDULO 5'!$B11,1,5)</f>
        <v xml:space="preserve">3.5. </v>
      </c>
      <c r="PG1" s="308" t="str">
        <f>MID(+'MÓDULO 5'!$B12,1,5)</f>
        <v xml:space="preserve">3.6. </v>
      </c>
      <c r="PH1" s="308" t="str">
        <f>MID(+'MÓDULO 5'!$B14,1,5)</f>
        <v xml:space="preserve">4.1. </v>
      </c>
      <c r="PI1" s="308" t="str">
        <f>MID(+'MÓDULO 5'!$B15,1,5)</f>
        <v>4.1.1</v>
      </c>
      <c r="PJ1" s="308" t="str">
        <f>MID(+'MÓDULO 5'!$B16,1,5)</f>
        <v xml:space="preserve">4.2. </v>
      </c>
      <c r="PK1" s="308" t="str">
        <f>MID(+'MÓDULO 5'!$B17,1,5)</f>
        <v xml:space="preserve">4.3. </v>
      </c>
      <c r="PL1" s="308" t="str">
        <f>MID(+'MÓDULO 5'!$B18,1,5)</f>
        <v xml:space="preserve">4.4. </v>
      </c>
      <c r="PM1" s="308" t="str">
        <f>MID(+'MÓDULO 5'!$B19,1,5)</f>
        <v xml:space="preserve">4.5. </v>
      </c>
      <c r="PN1" s="308" t="str">
        <f>MID(+'MÓDULO 5'!$B20,1,5)</f>
        <v xml:space="preserve">4.6. </v>
      </c>
      <c r="PO1" s="308" t="str">
        <f>MID(+'MÓDULO 5'!$B22,1,6)</f>
        <v>4.7.1.</v>
      </c>
      <c r="PP1" s="308" t="str">
        <f>MID(+'MÓDULO 5'!$B23,1,7)</f>
        <v xml:space="preserve">4.7.2. </v>
      </c>
      <c r="PQ1" s="308" t="str">
        <f>MID(+'MÓDULO 5'!$B24,1,7)</f>
        <v>4.7.2.1</v>
      </c>
      <c r="PR1" s="308" t="str">
        <f>MID(+'MÓDULO 5'!$B25,1,7)</f>
        <v xml:space="preserve">4.7.3. </v>
      </c>
      <c r="PS1" s="308" t="str">
        <f>MID(+'MÓDULO 5'!$B26,1,7)</f>
        <v xml:space="preserve">4.7.4. </v>
      </c>
      <c r="PT1" s="308" t="str">
        <f>MID(+'MÓDULO 5'!$B27,1,7)</f>
        <v xml:space="preserve">4.7.5. </v>
      </c>
      <c r="PU1" s="308" t="str">
        <f>MID(+'MÓDULO 5'!$B28,1,7)</f>
        <v xml:space="preserve">4.7.6. </v>
      </c>
      <c r="PV1" s="308" t="str">
        <f>MID(+'MÓDULO 5'!$B29,1,7)</f>
        <v>4.7.6.1</v>
      </c>
      <c r="PW1" s="308" t="str">
        <f>MID(+'MÓDULO 5'!$B30,1,7)</f>
        <v>4.7.6.2</v>
      </c>
      <c r="PX1" s="308" t="str">
        <f>MID(+'MÓDULO 5'!$B31,1,7)</f>
        <v xml:space="preserve">4.7.7. </v>
      </c>
      <c r="PY1" s="308" t="str">
        <f>MID(+'MÓDULO 5'!$B32,1,7)</f>
        <v xml:space="preserve">4.7.8. </v>
      </c>
      <c r="PZ1" s="308" t="str">
        <f>MID(+'MÓDULO 5'!$B33,1,7)</f>
        <v xml:space="preserve">4.7.9. </v>
      </c>
      <c r="QA1" s="308" t="str">
        <f>MID(+'MÓDULO 5'!$B34,1,7)</f>
        <v>4.7.10.</v>
      </c>
      <c r="QB1" s="308" t="str">
        <f>MID(+'MÓDULO 5'!$B35,1,7)</f>
        <v>4.7.11.</v>
      </c>
      <c r="QC1" s="308" t="str">
        <f>MID(+'MÓDULO 5'!$B36,1,7)</f>
        <v>4.7.12.</v>
      </c>
      <c r="QD1" s="308" t="str">
        <f>MID(+'MÓDULO 5'!$B37,1,7)</f>
        <v>4.7.13.</v>
      </c>
      <c r="QE1" s="308" t="str">
        <f>MID(+'MÓDULO 5'!$B38,1,8)</f>
        <v xml:space="preserve">4.7.14. </v>
      </c>
      <c r="QF1" s="308" t="str">
        <f>MID(+'MÓDULO 5'!$B39,1,8)</f>
        <v>4.7.14.1</v>
      </c>
      <c r="QG1" s="308" t="str">
        <f>MID(+'MÓDULO 5'!$B40,1,8)</f>
        <v>4.7.14.2</v>
      </c>
      <c r="QH1" s="308" t="str">
        <f>MID(+'MÓDULO 5'!$B41,1,8)</f>
        <v xml:space="preserve">4.7.15. </v>
      </c>
      <c r="QI1" s="308" t="str">
        <f>MID(+'MÓDULO 5'!$B42,1,8)</f>
        <v>4.7.15.1</v>
      </c>
      <c r="QJ1" s="308" t="str">
        <f>MID(+'MÓDULO 5'!$B43,1,8)</f>
        <v>4.7.15.2</v>
      </c>
      <c r="QK1" s="308" t="str">
        <f>MID(+'MÓDULO 5'!$B44,1,7)</f>
        <v>4.7.16.</v>
      </c>
      <c r="QL1" s="308" t="str">
        <f>MID(+'MÓDULO 5'!$B46,1,6)</f>
        <v>4.8.1.</v>
      </c>
      <c r="QM1" s="308" t="str">
        <f>MID(+'MÓDULO 5'!$B47,1,6)</f>
        <v>4.8.2.</v>
      </c>
      <c r="QN1" s="308" t="str">
        <f>MID(+'MÓDULO 5'!$B48,1,6)</f>
        <v>4.8.3.</v>
      </c>
      <c r="QO1" s="308" t="str">
        <f>MID(+'MÓDULO 5'!$B49,1,6)</f>
        <v>4.8.4.</v>
      </c>
      <c r="QP1" s="308" t="str">
        <f>MID(+'MÓDULO 5'!$B50,1,6)</f>
        <v>4.8.5.</v>
      </c>
      <c r="QQ1" s="308" t="str">
        <f>MID(+'MÓDULO 5'!$B51,1,6)</f>
        <v>4.8.6.</v>
      </c>
      <c r="QR1" s="308" t="str">
        <f>MID(+'MÓDULO 5'!$B52,1,6)</f>
        <v>4.8.7.</v>
      </c>
      <c r="QS1" s="308" t="str">
        <f>MID(+'MÓDULO 5'!$B53,1,6)</f>
        <v>4.8.8.</v>
      </c>
      <c r="QT1" s="308" t="str">
        <f>MID(+'MÓDULO 5'!$B54,1,6)</f>
        <v>4.8.9.</v>
      </c>
      <c r="QU1" s="308" t="str">
        <f>MID(+'MÓDULO 5'!$B55,1,6)</f>
        <v>4.8.10</v>
      </c>
      <c r="QV1" s="308" t="str">
        <f>MID(+'MÓDULO 5'!$B56,1,6)</f>
        <v>4.8.11</v>
      </c>
      <c r="QW1" s="308" t="str">
        <f>MID(+'MÓDULO 5'!$B57,1,6)</f>
        <v>4.8.12</v>
      </c>
      <c r="QX1" s="308" t="str">
        <f>MID(+'MÓDULO 5'!$B59,1,6)</f>
        <v>4.9.1.</v>
      </c>
      <c r="QY1" s="308" t="str">
        <f>MID(+'MÓDULO 5'!$B60,1,6)</f>
        <v>4.9.2.</v>
      </c>
      <c r="QZ1" s="308" t="str">
        <f>MID(+'MÓDULO 5'!$B61,1,6)</f>
        <v>4.9.3.</v>
      </c>
      <c r="RA1" s="308" t="str">
        <f>MID(+'MÓDULO 5'!$B62,1,6)</f>
        <v>4.9.4.</v>
      </c>
      <c r="RB1" s="308" t="str">
        <f>MID(+'MÓDULO 5'!$B63,1,6)</f>
        <v>4.9.5.</v>
      </c>
      <c r="RC1" s="308" t="str">
        <f>MID(+'MÓDULO 5'!$B65,1,5)</f>
        <v xml:space="preserve">5.1. </v>
      </c>
      <c r="RD1" s="308" t="str">
        <f>MID(+'MÓDULO 5'!$B66,1,5)</f>
        <v xml:space="preserve">5.2. </v>
      </c>
      <c r="RE1" s="308" t="str">
        <f>MID(+'MÓDULO 5'!$B67,1,6)</f>
        <v>5.2.1.</v>
      </c>
      <c r="RF1" s="308" t="str">
        <f>MID(+'MÓDULO 5'!$B68,1,6)</f>
        <v>5.2.2.</v>
      </c>
      <c r="RG1" s="308" t="str">
        <f>MID(+'MÓDULO 5'!$B69,1,5)</f>
        <v xml:space="preserve">5.3. </v>
      </c>
      <c r="RH1" s="308" t="str">
        <f>MID(+'MÓDULO 5'!$B70,1,6)</f>
        <v>5.3.1.</v>
      </c>
      <c r="RI1" s="308" t="str">
        <f>MID(+'MÓDULO 5'!$B71,1,5)</f>
        <v xml:space="preserve">5.4. </v>
      </c>
      <c r="RJ1" s="308" t="str">
        <f>MID(+'MÓDULO 5'!$B72,1,5)</f>
        <v xml:space="preserve">5.5. </v>
      </c>
      <c r="RK1" s="308" t="str">
        <f>MID(+'MÓDULO 5'!$B73,1,5)</f>
        <v xml:space="preserve">5.6. </v>
      </c>
      <c r="RL1" s="308" t="str">
        <f>MID(+'MÓDULO 5'!$B74,1,6)</f>
        <v>5.6.1.</v>
      </c>
      <c r="RM1" s="308" t="str">
        <f>MID(+'MÓDULO 5'!$B75,1,5)</f>
        <v xml:space="preserve">5.7. </v>
      </c>
      <c r="RN1" s="308" t="str">
        <f>MID(+'MÓDULO 5'!$B76,1,6)</f>
        <v>5.7.1.</v>
      </c>
      <c r="RO1" s="308" t="str">
        <f>MID(+'MÓDULO 5'!$B78,1,6)</f>
        <v>5.8.1.</v>
      </c>
      <c r="RP1" s="308" t="str">
        <f>MID(+'MÓDULO 5'!$B79,1,6)</f>
        <v>5.8.2.</v>
      </c>
      <c r="RQ1" s="308" t="str">
        <f>MID(+'MÓDULO 5'!$B80,1,6)</f>
        <v>5.8.2.</v>
      </c>
      <c r="RR1" s="308" t="str">
        <f>MID(+'MÓDULO 5'!$B81,1,6)</f>
        <v>5.8.2.</v>
      </c>
      <c r="RS1" s="308" t="str">
        <f>MID(+'MÓDULO 5'!$B83,1,6)</f>
        <v>5.9.1.</v>
      </c>
      <c r="RT1" s="308" t="str">
        <f>MID(+'MÓDULO 5'!$B84,1,7)</f>
        <v xml:space="preserve">5.9.2. </v>
      </c>
      <c r="RU1" s="308" t="str">
        <f>MID(+'MÓDULO 5'!$B85,1,8)</f>
        <v>5.9.2.1.</v>
      </c>
      <c r="RV1" s="308" t="str">
        <f>MID(+'MÓDULO 5'!$B86,1,6)</f>
        <v>5.9.3.</v>
      </c>
      <c r="RW1" s="308" t="str">
        <f>MID(+'MÓDULO 5'!$B87,1,6)</f>
        <v>5.9.4.</v>
      </c>
      <c r="RX1" s="308" t="str">
        <f>MID(+'MÓDULO 5'!$B89,1,6)</f>
        <v>5.10.1</v>
      </c>
      <c r="RY1" s="308" t="str">
        <f>MID(+'MÓDULO 5'!$B90,1,6)</f>
        <v>5.10.2</v>
      </c>
      <c r="RZ1" s="308" t="str">
        <f>MID(+'MÓDULO 5'!$B92,1,6)</f>
        <v>6.1.1.</v>
      </c>
      <c r="SA1" s="308" t="str">
        <f>MID(+'MÓDULO 5'!$B93,1,6)</f>
        <v>6.1.2.</v>
      </c>
      <c r="SB1" s="308" t="str">
        <f>MID(+'MÓDULO 5'!$B94,1,6)</f>
        <v>6.2.1.</v>
      </c>
      <c r="SC1" s="308" t="str">
        <f>MID(+'MÓDULO 5'!$B95,1,6)</f>
        <v>6.2.2.</v>
      </c>
      <c r="SD1" s="308" t="str">
        <f>MID(+'MÓDULO 5'!$B96,1,6)</f>
        <v>6.2.3.</v>
      </c>
    </row>
    <row r="2" spans="1:498" s="182" customFormat="1" ht="27" customHeight="1" x14ac:dyDescent="0.2">
      <c r="A2" s="181" t="str">
        <f ca="1">CELL("nome.arquivo",A1)</f>
        <v>\\anvssdf17\ggpbs\GSTCO\GERENCIAMENTO DE RISCO\SANGUE_MARP\xMODELOS_POPs\[MARPSH - Versão 2014.xlsx]DADOS</v>
      </c>
      <c r="B2" s="182" t="str">
        <f>IF(+IDENTIFICAÇÃO!$C$6&lt;&gt;"",+IDENTIFICAÇÃO!$C$6,"ERRO")</f>
        <v>ERRO</v>
      </c>
      <c r="C2" s="182" t="str">
        <f>IF(+IDENTIFICAÇÃO!$C$8&lt;&gt;"",+IDENTIFICAÇÃO!$C$8,"ERRO")</f>
        <v>ERRO</v>
      </c>
      <c r="D2" s="182" t="str">
        <f>IF(+IDENTIFICAÇÃO!$C$12&lt;&gt;"",+IDENTIFICAÇÃO!$C$12,"ERRO")</f>
        <v>ERRO</v>
      </c>
      <c r="E2" s="182" t="str">
        <f>IF(IDENTIFICAÇÃO!$K$12&lt;&gt;"",+IDENTIFICAÇÃO!$K$12,"ERRO")</f>
        <v>ERRO</v>
      </c>
      <c r="F2" s="182" t="str">
        <f>IF(OR(IDENTIFICAÇÃO!$K$12="PR",IDENTIFICAÇÃO!$K$12="SC",IDENTIFICAÇÃO!$K$12="RS"),"SUL",IF(OR(IDENTIFICAÇÃO!$K$12="SP",IDENTIFICAÇÃO!$K$12="RJ",IDENTIFICAÇÃO!$K$12="ES",IDENTIFICAÇÃO!$K$12="MG"),"SUDESTE",IF(OR(IDENTIFICAÇÃO!$K$12="GO",IDENTIFICAÇÃO!$K$12="MT",IDENTIFICAÇÃO!$K$12="MS",IDENTIFICAÇÃO!$K$12="DF"),"CENTRO-OESTE",IF(OR(IDENTIFICAÇÃO!$K$12="AC",IDENTIFICAÇÃO!$K$12="AM",IDENTIFICAÇÃO!$K$12="PA",IDENTIFICAÇÃO!$K$12="AP",IDENTIFICAÇÃO!$K$12="RR",IDENTIFICAÇÃO!$K$12="RO",IDENTIFICAÇÃO!$K$12="TO"),"NORTE",IF(OR(IDENTIFICAÇÃO!$K$12="MA",IDENTIFICAÇÃO!$K$12="PI",IDENTIFICAÇÃO!$K$12="CE",IDENTIFICAÇÃO!$K$12="RN",IDENTIFICAÇÃO!$K$12="AL",IDENTIFICAÇÃO!$K$12="SE",IDENTIFICAÇÃO!$K$12="BA",IDENTIFICAÇÃO!$K$12="PE",IDENTIFICAÇÃO!$K$12="PB"),"NORDESTE","ERRO")))))</f>
        <v>ERRO</v>
      </c>
      <c r="G2" s="182" t="str">
        <f>IF(IDENTIFICAÇÃO!$C$22&lt;&gt;"",+IDENTIFICAÇÃO!$C$22,"ERRO")</f>
        <v>ERRO</v>
      </c>
      <c r="H2" s="182" t="str">
        <f>IF(IDENTIFICAÇÃO!$C$14&lt;&gt;"",+IDENTIFICAÇÃO!$C$14,"ERRO")</f>
        <v>ERRO</v>
      </c>
      <c r="I2" s="186" t="e">
        <f>+RESULTADOS!$G$47</f>
        <v>#DIV/0!</v>
      </c>
      <c r="J2" s="185" t="e">
        <f>+RESULTADOS!$G$49</f>
        <v>#DIV/0!</v>
      </c>
      <c r="K2" s="182" t="str">
        <f>IF(IDENTIFICAÇÃO!$G$31&lt;&gt;"",+IDENTIFICAÇÃO!$G$31,"ERRO")</f>
        <v>ERRO</v>
      </c>
      <c r="L2" s="182" t="str">
        <f>IF(IDENTIFICAÇÃO!$C$18&lt;&gt;"","SIM","NÃO")</f>
        <v>NÃO</v>
      </c>
      <c r="M2" s="183" t="str">
        <f>IF(+IDENTIFICAÇÃO!$C$29&lt;&gt;"",+IDENTIFICAÇÃO!$C$29,"ERRO")</f>
        <v>ERRO</v>
      </c>
      <c r="N2" s="183" t="str">
        <f>IF(+IDENTIFICAÇÃO!$C$27&lt;&gt;"",+IDENTIFICAÇÃO!$C$27,"ERRO")</f>
        <v>ERRO</v>
      </c>
      <c r="O2" s="183" t="str">
        <f>IF(+IDENTIFICAÇÃO!$D$25&lt;&gt;"",+IDENTIFICAÇÃO!$D$25,"ERRO")</f>
        <v>ERRO</v>
      </c>
      <c r="P2" s="183" t="str">
        <f>IF(+IDENTIFICAÇÃO!$F$25&lt;&gt;"",+IDENTIFICAÇÃO!$F$25,"ERRO")</f>
        <v>ERRO</v>
      </c>
      <c r="Q2" s="309"/>
      <c r="R2" s="182">
        <f>IF('MÓDULO 1'!$E4="x",0,IF('MÓDULO 1'!$D4="x",1,0))</f>
        <v>0</v>
      </c>
      <c r="S2" s="182">
        <f>IF('MÓDULO 1'!$E5="x",0,IF('MÓDULO 1'!$D5="x",1,0))</f>
        <v>0</v>
      </c>
      <c r="T2" s="182">
        <f>IF('MÓDULO 1'!$E6="x",0,IF('MÓDULO 1'!$D6="x",1,0))</f>
        <v>0</v>
      </c>
      <c r="U2" s="182">
        <f>IF('MÓDULO 1'!$E7="x",0,IF('MÓDULO 1'!$D7="x",1,0))</f>
        <v>0</v>
      </c>
      <c r="V2" s="182">
        <f>IF('MÓDULO 1'!$E8="x",0,IF('MÓDULO 1'!$D8="x",1,0))</f>
        <v>0</v>
      </c>
      <c r="W2" s="182">
        <f>IF('MÓDULO 1'!$E10="x",0,IF('MÓDULO 1'!$D10="x",1,0))</f>
        <v>0</v>
      </c>
      <c r="X2" s="182">
        <f>IF('MÓDULO 1'!$E11="x",0,IF('MÓDULO 1'!$D11="x",1,0))</f>
        <v>0</v>
      </c>
      <c r="Y2" s="182">
        <f>IF('MÓDULO 1'!$E12="x",0,IF('MÓDULO 1'!$D12="x",1,0))</f>
        <v>0</v>
      </c>
      <c r="Z2" s="182">
        <f>IF('MÓDULO 1'!$E13="x",0,IF('MÓDULO 1'!$D13="x",1,0))</f>
        <v>0</v>
      </c>
      <c r="AA2" s="182">
        <f>IF('MÓDULO 1'!$E14="x",0,IF('MÓDULO 1'!$D14="x",1,0))</f>
        <v>0</v>
      </c>
      <c r="AB2" s="182">
        <f>IF('MÓDULO 1'!$E15="x",0,IF('MÓDULO 1'!$D15="x",1,0))</f>
        <v>0</v>
      </c>
      <c r="AC2" s="182">
        <f>IF('MÓDULO 1'!$E16="x",0,IF('MÓDULO 1'!$D16="x",1,0))</f>
        <v>0</v>
      </c>
      <c r="AD2" s="182">
        <f>IF('MÓDULO 1'!$E18="x",0,IF('MÓDULO 1'!$D18="x",1,0))</f>
        <v>0</v>
      </c>
      <c r="AE2" s="182">
        <f>IF('MÓDULO 1'!$E19="x",0,IF('MÓDULO 1'!$D19="x",1,0))</f>
        <v>0</v>
      </c>
      <c r="AF2" s="182">
        <f>IF('MÓDULO 1'!$E20="x",0,IF('MÓDULO 1'!$D20="x",1,0))</f>
        <v>0</v>
      </c>
      <c r="AG2" s="182">
        <f>IF('MÓDULO 1'!$E21="x",0,IF('MÓDULO 1'!$D21="x",1,0))</f>
        <v>0</v>
      </c>
      <c r="AH2" s="182">
        <f>IF('MÓDULO 1'!$E22="x",0,IF('MÓDULO 1'!$D22="x",1,0))</f>
        <v>0</v>
      </c>
      <c r="AI2" s="154">
        <f>IF('MÓDULO 1'!$E23="x",0,IF('MÓDULO 1'!$D23="x",1,0))</f>
        <v>0</v>
      </c>
      <c r="AJ2" s="154">
        <f>IF('MÓDULO 1'!$E25="x",0,IF('MÓDULO 1'!$D25="x",1,0))</f>
        <v>0</v>
      </c>
      <c r="AK2" s="154">
        <f>IF('MÓDULO 1'!$E26="x",0,IF('MÓDULO 1'!$D26="x",1,0))</f>
        <v>0</v>
      </c>
      <c r="AL2" s="154">
        <f>IF('MÓDULO 1'!$E27="x",0,IF('MÓDULO 1'!$D27="x",1,0))</f>
        <v>0</v>
      </c>
      <c r="AM2" s="154">
        <f>IF('MÓDULO 1'!$E28="x",0,IF('MÓDULO 1'!$D28="x",1,0))</f>
        <v>0</v>
      </c>
      <c r="AN2" s="154">
        <f>IF('MÓDULO 1'!$E29="x",0,IF('MÓDULO 1'!$D29="x",1,0))</f>
        <v>0</v>
      </c>
      <c r="AO2" s="154">
        <f>IF('MÓDULO 1'!$E30="x",0,IF('MÓDULO 1'!$D30="x",1,0))</f>
        <v>0</v>
      </c>
      <c r="AP2" s="154">
        <f>IF('MÓDULO 1'!$E31="x",0,IF('MÓDULO 1'!$D31="x",1,0))</f>
        <v>0</v>
      </c>
      <c r="AQ2" s="154">
        <f>IF('MÓDULO 1'!$E32="x",0,IF('MÓDULO 1'!$D32="x",1,0))</f>
        <v>0</v>
      </c>
      <c r="AR2" s="154">
        <f>IF('MÓDULO 1'!$E33="x",0,IF('MÓDULO 1'!$D33="x",1,0))</f>
        <v>0</v>
      </c>
      <c r="AS2" s="154">
        <f>IF('MÓDULO 1'!$E35="x",0,IF('MÓDULO 1'!$D35="x",1,0))</f>
        <v>0</v>
      </c>
      <c r="AT2" s="154">
        <f>IF('MÓDULO 1'!$E36="x",0,IF('MÓDULO 1'!$D36="x",1,0))</f>
        <v>0</v>
      </c>
      <c r="AU2" s="154">
        <f>IF('MÓDULO 1'!$E37="x",0,IF('MÓDULO 1'!$D37="x",1,0))</f>
        <v>0</v>
      </c>
      <c r="AV2" s="154">
        <f>IF('MÓDULO 1'!$E38="x",0,IF('MÓDULO 1'!$D38="x",1,0))</f>
        <v>0</v>
      </c>
      <c r="AW2" s="154">
        <f>IF('MÓDULO 1'!$E39="x",0,IF('MÓDULO 1'!$D39="x",1,0))</f>
        <v>0</v>
      </c>
      <c r="AX2" s="154">
        <f>IF('MÓDULO 1'!$E40="x",0,IF('MÓDULO 1'!$D40="x",1,0))</f>
        <v>0</v>
      </c>
      <c r="AY2" s="154">
        <f>IF('MÓDULO 1'!$E42="x",0,IF('MÓDULO 1'!$D42="x",1,0))</f>
        <v>0</v>
      </c>
      <c r="AZ2" s="154">
        <f>IF('MÓDULO 1'!$E43="x",0,IF('MÓDULO 1'!$D43="x",1,0))</f>
        <v>0</v>
      </c>
      <c r="BA2" s="154">
        <f>IF('MÓDULO 1'!$E44="x",0,IF('MÓDULO 1'!$D44="x",1,0))</f>
        <v>0</v>
      </c>
      <c r="BB2" s="154">
        <f>IF('MÓDULO 1'!$E45="x",0,IF('MÓDULO 1'!$D45="x",1,0))</f>
        <v>0</v>
      </c>
      <c r="BC2" s="154">
        <f>IF('MÓDULO 1'!$E47="x",0,IF('MÓDULO 1'!$D47="x",1,0))</f>
        <v>0</v>
      </c>
      <c r="BD2" s="154">
        <f>IF('MÓDULO 1'!$E48="x",0,IF('MÓDULO 1'!$D48="x",1,0))</f>
        <v>0</v>
      </c>
      <c r="BE2" s="154">
        <f>IF('MÓDULO 1'!$E49="x",0,IF('MÓDULO 1'!$D49="x",1,0))</f>
        <v>0</v>
      </c>
      <c r="BF2" s="154">
        <f>IF('MÓDULO 1'!$E50="x",0,IF('MÓDULO 1'!$D50="x",1,0))</f>
        <v>0</v>
      </c>
      <c r="BG2" s="154">
        <f>IF('MÓDULO 1'!$E52="x",0,IF('MÓDULO 1'!$D52="x",1,0))</f>
        <v>0</v>
      </c>
      <c r="BH2" s="154">
        <f>IF('MÓDULO 1'!$E53="x",0,IF('MÓDULO 1'!$D53="x",1,0))</f>
        <v>0</v>
      </c>
      <c r="BI2" s="154">
        <f>IF('MÓDULO 1'!$E54="x",0,IF('MÓDULO 1'!$D54="x",1,0))</f>
        <v>0</v>
      </c>
      <c r="BJ2" s="154">
        <f>IF('MÓDULO 1'!$E55="x",0,IF('MÓDULO 1'!$D55="x",1,0))</f>
        <v>0</v>
      </c>
      <c r="BK2" s="154">
        <f>IF('MÓDULO 1'!$E57="x",0,IF('MÓDULO 1'!$D57="x",1,0))</f>
        <v>0</v>
      </c>
      <c r="BL2" s="154">
        <f>IF('MÓDULO 1'!$E58="x",0,IF('MÓDULO 1'!$D58="x",1,0))</f>
        <v>0</v>
      </c>
      <c r="BM2" s="154">
        <f>IF('MÓDULO 1'!$E59="x",0,IF('MÓDULO 1'!$D59="x",1,0))</f>
        <v>0</v>
      </c>
      <c r="BN2" s="154">
        <f>IF('MÓDULO 1'!$E60="x",0,IF('MÓDULO 1'!$D60="x",1,0))</f>
        <v>0</v>
      </c>
      <c r="BO2" s="154">
        <f>IF('MÓDULO 1'!$E61="x",0,IF('MÓDULO 1'!$D61="x",1,0))</f>
        <v>0</v>
      </c>
      <c r="BP2" s="154">
        <f>IF('MÓDULO 1'!$E62="x",0,IF('MÓDULO 1'!$D62="x",1,0))</f>
        <v>0</v>
      </c>
      <c r="BQ2" s="154">
        <f>IF('MÓDULO 1'!$E63="x",0,IF('MÓDULO 1'!$D63="x",1,0))</f>
        <v>0</v>
      </c>
      <c r="BR2" s="154">
        <f>IF('MÓDULO 1'!$E64="x",0,IF('MÓDULO 1'!$D64="x",1,0))</f>
        <v>0</v>
      </c>
      <c r="BS2" s="154">
        <f>IF('MÓDULO 1'!$E65="x",0,IF('MÓDULO 1'!$D65="x",1,0))</f>
        <v>0</v>
      </c>
      <c r="BT2" s="154">
        <f>IF('MÓDULO 1'!$E66="x",0,IF('MÓDULO 1'!$D66="x",1,0))</f>
        <v>0</v>
      </c>
      <c r="BU2" s="154">
        <f>IF('MÓDULO 1'!$E67="x",0,IF('MÓDULO 1'!$D67="x",1,0))</f>
        <v>0</v>
      </c>
      <c r="BV2" s="154">
        <f>IF('MÓDULO 1'!$E68="x",0,IF('MÓDULO 1'!$D68="x",1,0))</f>
        <v>0</v>
      </c>
      <c r="BW2" s="154">
        <f>IF('MÓDULO 1'!$E69="x",0,IF('MÓDULO 1'!$D69="x",1,0))</f>
        <v>0</v>
      </c>
      <c r="BX2" s="154">
        <f>IF('MÓDULO 1'!$E71="x",0,IF('MÓDULO 1'!$D71="x",1,0))</f>
        <v>0</v>
      </c>
      <c r="BY2" s="154">
        <f>IF('MÓDULO 1'!$E72="x",0,IF('MÓDULO 1'!$D72="x",1,0))</f>
        <v>0</v>
      </c>
      <c r="BZ2" s="154">
        <f>IF('MÓDULO 1'!$E73="x",0,IF('MÓDULO 1'!$D73="x",1,0))</f>
        <v>0</v>
      </c>
      <c r="CA2" s="154">
        <f>IF('MÓDULO 1'!$E74="x",0,IF('MÓDULO 1'!$D74="x",1,0))</f>
        <v>0</v>
      </c>
      <c r="CB2" s="154">
        <f>IF('MÓDULO 1'!$E75="x",0,IF('MÓDULO 1'!$D75="x",1,0))</f>
        <v>0</v>
      </c>
      <c r="CC2" s="154">
        <f>IF('MÓDULO 1'!$E76="x",0,IF('MÓDULO 1'!$D76="x",1,0))</f>
        <v>0</v>
      </c>
      <c r="CD2" s="154">
        <f>IF('MÓDULO 1'!$E77="x",0,IF('MÓDULO 1'!$D77="x",1,0))</f>
        <v>0</v>
      </c>
      <c r="CE2" s="154">
        <f>IF('MÓDULO 1'!$E78="x",0,IF('MÓDULO 1'!$D78="x",1,0))</f>
        <v>0</v>
      </c>
      <c r="CF2" s="154">
        <f>IF('MÓDULO 1'!$E79="x",0,IF('MÓDULO 1'!$D79="x",1,0))</f>
        <v>0</v>
      </c>
      <c r="CG2" s="310"/>
      <c r="CH2" s="154">
        <f>IF('MÓDULO 2'!$E4="x",0,IF('MÓDULO 2'!$D4="x",1,0))</f>
        <v>0</v>
      </c>
      <c r="CI2" s="154">
        <f>IF('MÓDULO 2'!$E5="x",0,IF('MÓDULO 2'!$D5="x",1,0))</f>
        <v>0</v>
      </c>
      <c r="CJ2" s="154">
        <f>IF('MÓDULO 2'!$E6="x",0,IF('MÓDULO 2'!$D6="x",1,0))</f>
        <v>0</v>
      </c>
      <c r="CK2" s="154">
        <f>IF('MÓDULO 2'!$E7="x",0,IF('MÓDULO 2'!$D7="x",1,0))</f>
        <v>0</v>
      </c>
      <c r="CL2" s="154">
        <f>IF('MÓDULO 2'!$E8="x",0,IF('MÓDULO 2'!$D8="x",1,0))</f>
        <v>0</v>
      </c>
      <c r="CM2" s="154">
        <f>IF('MÓDULO 2'!$E10="x",0,IF('MÓDULO 2'!$D10="x",1,0))</f>
        <v>0</v>
      </c>
      <c r="CN2" s="154">
        <f>IF('MÓDULO 2'!$E11="x",0,IF('MÓDULO 2'!$D11="x",1,0))</f>
        <v>0</v>
      </c>
      <c r="CO2" s="154">
        <f>IF('MÓDULO 2'!$E12="x",0,IF('MÓDULO 2'!$D12="x",1,0))</f>
        <v>0</v>
      </c>
      <c r="CP2" s="154">
        <f>IF('MÓDULO 2'!$E13="x",0,IF('MÓDULO 2'!$D13="x",1,0))</f>
        <v>0</v>
      </c>
      <c r="CQ2" s="154">
        <f>IF('MÓDULO 2'!$E14="x",0,IF('MÓDULO 2'!$D14="x",1,0))</f>
        <v>0</v>
      </c>
      <c r="CR2" s="154">
        <f>IF('MÓDULO 2'!$E15="x",0,IF('MÓDULO 2'!$D15="x",1,0))</f>
        <v>0</v>
      </c>
      <c r="CS2" s="154">
        <f>IF('MÓDULO 2'!$E16="x",0,IF('MÓDULO 2'!$D16="x",1,0))</f>
        <v>0</v>
      </c>
      <c r="CT2" s="154">
        <f>IF('MÓDULO 2'!$E17="x",0,IF('MÓDULO 2'!$D17="x",1,0))</f>
        <v>0</v>
      </c>
      <c r="CU2" s="154">
        <f>IF('MÓDULO 2'!$E18="x",0,IF('MÓDULO 2'!$D18="x",1,0))</f>
        <v>0</v>
      </c>
      <c r="CV2" s="154">
        <f>IF('MÓDULO 2'!$E20="x",0,IF('MÓDULO 2'!$D20="x",1,0))</f>
        <v>0</v>
      </c>
      <c r="CW2" s="154">
        <f>IF('MÓDULO 2'!$E21="x",0,IF('MÓDULO 2'!$D21="x",1,0))</f>
        <v>0</v>
      </c>
      <c r="CX2" s="154">
        <f>IF('MÓDULO 2'!$E22="x",0,IF('MÓDULO 2'!$D22="x",1,0))</f>
        <v>0</v>
      </c>
      <c r="CY2" s="154">
        <f>IF('MÓDULO 2'!$E23="x",0,IF('MÓDULO 2'!$D23="x",1,0))</f>
        <v>0</v>
      </c>
      <c r="CZ2" s="154">
        <f>IF('MÓDULO 2'!$E24="x",0,IF('MÓDULO 2'!$D24="x",1,0))</f>
        <v>0</v>
      </c>
      <c r="DA2" s="154">
        <f>IF('MÓDULO 2'!$E25="x",0,IF('MÓDULO 2'!$D25="x",1,0))</f>
        <v>0</v>
      </c>
      <c r="DB2" s="154">
        <f>IF('MÓDULO 2'!$E26="x",0,IF('MÓDULO 2'!$D26="x",1,0))</f>
        <v>0</v>
      </c>
      <c r="DC2" s="154">
        <f>IF('MÓDULO 2'!$E28="x",0,IF('MÓDULO 2'!$D28="x",1,0))</f>
        <v>0</v>
      </c>
      <c r="DD2" s="154">
        <f>IF('MÓDULO 2'!$E29="x",0,IF('MÓDULO 2'!$D29="x",1,0))</f>
        <v>0</v>
      </c>
      <c r="DE2" s="154">
        <f>IF('MÓDULO 2'!$E30="x",0,IF('MÓDULO 2'!$D30="x",1,0))</f>
        <v>0</v>
      </c>
      <c r="DF2" s="154">
        <f>IF('MÓDULO 2'!$E31="x",0,IF('MÓDULO 2'!$D31="x",1,0))</f>
        <v>0</v>
      </c>
      <c r="DG2" s="154">
        <f>IF('MÓDULO 2'!$E32="x",0,IF('MÓDULO 2'!$D32="x",1,0))</f>
        <v>0</v>
      </c>
      <c r="DH2" s="154">
        <f>IF('MÓDULO 2'!$E33="x",0,IF('MÓDULO 2'!$D33="x",1,0))</f>
        <v>0</v>
      </c>
      <c r="DI2" s="154">
        <f>IF('MÓDULO 2'!$E34="x",0,IF('MÓDULO 2'!$D34="x",1,0))</f>
        <v>0</v>
      </c>
      <c r="DJ2" s="154">
        <f>IF('MÓDULO 2'!$E35="x",0,IF('MÓDULO 2'!$D35="x",1,0))</f>
        <v>0</v>
      </c>
      <c r="DK2" s="154">
        <f>IF('MÓDULO 2'!$E36="x",0,IF('MÓDULO 2'!$D36="x",1,0))</f>
        <v>0</v>
      </c>
      <c r="DL2" s="154">
        <f>IF('MÓDULO 2'!$E37="x",0,IF('MÓDULO 2'!$D37="x",1,0))</f>
        <v>0</v>
      </c>
      <c r="DM2" s="154">
        <f>IF('MÓDULO 2'!$E38="x",0,IF('MÓDULO 2'!$D38="x",1,0))</f>
        <v>0</v>
      </c>
      <c r="DN2" s="154">
        <f>IF('MÓDULO 2'!$E39="x",0,IF('MÓDULO 2'!$D39="x",1,0))</f>
        <v>0</v>
      </c>
      <c r="DO2" s="154">
        <f>IF('MÓDULO 2'!$E41="x",0,IF('MÓDULO 2'!$D41="x",1,0))</f>
        <v>0</v>
      </c>
      <c r="DP2" s="154">
        <f>IF('MÓDULO 2'!$E42="x",0,IF('MÓDULO 2'!$D42="x",1,0))</f>
        <v>0</v>
      </c>
      <c r="DQ2" s="154">
        <f>IF('MÓDULO 2'!$E43="x",0,IF('MÓDULO 2'!$D43="x",1,0))</f>
        <v>0</v>
      </c>
      <c r="DR2" s="154">
        <f>IF('MÓDULO 2'!$E44="x",0,IF('MÓDULO 2'!$D44="x",1,0))</f>
        <v>0</v>
      </c>
      <c r="DS2" s="154">
        <f>IF('MÓDULO 2'!$E45="x",0,IF('MÓDULO 2'!$D45="x",1,0))</f>
        <v>0</v>
      </c>
      <c r="DT2" s="154">
        <f>IF('MÓDULO 2'!$E46="x",0,IF('MÓDULO 2'!$D46="x",1,0))</f>
        <v>0</v>
      </c>
      <c r="DU2" s="154">
        <f>IF('MÓDULO 2'!$E47="x",0,IF('MÓDULO 2'!$D47="x",1,0))</f>
        <v>0</v>
      </c>
      <c r="DV2" s="154">
        <f>IF('MÓDULO 2'!$E48="x",0,IF('MÓDULO 2'!$D48="x",1,0))</f>
        <v>0</v>
      </c>
      <c r="DW2" s="154">
        <f>IF('MÓDULO 2'!$E49="x",0,IF('MÓDULO 2'!$D49="x",1,0))</f>
        <v>0</v>
      </c>
      <c r="DX2" s="154">
        <f>IF('MÓDULO 2'!$E50="x",0,IF('MÓDULO 2'!$D50="x",1,0))</f>
        <v>0</v>
      </c>
      <c r="DY2" s="154">
        <f>IF('MÓDULO 2'!$E51="x",0,IF('MÓDULO 2'!$D51="x",1,0))</f>
        <v>0</v>
      </c>
      <c r="DZ2" s="154">
        <f>IF('MÓDULO 2'!$E52="x",0,IF('MÓDULO 2'!$D52="x",1,0))</f>
        <v>0</v>
      </c>
      <c r="EA2" s="154">
        <f>IF('MÓDULO 2'!$E53="x",0,IF('MÓDULO 2'!$D53="x",1,0))</f>
        <v>0</v>
      </c>
      <c r="EB2" s="154">
        <f>IF('MÓDULO 2'!$E54="x",0,IF('MÓDULO 2'!$D54="x",1,0))</f>
        <v>0</v>
      </c>
      <c r="EC2" s="154">
        <f>IF('MÓDULO 2'!$E55="x",0,IF('MÓDULO 2'!$D55="x",1,0))</f>
        <v>0</v>
      </c>
      <c r="ED2" s="154">
        <f>IF('MÓDULO 2'!$E56="x",0,IF('MÓDULO 2'!$D56="x",1,0))</f>
        <v>0</v>
      </c>
      <c r="EE2" s="154">
        <f>IF('MÓDULO 2'!$E57="x",0,IF('MÓDULO 2'!$D57="x",1,0))</f>
        <v>0</v>
      </c>
      <c r="EF2" s="154">
        <f>IF('MÓDULO 2'!$E58="x",0,IF('MÓDULO 2'!$D58="x",1,0))</f>
        <v>0</v>
      </c>
      <c r="EG2" s="154">
        <f>IF('MÓDULO 2'!$E59="x",0,IF('MÓDULO 2'!$D59="x",1,0))</f>
        <v>0</v>
      </c>
      <c r="EH2" s="154">
        <f>IF('MÓDULO 2'!$E60="x",0,IF('MÓDULO 2'!$D60="x",1,0))</f>
        <v>0</v>
      </c>
      <c r="EI2" s="154">
        <f>IF('MÓDULO 2'!$E61="x",0,IF('MÓDULO 2'!$D61="x",1,0))</f>
        <v>0</v>
      </c>
      <c r="EJ2" s="154">
        <f>IF('MÓDULO 2'!$E62="x",0,IF('MÓDULO 2'!$D62="x",1,0))</f>
        <v>0</v>
      </c>
      <c r="EK2" s="154">
        <f>IF('MÓDULO 2'!$E63="x",0,IF('MÓDULO 2'!$D63="x",1,0))</f>
        <v>0</v>
      </c>
      <c r="EL2" s="154">
        <f>IF('MÓDULO 2'!$E64="x",0,IF('MÓDULO 2'!$D64="x",1,0))</f>
        <v>0</v>
      </c>
      <c r="EM2" s="154">
        <f>IF('MÓDULO 2'!$E65="x",0,IF('MÓDULO 2'!$D65="x",1,0))</f>
        <v>0</v>
      </c>
      <c r="EN2" s="154">
        <f>IF('MÓDULO 2'!$E66="x",0,IF('MÓDULO 2'!$D66="x",1,0))</f>
        <v>0</v>
      </c>
      <c r="EO2" s="154">
        <f>IF('MÓDULO 2'!$E67="x",0,IF('MÓDULO 2'!$D67="x",1,0))</f>
        <v>0</v>
      </c>
      <c r="EP2" s="154">
        <f>IF('MÓDULO 2'!$E68="x",0,IF('MÓDULO 2'!$D68="x",1,0))</f>
        <v>0</v>
      </c>
      <c r="EQ2" s="154">
        <f>IF('MÓDULO 2'!$E69="x",0,IF('MÓDULO 2'!$D69="x",1,0))</f>
        <v>0</v>
      </c>
      <c r="ER2" s="154">
        <f>IF('MÓDULO 2'!$E70="x",0,IF('MÓDULO 2'!$D70="x",1,0))</f>
        <v>0</v>
      </c>
      <c r="ES2" s="154">
        <f>IF('MÓDULO 2'!$E71="x",0,IF('MÓDULO 2'!$D71="x",1,0))</f>
        <v>0</v>
      </c>
      <c r="ET2" s="154">
        <f>IF('MÓDULO 2'!$E72="x",0,IF('MÓDULO 2'!$D72="x",1,0))</f>
        <v>0</v>
      </c>
      <c r="EU2" s="154">
        <f>IF('MÓDULO 2'!$E73="x",0,IF('MÓDULO 2'!$D73="x",1,0))</f>
        <v>0</v>
      </c>
      <c r="EV2" s="154">
        <f>IF('MÓDULO 2'!$E75="x",0,IF('MÓDULO 2'!$D75="x",1,0))</f>
        <v>0</v>
      </c>
      <c r="EW2" s="154">
        <f>IF('MÓDULO 2'!$E76="x",0,IF('MÓDULO 2'!$D76="x",1,0))</f>
        <v>0</v>
      </c>
      <c r="EX2" s="154">
        <f>IF('MÓDULO 2'!$E77="x",0,IF('MÓDULO 2'!$D77="x",1,0))</f>
        <v>0</v>
      </c>
      <c r="EY2" s="154">
        <f>IF('MÓDULO 2'!$E78="x",0,IF('MÓDULO 2'!$D78="x",1,0))</f>
        <v>0</v>
      </c>
      <c r="EZ2" s="154">
        <f>IF('MÓDULO 2'!$E79="x",0,IF('MÓDULO 2'!$D79="x",1,0))</f>
        <v>0</v>
      </c>
      <c r="FA2" s="154">
        <f>IF('MÓDULO 2'!$E80="x",0,IF('MÓDULO 2'!$D80="x",1,0))</f>
        <v>0</v>
      </c>
      <c r="FB2" s="154">
        <f>IF('MÓDULO 2'!$E81="x",0,IF('MÓDULO 2'!$D81="x",1,0))</f>
        <v>0</v>
      </c>
      <c r="FC2" s="154">
        <f>IF('MÓDULO 2'!$E82="x",0,IF('MÓDULO 2'!$D82="x",1,0))</f>
        <v>0</v>
      </c>
      <c r="FD2" s="154">
        <f>IF('MÓDULO 2'!$E83="x",0,IF('MÓDULO 2'!$D83="x",1,0))</f>
        <v>0</v>
      </c>
      <c r="FE2" s="154">
        <f>IF('MÓDULO 2'!$E84="x",0,IF('MÓDULO 2'!$D84="x",1,0))</f>
        <v>0</v>
      </c>
      <c r="FF2" s="154">
        <f>IF('MÓDULO 2'!$E85="x",0,IF('MÓDULO 2'!$D85="x",1,0))</f>
        <v>0</v>
      </c>
      <c r="FG2" s="154">
        <f>IF('MÓDULO 2'!$E86="x",0,IF('MÓDULO 2'!$D86="x",1,0))</f>
        <v>0</v>
      </c>
      <c r="FH2" s="154">
        <f>IF('MÓDULO 2'!$E87="x",0,IF('MÓDULO 2'!$D87="x",1,0))</f>
        <v>0</v>
      </c>
      <c r="FI2" s="154">
        <f>IF('MÓDULO 2'!$E88="x",0,IF('MÓDULO 2'!$D88="x",1,0))</f>
        <v>0</v>
      </c>
      <c r="FJ2" s="154">
        <f>IF('MÓDULO 2'!$E89="x",0,IF('MÓDULO 2'!$D89="x",1,0))</f>
        <v>0</v>
      </c>
      <c r="FK2" s="154">
        <f>IF('MÓDULO 2'!$E90="x",0,IF('MÓDULO 2'!$D90="x",1,0))</f>
        <v>0</v>
      </c>
      <c r="FL2" s="154">
        <f>IF('MÓDULO 2'!$E91="x",0,IF('MÓDULO 2'!$D91="x",1,0))</f>
        <v>0</v>
      </c>
      <c r="FM2" s="154">
        <f>IF('MÓDULO 2'!$E92="x",0,IF('MÓDULO 2'!$D92="x",1,0))</f>
        <v>0</v>
      </c>
      <c r="FN2" s="154">
        <f>IF('MÓDULO 2'!$E93="x",0,IF('MÓDULO 2'!$D93="x",1,0))</f>
        <v>0</v>
      </c>
      <c r="FO2" s="154">
        <f>IF('MÓDULO 2'!$E94="x",0,IF('MÓDULO 2'!$D94="x",1,0))</f>
        <v>0</v>
      </c>
      <c r="FP2" s="154">
        <f>IF('MÓDULO 2'!$E95="x",0,IF('MÓDULO 2'!$D95="x",1,0))</f>
        <v>0</v>
      </c>
      <c r="FQ2" s="154">
        <f>IF('MÓDULO 2'!$E96="x",0,IF('MÓDULO 2'!$D96="x",1,0))</f>
        <v>0</v>
      </c>
      <c r="FR2" s="154">
        <f>IF('MÓDULO 2'!$E97="x",0,IF('MÓDULO 2'!$D97="x",1,0))</f>
        <v>0</v>
      </c>
      <c r="FS2" s="154">
        <f>IF('MÓDULO 2'!$E99="x",0,IF('MÓDULO 2'!$D99="x",1,0))</f>
        <v>0</v>
      </c>
      <c r="FT2" s="154">
        <f>IF('MÓDULO 2'!$E100="x",0,IF('MÓDULO 2'!$D100="x",1,0))</f>
        <v>0</v>
      </c>
      <c r="FU2" s="154">
        <f>IF('MÓDULO 2'!$E101="x",0,IF('MÓDULO 2'!$D101="x",1,0))</f>
        <v>0</v>
      </c>
      <c r="FV2" s="154">
        <f>IF('MÓDULO 2'!$E102="x",0,IF('MÓDULO 2'!$D102="x",1,0))</f>
        <v>0</v>
      </c>
      <c r="FW2" s="154">
        <f>IF('MÓDULO 2'!$E103="x",0,IF('MÓDULO 2'!$D103="x",1,0))</f>
        <v>0</v>
      </c>
      <c r="FX2" s="154">
        <f>IF('MÓDULO 2'!$E104="x",0,IF('MÓDULO 2'!$D104="x",1,0))</f>
        <v>0</v>
      </c>
      <c r="FY2" s="154">
        <f>IF('MÓDULO 2'!$E105="x",0,IF('MÓDULO 2'!$D105="x",1,0))</f>
        <v>0</v>
      </c>
      <c r="FZ2" s="154">
        <f>IF('MÓDULO 2'!$E106="x",0,IF('MÓDULO 2'!$D106="x",1,0))</f>
        <v>0</v>
      </c>
      <c r="GA2" s="154">
        <f>IF('MÓDULO 2'!$E107="x",0,IF('MÓDULO 2'!$D107="x",1,0))</f>
        <v>0</v>
      </c>
      <c r="GB2" s="154">
        <f>IF('MÓDULO 2'!$E108="x",0,IF('MÓDULO 2'!$D108="x",1,0))</f>
        <v>0</v>
      </c>
      <c r="GC2" s="309"/>
      <c r="GD2" s="154">
        <f>IF('MÓDULO 3'!$E4="x",0,IF('MÓDULO 3'!$D4="x",1,0))</f>
        <v>0</v>
      </c>
      <c r="GE2" s="154">
        <f>IF('MÓDULO 3'!$E5="x",0,IF('MÓDULO 3'!$D5="x",1,0))</f>
        <v>0</v>
      </c>
      <c r="GF2" s="154">
        <f>IF('MÓDULO 3'!$E6="x",0,IF('MÓDULO 3'!$D6="x",1,0))</f>
        <v>0</v>
      </c>
      <c r="GG2" s="154">
        <f>IF('MÓDULO 3'!$E7="x",0,IF('MÓDULO 3'!$D7="x",1,0))</f>
        <v>0</v>
      </c>
      <c r="GH2" s="154">
        <f>IF('MÓDULO 3'!$E8="x",0,IF('MÓDULO 3'!$D8="x",1,0))</f>
        <v>0</v>
      </c>
      <c r="GI2" s="154">
        <f>IF('MÓDULO 3'!$E9="x",0,IF('MÓDULO 3'!$D9="x",1,0))</f>
        <v>0</v>
      </c>
      <c r="GJ2" s="154">
        <f>IF('MÓDULO 3'!$E10="x",0,IF('MÓDULO 3'!$D10="x",1,0))</f>
        <v>0</v>
      </c>
      <c r="GK2" s="154">
        <f>IF('MÓDULO 3'!$E11="x",0,IF('MÓDULO 3'!$D11="x",1,0))</f>
        <v>0</v>
      </c>
      <c r="GL2" s="154">
        <f>IF('MÓDULO 3'!$E12="x",0,IF('MÓDULO 3'!$D12="x",1,0))</f>
        <v>0</v>
      </c>
      <c r="GM2" s="154">
        <f>IF('MÓDULO 3'!$E13="x",0,IF('MÓDULO 3'!$D13="x",1,0))</f>
        <v>0</v>
      </c>
      <c r="GN2" s="154">
        <f>IF('MÓDULO 3'!$E14="x",0,IF('MÓDULO 3'!$D14="x",1,0))</f>
        <v>0</v>
      </c>
      <c r="GO2" s="154">
        <f>IF('MÓDULO 3'!$E15="x",0,IF('MÓDULO 3'!$D15="x",1,0))</f>
        <v>0</v>
      </c>
      <c r="GP2" s="154">
        <f>IF('MÓDULO 3'!$E16="x",0,IF('MÓDULO 3'!$D16="x",1,0))</f>
        <v>0</v>
      </c>
      <c r="GQ2" s="154">
        <f>IF('MÓDULO 3'!$E17="x",0,IF('MÓDULO 3'!$D17="x",1,0))</f>
        <v>0</v>
      </c>
      <c r="GR2" s="154">
        <f>IF('MÓDULO 3'!$E18="x",0,IF('MÓDULO 3'!$D18="x",1,0))</f>
        <v>0</v>
      </c>
      <c r="GS2" s="154">
        <f>IF('MÓDULO 3'!$E19="x",0,IF('MÓDULO 3'!$D19="x",1,0))</f>
        <v>0</v>
      </c>
      <c r="GT2" s="154">
        <f>IF('MÓDULO 3'!$E20="x",0,IF('MÓDULO 3'!$D20="x",1,0))</f>
        <v>0</v>
      </c>
      <c r="GU2" s="154">
        <f>IF('MÓDULO 3'!$E21="x",0,IF('MÓDULO 3'!$D21="x",1,0))</f>
        <v>0</v>
      </c>
      <c r="GV2" s="154">
        <f>IF('MÓDULO 3'!$E22="x",0,IF('MÓDULO 3'!$D22="x",1,0))</f>
        <v>0</v>
      </c>
      <c r="GW2" s="154">
        <f>IF('MÓDULO 3'!$E23="x",0,IF('MÓDULO 3'!$D23="x",1,0))</f>
        <v>0</v>
      </c>
      <c r="GX2" s="154">
        <f>IF('MÓDULO 3'!$E24="x",0,IF('MÓDULO 3'!$D24="x",1,0))</f>
        <v>0</v>
      </c>
      <c r="GY2" s="154">
        <f>IF('MÓDULO 3'!$E25="x",0,IF('MÓDULO 3'!$D25="x",1,0))</f>
        <v>0</v>
      </c>
      <c r="GZ2" s="154">
        <f>IF('MÓDULO 3'!$E26="x",0,IF('MÓDULO 3'!$D26="x",1,0))</f>
        <v>0</v>
      </c>
      <c r="HA2" s="154">
        <f>IF('MÓDULO 3'!$E27="x",0,IF('MÓDULO 3'!$D27="x",1,0))</f>
        <v>0</v>
      </c>
      <c r="HB2" s="154">
        <f>IF('MÓDULO 3'!$E28="x",0,IF('MÓDULO 3'!$D28="x",1,0))</f>
        <v>0</v>
      </c>
      <c r="HC2" s="154">
        <f>IF('MÓDULO 3'!$E29="x",0,IF('MÓDULO 3'!$D29="x",1,0))</f>
        <v>0</v>
      </c>
      <c r="HD2" s="154">
        <f>IF('MÓDULO 3'!$E30="x",0,IF('MÓDULO 3'!$D30="x",1,0))</f>
        <v>0</v>
      </c>
      <c r="HE2" s="154">
        <f>IF('MÓDULO 3'!$E31="x",0,IF('MÓDULO 3'!$D31="x",1,0))</f>
        <v>0</v>
      </c>
      <c r="HF2" s="154">
        <f>IF('MÓDULO 3'!$E32="x",0,IF('MÓDULO 3'!$D32="x",1,0))</f>
        <v>0</v>
      </c>
      <c r="HG2" s="154">
        <f>IF('MÓDULO 3'!$E33="x",0,IF('MÓDULO 3'!$D33="x",1,0))</f>
        <v>0</v>
      </c>
      <c r="HH2" s="154">
        <f>IF('MÓDULO 3'!$E34="x",0,IF('MÓDULO 3'!$D34="x",1,0))</f>
        <v>0</v>
      </c>
      <c r="HI2" s="154">
        <f>IF('MÓDULO 3'!$E35="x",0,IF('MÓDULO 3'!$D35="x",1,0))</f>
        <v>0</v>
      </c>
      <c r="HJ2" s="154">
        <f>IF('MÓDULO 3'!$E36="x",0,IF('MÓDULO 3'!$D36="x",1,0))</f>
        <v>0</v>
      </c>
      <c r="HK2" s="154">
        <f>IF('MÓDULO 3'!$E37="x",0,IF('MÓDULO 3'!$D37="x",1,0))</f>
        <v>0</v>
      </c>
      <c r="HL2" s="154">
        <f>IF('MÓDULO 3'!$E38="x",0,IF('MÓDULO 3'!$D38="x",1,0))</f>
        <v>0</v>
      </c>
      <c r="HM2" s="154">
        <f>IF('MÓDULO 3'!$E39="x",0,IF('MÓDULO 3'!$D39="x",1,0))</f>
        <v>0</v>
      </c>
      <c r="HN2" s="154">
        <f>IF('MÓDULO 3'!$E40="x",0,IF('MÓDULO 3'!$D40="x",1,0))</f>
        <v>0</v>
      </c>
      <c r="HO2" s="154">
        <f>IF('MÓDULO 3'!$E41="x",0,IF('MÓDULO 3'!$D41="x",1,0))</f>
        <v>0</v>
      </c>
      <c r="HP2" s="154">
        <f>IF('MÓDULO 3'!$E42="x",0,IF('MÓDULO 3'!$D42="x",1,0))</f>
        <v>0</v>
      </c>
      <c r="HQ2" s="154">
        <f>IF('MÓDULO 3'!$E43="x",0,IF('MÓDULO 3'!$D43="x",1,0))</f>
        <v>0</v>
      </c>
      <c r="HR2" s="154">
        <f>IF('MÓDULO 3'!$E44="x",0,IF('MÓDULO 3'!$D44="x",1,0))</f>
        <v>0</v>
      </c>
      <c r="HS2" s="154">
        <f>IF('MÓDULO 3'!$E45="x",0,IF('MÓDULO 3'!$D45="x",1,0))</f>
        <v>0</v>
      </c>
      <c r="HT2" s="154">
        <f>IF('MÓDULO 3'!$E46="x",0,IF('MÓDULO 3'!$D46="x",1,0))</f>
        <v>0</v>
      </c>
      <c r="HU2" s="154">
        <f>IF('MÓDULO 3'!$E47="x",0,IF('MÓDULO 3'!$D47="x",1,0))</f>
        <v>0</v>
      </c>
      <c r="HV2" s="154">
        <f>IF('MÓDULO 3'!$E48="x",0,IF('MÓDULO 3'!$D48="x",1,0))</f>
        <v>0</v>
      </c>
      <c r="HW2" s="154">
        <f>IF('MÓDULO 3'!$E49="x",0,IF('MÓDULO 3'!$D49="x",1,0))</f>
        <v>0</v>
      </c>
      <c r="HX2" s="154">
        <f>IF('MÓDULO 3'!$E50="x",0,IF('MÓDULO 3'!$D50="x",1,0))</f>
        <v>0</v>
      </c>
      <c r="HY2" s="154">
        <f>IF('MÓDULO 3'!$E51="x",0,IF('MÓDULO 3'!$D51="x",1,0))</f>
        <v>0</v>
      </c>
      <c r="HZ2" s="187">
        <f>IF('MÓDULO 3'!$E53="x",0,IF('MÓDULO 3'!$D53="x",1,0))</f>
        <v>0</v>
      </c>
      <c r="IA2" s="154">
        <f>IF('MÓDULO 3'!$E54="x",0,IF('MÓDULO 3'!$D54="x",1,0))</f>
        <v>0</v>
      </c>
      <c r="IB2" s="154">
        <f>IF('MÓDULO 3'!$E55="x",0,IF('MÓDULO 3'!$D55="x",1,0))</f>
        <v>0</v>
      </c>
      <c r="IC2" s="154">
        <f>IF('MÓDULO 3'!$E56="x",0,IF('MÓDULO 3'!$D56="x",1,0))</f>
        <v>0</v>
      </c>
      <c r="ID2" s="154">
        <f>IF('MÓDULO 3'!$E57="x",0,IF('MÓDULO 3'!$D57="x",1,0))</f>
        <v>0</v>
      </c>
      <c r="IE2" s="154">
        <f>IF('MÓDULO 3'!$E58="x",0,IF('MÓDULO 3'!$D58="x",1,0))</f>
        <v>0</v>
      </c>
      <c r="IF2" s="154">
        <f>IF('MÓDULO 3'!$E59="x",0,IF('MÓDULO 3'!$D59="x",1,0))</f>
        <v>0</v>
      </c>
      <c r="IG2" s="154">
        <f>IF('MÓDULO 3'!$E60="x",0,IF('MÓDULO 3'!$D60="x",1,0))</f>
        <v>0</v>
      </c>
      <c r="IH2" s="154">
        <f>IF('MÓDULO 3'!$E61="x",0,IF('MÓDULO 3'!$D61="x",1,0))</f>
        <v>0</v>
      </c>
      <c r="II2" s="154">
        <f>IF('MÓDULO 3'!$E62="x",0,IF('MÓDULO 3'!$D62="x",1,0))</f>
        <v>0</v>
      </c>
      <c r="IJ2" s="154">
        <f>IF('MÓDULO 3'!$E63="x",0,IF('MÓDULO 3'!$D63="x",1,0))</f>
        <v>0</v>
      </c>
      <c r="IK2" s="154">
        <f>IF('MÓDULO 3'!$E64="x",0,IF('MÓDULO 3'!$D64="x",1,0))</f>
        <v>0</v>
      </c>
      <c r="IL2" s="154">
        <f>IF('MÓDULO 3'!$E65="x",0,IF('MÓDULO 3'!$D65="x",1,0))</f>
        <v>0</v>
      </c>
      <c r="IM2" s="154">
        <f>IF('MÓDULO 3'!$E66="x",0,IF('MÓDULO 3'!$D66="x",1,0))</f>
        <v>0</v>
      </c>
      <c r="IN2" s="154">
        <f>IF('MÓDULO 3'!$E67="x",0,IF('MÓDULO 3'!$D67="x",1,0))</f>
        <v>0</v>
      </c>
      <c r="IO2" s="154">
        <f>IF('MÓDULO 3'!$E68="x",0,IF('MÓDULO 3'!$D68="x",1,0))</f>
        <v>0</v>
      </c>
      <c r="IP2" s="154">
        <f>IF('MÓDULO 3'!$E69="x",0,IF('MÓDULO 3'!$D69="x",1,0))</f>
        <v>0</v>
      </c>
      <c r="IQ2" s="154">
        <f>IF('MÓDULO 3'!$E70="x",0,IF('MÓDULO 3'!$D70="x",1,0))</f>
        <v>0</v>
      </c>
      <c r="IR2" s="154">
        <f>IF('MÓDULO 3'!$E71="x",0,IF('MÓDULO 3'!$D71="x",1,0))</f>
        <v>0</v>
      </c>
      <c r="IS2" s="154">
        <f>IF('MÓDULO 3'!$E72="x",0,IF('MÓDULO 3'!$D72="x",1,0))</f>
        <v>0</v>
      </c>
      <c r="IT2" s="154">
        <f>IF('MÓDULO 3'!$E73="x",0,IF('MÓDULO 3'!$D73="x",1,0))</f>
        <v>0</v>
      </c>
      <c r="IU2" s="154">
        <f>IF('MÓDULO 3'!$E74="x",0,IF('MÓDULO 3'!$D74="x",1,0))</f>
        <v>0</v>
      </c>
      <c r="IV2" s="154">
        <f>IF('MÓDULO 3'!$E75="x",0,IF('MÓDULO 3'!$D75="x",1,0))</f>
        <v>0</v>
      </c>
      <c r="IW2" s="154">
        <f>IF('MÓDULO 3'!$E76="x",0,IF('MÓDULO 3'!$D76="x",1,0))</f>
        <v>0</v>
      </c>
      <c r="IX2" s="154">
        <f>IF('MÓDULO 3'!$E77="x",0,IF('MÓDULO 3'!$D77="x",1,0))</f>
        <v>0</v>
      </c>
      <c r="IY2" s="154">
        <f>IF('MÓDULO 3'!$E78="x",0,IF('MÓDULO 3'!$D78="x",1,0))</f>
        <v>0</v>
      </c>
      <c r="IZ2" s="154">
        <f>IF('MÓDULO 3'!$E79="x",0,IF('MÓDULO 3'!$D79="x",1,0))</f>
        <v>0</v>
      </c>
      <c r="JA2" s="154">
        <f>IF('MÓDULO 3'!$E80="x",0,IF('MÓDULO 3'!$D80="x",1,0))</f>
        <v>0</v>
      </c>
      <c r="JB2" s="154">
        <f>IF('MÓDULO 3'!$E81="x",0,IF('MÓDULO 3'!$D81="x",1,0))</f>
        <v>0</v>
      </c>
      <c r="JC2" s="154">
        <f>IF('MÓDULO 3'!$E82="x",0,IF('MÓDULO 3'!$D82="x",1,0))</f>
        <v>0</v>
      </c>
      <c r="JD2" s="154">
        <f>IF('MÓDULO 3'!$E83="x",0,IF('MÓDULO 3'!$D83="x",1,0))</f>
        <v>0</v>
      </c>
      <c r="JE2" s="154">
        <f>IF('MÓDULO 3'!$E84="x",0,IF('MÓDULO 3'!$D84="x",1,0))</f>
        <v>0</v>
      </c>
      <c r="JF2" s="154">
        <f>IF('MÓDULO 3'!$E85="x",0,IF('MÓDULO 3'!$D85="x",1,0))</f>
        <v>0</v>
      </c>
      <c r="JG2" s="154">
        <f>IF('MÓDULO 3'!$E86="x",0,IF('MÓDULO 3'!$D86="x",1,0))</f>
        <v>0</v>
      </c>
      <c r="JH2" s="154">
        <f>IF('MÓDULO 3'!$E87="x",0,IF('MÓDULO 3'!$D87="x",1,0))</f>
        <v>0</v>
      </c>
      <c r="JI2" s="154">
        <f>IF('MÓDULO 3'!$E88="x",0,IF('MÓDULO 3'!$D88="x",1,0))</f>
        <v>0</v>
      </c>
      <c r="JJ2" s="154">
        <f>IF('MÓDULO 3'!$E89="x",0,IF('MÓDULO 3'!$D89="x",1,0))</f>
        <v>0</v>
      </c>
      <c r="JK2" s="154">
        <f>IF('MÓDULO 3'!$E91="x",0,IF('MÓDULO 3'!$D91="x",1,0))</f>
        <v>0</v>
      </c>
      <c r="JL2" s="154">
        <f>IF('MÓDULO 3'!$E92="x",0,IF('MÓDULO 3'!$D92="x",1,0))</f>
        <v>0</v>
      </c>
      <c r="JM2" s="154">
        <f>IF('MÓDULO 3'!$E93="x",0,IF('MÓDULO 3'!$D93="x",1,0))</f>
        <v>0</v>
      </c>
      <c r="JN2" s="154">
        <f>IF('MÓDULO 3'!$E94="x",0,IF('MÓDULO 3'!$D94="x",1,0))</f>
        <v>0</v>
      </c>
      <c r="JO2" s="154">
        <f>IF('MÓDULO 3'!$E95="x",0,IF('MÓDULO 3'!$D95="x",1,0))</f>
        <v>0</v>
      </c>
      <c r="JP2" s="154">
        <f>IF('MÓDULO 3'!$E96="x",0,IF('MÓDULO 3'!$D96="x",1,0))</f>
        <v>0</v>
      </c>
      <c r="JQ2" s="154">
        <f>IF('MÓDULO 3'!$E97="x",0,IF('MÓDULO 3'!$D97="x",1,0))</f>
        <v>0</v>
      </c>
      <c r="JR2" s="154">
        <f>IF('MÓDULO 3'!$E98="x",0,IF('MÓDULO 3'!$D98="x",1,0))</f>
        <v>0</v>
      </c>
      <c r="JS2" s="154">
        <f>IF('MÓDULO 3'!$E99="x",0,IF('MÓDULO 3'!$D99="x",1,0))</f>
        <v>0</v>
      </c>
      <c r="JT2" s="154">
        <f>IF('MÓDULO 3'!$E100="x",0,IF('MÓDULO 3'!$D100="x",1,0))</f>
        <v>0</v>
      </c>
      <c r="JU2" s="154">
        <f>IF('MÓDULO 3'!$E101="x",0,IF('MÓDULO 3'!$D101="x",1,0))</f>
        <v>0</v>
      </c>
      <c r="JV2" s="154">
        <f>IF('MÓDULO 3'!$E102="x",0,IF('MÓDULO 3'!$D102="x",1,0))</f>
        <v>0</v>
      </c>
      <c r="JW2" s="154">
        <f>IF('MÓDULO 3'!$E103="x",0,IF('MÓDULO 3'!$D103="x",1,0))</f>
        <v>0</v>
      </c>
      <c r="JX2" s="154">
        <f>IF('MÓDULO 3'!$E104="x",0,IF('MÓDULO 3'!$D104="x",1,0))</f>
        <v>0</v>
      </c>
      <c r="JY2" s="154">
        <f>IF('MÓDULO 3'!$E105="x",0,IF('MÓDULO 3'!$D105="x",1,0))</f>
        <v>0</v>
      </c>
      <c r="JZ2" s="154">
        <f>IF('MÓDULO 3'!$E106="x",0,IF('MÓDULO 3'!$D106="x",1,0))</f>
        <v>0</v>
      </c>
      <c r="KA2" s="154">
        <f>IF('MÓDULO 3'!$E107="x",0,IF('MÓDULO 3'!$D107="x",1,0))</f>
        <v>0</v>
      </c>
      <c r="KB2" s="154">
        <f>IF('MÓDULO 3'!$E108="x",0,IF('MÓDULO 3'!$D108="x",1,0))</f>
        <v>0</v>
      </c>
      <c r="KC2" s="154">
        <f>IF('MÓDULO 3'!$E109="x",0,IF('MÓDULO 3'!$D109="x",1,0))</f>
        <v>0</v>
      </c>
      <c r="KD2" s="154">
        <f>IF('MÓDULO 3'!$E110="x",0,IF('MÓDULO 3'!$D110="x",1,0))</f>
        <v>0</v>
      </c>
      <c r="KE2" s="154">
        <f>IF('MÓDULO 3'!$E111="x",0,IF('MÓDULO 3'!$D111="x",1,0))</f>
        <v>0</v>
      </c>
      <c r="KF2" s="154">
        <f>IF('MÓDULO 3'!$E112="x",0,IF('MÓDULO 3'!$D112="x",1,0))</f>
        <v>0</v>
      </c>
      <c r="KG2" s="154">
        <f>IF('MÓDULO 3'!$E113="x",0,IF('MÓDULO 3'!$D113="x",1,0))</f>
        <v>0</v>
      </c>
      <c r="KH2" s="154">
        <f>IF('MÓDULO 3'!$E114="x",0,IF('MÓDULO 3'!$D114="x",1,0))</f>
        <v>0</v>
      </c>
      <c r="KI2" s="154">
        <f>IF('MÓDULO 3'!$E115="x",0,IF('MÓDULO 3'!$D115="x",1,0))</f>
        <v>0</v>
      </c>
      <c r="KJ2" s="154">
        <f>IF('MÓDULO 3'!$E116="x",0,IF('MÓDULO 3'!$D116="x",1,0))</f>
        <v>0</v>
      </c>
      <c r="KK2" s="154">
        <f>IF('MÓDULO 3'!$E117="x",0,IF('MÓDULO 3'!$D117="x",1,0))</f>
        <v>0</v>
      </c>
      <c r="KL2" s="154">
        <f>IF('MÓDULO 3'!$E118="x",0,IF('MÓDULO 3'!$D118="x",1,0))</f>
        <v>0</v>
      </c>
      <c r="KM2" s="154">
        <f>IF('MÓDULO 3'!$E119="x",0,IF('MÓDULO 3'!$D119="x",1,0))</f>
        <v>0</v>
      </c>
      <c r="KN2" s="154">
        <f>IF('MÓDULO 3'!$E120="x",0,IF('MÓDULO 3'!$D120="x",1,0))</f>
        <v>0</v>
      </c>
      <c r="KO2" s="154">
        <f>IF('MÓDULO 3'!$E121="x",0,IF('MÓDULO 3'!$D121="x",1,0))</f>
        <v>0</v>
      </c>
      <c r="KP2" s="154">
        <f>IF('MÓDULO 3'!$E122="x",0,IF('MÓDULO 3'!$D122="x",1,0))</f>
        <v>0</v>
      </c>
      <c r="KQ2" s="154">
        <f>IF('MÓDULO 3'!$E123="x",0,IF('MÓDULO 3'!$D123="x",1,0))</f>
        <v>0</v>
      </c>
      <c r="KR2" s="154">
        <f>IF('MÓDULO 3'!$E124="x",0,IF('MÓDULO 3'!$D124="x",1,0))</f>
        <v>0</v>
      </c>
      <c r="KS2" s="154">
        <f>IF('MÓDULO 3'!$E125="x",0,IF('MÓDULO 3'!$D125="x",1,0))</f>
        <v>0</v>
      </c>
      <c r="KT2" s="188">
        <f>IF('MÓDULO 3'!$E126="x",0,IF('MÓDULO 3'!$D126="x",1,0))</f>
        <v>0</v>
      </c>
      <c r="KU2" s="310"/>
      <c r="KV2" s="154">
        <f>IF('MÓDULO 4'!$E4="x",0,IF('MÓDULO 4'!$D4="x",1,0))</f>
        <v>0</v>
      </c>
      <c r="KW2" s="154">
        <f>IF('MÓDULO 4'!$E5="x",0,IF('MÓDULO 4'!$D5="x",1,0))</f>
        <v>0</v>
      </c>
      <c r="KX2" s="154">
        <f>IF('MÓDULO 4'!$E7="x",0,IF('MÓDULO 4'!$D7="x",1,0))</f>
        <v>0</v>
      </c>
      <c r="KY2" s="154">
        <f>IF('MÓDULO 4'!$E8="x",0,IF('MÓDULO 4'!$D8="x",1,0))</f>
        <v>0</v>
      </c>
      <c r="KZ2" s="154">
        <f>IF('MÓDULO 4'!$E9="x",0,IF('MÓDULO 4'!$D9="x",1,0))</f>
        <v>0</v>
      </c>
      <c r="LA2" s="154">
        <f>IF('MÓDULO 4'!$E10="x",0,IF('MÓDULO 4'!$D10="x",1,0))</f>
        <v>0</v>
      </c>
      <c r="LB2" s="154">
        <f>IF('MÓDULO 4'!$E11="x",0,IF('MÓDULO 4'!$D11="x",1,0))</f>
        <v>0</v>
      </c>
      <c r="LC2" s="154">
        <f>IF('MÓDULO 4'!$E12="x",0,IF('MÓDULO 4'!$D12="x",1,0))</f>
        <v>0</v>
      </c>
      <c r="LD2" s="154">
        <f>IF('MÓDULO 4'!$E14="x",0,IF('MÓDULO 4'!$D14="x",1,0))</f>
        <v>0</v>
      </c>
      <c r="LE2" s="154">
        <f>IF('MÓDULO 4'!$E15="x",0,IF('MÓDULO 4'!$D15="x",1,0))</f>
        <v>0</v>
      </c>
      <c r="LF2" s="154">
        <f>IF('MÓDULO 4'!$E16="x",0,IF('MÓDULO 4'!$D16="x",1,0))</f>
        <v>0</v>
      </c>
      <c r="LG2" s="154">
        <f>IF('MÓDULO 4'!$E17="x",0,IF('MÓDULO 4'!$D17="x",1,0))</f>
        <v>0</v>
      </c>
      <c r="LH2" s="154">
        <f>IF('MÓDULO 4'!$E18="x",0,IF('MÓDULO 4'!$D18="x",1,0))</f>
        <v>0</v>
      </c>
      <c r="LI2" s="154">
        <f>IF('MÓDULO 4'!$E19="x",0,IF('MÓDULO 4'!$D19="x",1,0))</f>
        <v>0</v>
      </c>
      <c r="LJ2" s="154">
        <f>IF('MÓDULO 4'!$E20="x",0,IF('MÓDULO 4'!$D20="x",1,0))</f>
        <v>0</v>
      </c>
      <c r="LK2" s="154">
        <f>IF('MÓDULO 4'!$E21="x",0,IF('MÓDULO 4'!$D21="x",1,0))</f>
        <v>0</v>
      </c>
      <c r="LL2" s="154">
        <f>IF('MÓDULO 4'!$E22="x",0,IF('MÓDULO 4'!$D22="x",1,0))</f>
        <v>0</v>
      </c>
      <c r="LM2" s="154">
        <f>IF('MÓDULO 4'!$E23="x",0,IF('MÓDULO 4'!$D23="x",1,0))</f>
        <v>0</v>
      </c>
      <c r="LN2" s="154">
        <f>IF('MÓDULO 4'!$E24="x",0,IF('MÓDULO 4'!$D24="x",1,0))</f>
        <v>0</v>
      </c>
      <c r="LO2" s="154">
        <f>IF('MÓDULO 4'!$E26="x",0,IF('MÓDULO 4'!$D26="x",1,0))</f>
        <v>0</v>
      </c>
      <c r="LP2" s="154">
        <f>IF('MÓDULO 4'!$E27="x",0,IF('MÓDULO 4'!$D27="x",1,0))</f>
        <v>0</v>
      </c>
      <c r="LQ2" s="154">
        <f>IF('MÓDULO 4'!$E29="x",0,IF('MÓDULO 4'!$D29="x",1,0))</f>
        <v>0</v>
      </c>
      <c r="LR2" s="154">
        <f>IF('MÓDULO 4'!$E30="x",0,IF('MÓDULO 4'!$D30="x",1,0))</f>
        <v>0</v>
      </c>
      <c r="LS2" s="154">
        <f>IF('MÓDULO 4'!$E31="x",0,IF('MÓDULO 4'!$D31="x",1,0))</f>
        <v>0</v>
      </c>
      <c r="LT2" s="154">
        <f>IF('MÓDULO 4'!$E33="x",0,IF('MÓDULO 4'!$D33="x",1,0))</f>
        <v>0</v>
      </c>
      <c r="LU2" s="154">
        <f>IF('MÓDULO 4'!$E34="x",0,IF('MÓDULO 4'!$D34="x",1,0))</f>
        <v>0</v>
      </c>
      <c r="LV2" s="154">
        <f>IF('MÓDULO 4'!$E35="x",0,IF('MÓDULO 4'!$D35="x",1,0))</f>
        <v>0</v>
      </c>
      <c r="LW2" s="154">
        <f>IF('MÓDULO 4'!$E36="x",0,IF('MÓDULO 4'!$D36="x",1,0))</f>
        <v>0</v>
      </c>
      <c r="LX2" s="154">
        <f>IF('MÓDULO 4'!$E38="x",0,IF('MÓDULO 4'!$D38="x",1,0))</f>
        <v>0</v>
      </c>
      <c r="LY2" s="154">
        <f>IF('MÓDULO 4'!$E39="x",0,IF('MÓDULO 4'!$D39="x",1,0))</f>
        <v>0</v>
      </c>
      <c r="LZ2" s="154">
        <f>IF('MÓDULO 4'!$E40="x",0,IF('MÓDULO 4'!$D40="x",1,0))</f>
        <v>0</v>
      </c>
      <c r="MA2" s="154">
        <f>IF('MÓDULO 4'!$E41="x",0,IF('MÓDULO 4'!$D41="x",1,0))</f>
        <v>0</v>
      </c>
      <c r="MB2" s="154">
        <f>IF('MÓDULO 4'!$E42="x",0,IF('MÓDULO 4'!$D42="x",1,0))</f>
        <v>0</v>
      </c>
      <c r="MC2" s="154">
        <f>IF('MÓDULO 4'!$E43="x",0,IF('MÓDULO 4'!$D43="x",1,0))</f>
        <v>0</v>
      </c>
      <c r="MD2" s="154">
        <f>IF('MÓDULO 4'!$E44="x",0,IF('MÓDULO 4'!$D44="x",1,0))</f>
        <v>0</v>
      </c>
      <c r="ME2" s="154">
        <f>IF('MÓDULO 4'!$E45="x",0,IF('MÓDULO 4'!$D45="x",1,0))</f>
        <v>0</v>
      </c>
      <c r="MF2" s="154">
        <f>IF('MÓDULO 4'!$E46="x",0,IF('MÓDULO 4'!$D46="x",1,0))</f>
        <v>0</v>
      </c>
      <c r="MG2" s="154">
        <f>IF('MÓDULO 4'!$E47="x",0,IF('MÓDULO 4'!$D47="x",1,0))</f>
        <v>0</v>
      </c>
      <c r="MH2" s="154">
        <f>IF('MÓDULO 4'!$E48="x",0,IF('MÓDULO 4'!$D48="x",1,0))</f>
        <v>0</v>
      </c>
      <c r="MI2" s="154">
        <f>IF('MÓDULO 4'!$E50="x",0,IF('MÓDULO 4'!$D50="x",1,0))</f>
        <v>0</v>
      </c>
      <c r="MJ2" s="154">
        <f>IF('MÓDULO 4'!$E51="x",0,IF('MÓDULO 4'!$D51="x",1,0))</f>
        <v>0</v>
      </c>
      <c r="MK2" s="154">
        <f>IF('MÓDULO 4'!$E52="x",0,IF('MÓDULO 4'!$D52="x",1,0))</f>
        <v>0</v>
      </c>
      <c r="ML2" s="154">
        <f>IF('MÓDULO 4'!$E53="x",0,IF('MÓDULO 4'!$D53="x",1,0))</f>
        <v>0</v>
      </c>
      <c r="MM2" s="154">
        <f>IF('MÓDULO 4'!$E54="x",0,IF('MÓDULO 4'!$D54="x",1,0))</f>
        <v>0</v>
      </c>
      <c r="MN2" s="154">
        <f>IF('MÓDULO 4'!$E55="x",0,IF('MÓDULO 4'!$D55="x",1,0))</f>
        <v>0</v>
      </c>
      <c r="MO2" s="154">
        <f>IF('MÓDULO 4'!$E56="x",0,IF('MÓDULO 4'!$D56="x",1,0))</f>
        <v>0</v>
      </c>
      <c r="MP2" s="154">
        <f>IF('MÓDULO 4'!$E57="x",0,IF('MÓDULO 4'!$D57="x",1,0))</f>
        <v>0</v>
      </c>
      <c r="MQ2" s="154">
        <f>IF('MÓDULO 4'!$E58="x",0,IF('MÓDULO 4'!$D58="x",1,0))</f>
        <v>0</v>
      </c>
      <c r="MR2" s="154">
        <f>IF('MÓDULO 4'!$E59="x",0,IF('MÓDULO 4'!$D59="x",1,0))</f>
        <v>0</v>
      </c>
      <c r="MS2" s="154">
        <f>IF('MÓDULO 4'!$E60="x",0,IF('MÓDULO 4'!$D60="x",1,0))</f>
        <v>0</v>
      </c>
      <c r="MT2" s="154">
        <f>IF('MÓDULO 4'!$E61="x",0,IF('MÓDULO 4'!$D61="x",1,0))</f>
        <v>0</v>
      </c>
      <c r="MU2" s="154">
        <f>IF('MÓDULO 4'!$E62="x",0,IF('MÓDULO 4'!$D62="x",1,0))</f>
        <v>0</v>
      </c>
      <c r="MV2" s="154">
        <f>IF('MÓDULO 4'!$E63="x",0,IF('MÓDULO 4'!$D63="x",1,0))</f>
        <v>0</v>
      </c>
      <c r="MW2" s="154">
        <f>IF('MÓDULO 4'!$E65="x",0,IF('MÓDULO 4'!$D65="x",1,0))</f>
        <v>0</v>
      </c>
      <c r="MX2" s="154">
        <f>IF('MÓDULO 4'!$E66="x",0,IF('MÓDULO 4'!$D66="x",1,0))</f>
        <v>0</v>
      </c>
      <c r="MY2" s="154">
        <f>IF('MÓDULO 4'!$E67="x",0,IF('MÓDULO 4'!$D67="x",1,0))</f>
        <v>0</v>
      </c>
      <c r="MZ2" s="154">
        <f>IF('MÓDULO 4'!$E68="x",0,IF('MÓDULO 4'!$D68="x",1,0))</f>
        <v>0</v>
      </c>
      <c r="NA2" s="154">
        <f>IF('MÓDULO 4'!$E69="x",0,IF('MÓDULO 4'!$D69="x",1,0))</f>
        <v>0</v>
      </c>
      <c r="NB2" s="154">
        <f>IF('MÓDULO 4'!$E70="x",0,IF('MÓDULO 4'!$D70="x",1,0))</f>
        <v>0</v>
      </c>
      <c r="NC2" s="154">
        <f>IF('MÓDULO 4'!$E71="x",0,IF('MÓDULO 4'!$D71="x",1,0))</f>
        <v>0</v>
      </c>
      <c r="ND2" s="154">
        <f>IF('MÓDULO 4'!$E72="x",0,IF('MÓDULO 4'!$D72="x",1,0))</f>
        <v>0</v>
      </c>
      <c r="NE2" s="154">
        <f>IF('MÓDULO 4'!$E74="x",0,IF('MÓDULO 4'!$D74="x",1,0))</f>
        <v>0</v>
      </c>
      <c r="NF2" s="154">
        <f>IF('MÓDULO 4'!$E75="x",0,IF('MÓDULO 4'!$D75="x",1,0))</f>
        <v>0</v>
      </c>
      <c r="NG2" s="154">
        <f>IF('MÓDULO 4'!$E76="x",0,IF('MÓDULO 4'!$D76="x",1,0))</f>
        <v>0</v>
      </c>
      <c r="NH2" s="154">
        <f>IF('MÓDULO 4'!$E77="x",0,IF('MÓDULO 4'!$D77="x",1,0))</f>
        <v>0</v>
      </c>
      <c r="NI2" s="154">
        <f>IF('MÓDULO 4'!$E78="x",0,IF('MÓDULO 4'!$D78="x",1,0))</f>
        <v>0</v>
      </c>
      <c r="NJ2" s="154">
        <f>IF('MÓDULO 4'!$E79="x",0,IF('MÓDULO 4'!$D79="x",1,0))</f>
        <v>0</v>
      </c>
      <c r="NK2" s="154">
        <f>IF('MÓDULO 4'!$E80="x",0,IF('MÓDULO 4'!$D80="x",1,0))</f>
        <v>0</v>
      </c>
      <c r="NL2" s="154">
        <f>IF('MÓDULO 4'!$E82="x",0,IF('MÓDULO 4'!$D82="x",1,0))</f>
        <v>0</v>
      </c>
      <c r="NM2" s="154">
        <f>IF('MÓDULO 4'!$E83="x",0,IF('MÓDULO 4'!$D83="x",1,0))</f>
        <v>0</v>
      </c>
      <c r="NN2" s="154">
        <f>IF('MÓDULO 4'!$E84="x",0,IF('MÓDULO 4'!$D84="x",1,0))</f>
        <v>0</v>
      </c>
      <c r="NO2" s="154">
        <f>IF('MÓDULO 4'!$E85="x",0,IF('MÓDULO 4'!$D85="x",1,0))</f>
        <v>0</v>
      </c>
      <c r="NP2" s="154">
        <f>IF('MÓDULO 4'!$E86="x",0,IF('MÓDULO 4'!$D86="x",1,0))</f>
        <v>0</v>
      </c>
      <c r="NQ2" s="154">
        <f>IF('MÓDULO 4'!$E87="x",0,IF('MÓDULO 4'!$D87="x",1,0))</f>
        <v>0</v>
      </c>
      <c r="NR2" s="154">
        <f>IF('MÓDULO 4'!$E88="x",0,IF('MÓDULO 4'!$D88="x",1,0))</f>
        <v>0</v>
      </c>
      <c r="NS2" s="154">
        <f>IF('MÓDULO 4'!$E89="x",0,IF('MÓDULO 4'!$D89="x",1,0))</f>
        <v>0</v>
      </c>
      <c r="NT2" s="154">
        <f>IF('MÓDULO 4'!$E90="x",0,IF('MÓDULO 4'!$D90="x",1,0))</f>
        <v>0</v>
      </c>
      <c r="NU2" s="154">
        <f>IF('MÓDULO 4'!$E91="x",0,IF('MÓDULO 4'!$D91="x",1,0))</f>
        <v>0</v>
      </c>
      <c r="NV2" s="154">
        <f>IF('MÓDULO 4'!$E92="x",0,IF('MÓDULO 4'!$D92="x",1,0))</f>
        <v>0</v>
      </c>
      <c r="NW2" s="154">
        <f>IF('MÓDULO 4'!$E93="x",0,IF('MÓDULO 4'!$D93="x",1,0))</f>
        <v>0</v>
      </c>
      <c r="NX2" s="154">
        <f>IF('MÓDULO 4'!$E94="x",0,IF('MÓDULO 4'!$D94="x",1,0))</f>
        <v>0</v>
      </c>
      <c r="NY2" s="154">
        <f>IF('MÓDULO 4'!$E96="x",0,IF('MÓDULO 4'!$D96="x",1,0))</f>
        <v>0</v>
      </c>
      <c r="NZ2" s="154">
        <f>IF('MÓDULO 4'!$E97="x",0,IF('MÓDULO 4'!$D97="x",1,0))</f>
        <v>0</v>
      </c>
      <c r="OA2" s="154">
        <f>IF('MÓDULO 4'!$E98="x",0,IF('MÓDULO 4'!$D98="x",1,0))</f>
        <v>0</v>
      </c>
      <c r="OB2" s="154">
        <f>IF('MÓDULO 4'!$E99="x",0,IF('MÓDULO 4'!$D99="x",1,0))</f>
        <v>0</v>
      </c>
      <c r="OC2" s="154">
        <f>IF('MÓDULO 4'!$E100="x",0,IF('MÓDULO 4'!$D100="x",1,0))</f>
        <v>0</v>
      </c>
      <c r="OD2" s="154">
        <f>IF('MÓDULO 4'!$E101="x",0,IF('MÓDULO 4'!$D101="x",1,0))</f>
        <v>0</v>
      </c>
      <c r="OE2" s="154">
        <f>IF('MÓDULO 4'!$E102="x",0,IF('MÓDULO 4'!$D102="x",1,0))</f>
        <v>0</v>
      </c>
      <c r="OF2" s="154">
        <f>IF('MÓDULO 4'!$E103="x",0,IF('MÓDULO 4'!$D103="x",1,0))</f>
        <v>0</v>
      </c>
      <c r="OG2" s="154">
        <f>IF('MÓDULO 4'!$E104="x",0,IF('MÓDULO 4'!$D104="x",1,0))</f>
        <v>0</v>
      </c>
      <c r="OH2" s="154">
        <f>IF('MÓDULO 4'!$E105="x",0,IF('MÓDULO 4'!$D105="x",1,0))</f>
        <v>0</v>
      </c>
      <c r="OI2" s="154">
        <f>IF('MÓDULO 4'!$E106="x",0,IF('MÓDULO 4'!$D106="x",1,0))</f>
        <v>0</v>
      </c>
      <c r="OJ2" s="154">
        <f>IF('MÓDULO 4'!$E107="x",0,IF('MÓDULO 4'!$D107="x",1,0))</f>
        <v>0</v>
      </c>
      <c r="OK2" s="154">
        <f>IF('MÓDULO 4'!$E108="x",0,IF('MÓDULO 4'!$D108="x",1,0))</f>
        <v>0</v>
      </c>
      <c r="OL2" s="154">
        <f>IF('MÓDULO 4'!$E110="x",0,IF('MÓDULO 4'!$D110="x",1,0))</f>
        <v>0</v>
      </c>
      <c r="OM2" s="154">
        <f>IF('MÓDULO 4'!$E111="x",0,IF('MÓDULO 4'!$D111="x",1,0))</f>
        <v>0</v>
      </c>
      <c r="ON2" s="154">
        <f>IF('MÓDULO 4'!$E112="x",0,IF('MÓDULO 4'!$D112="x",1,0))</f>
        <v>0</v>
      </c>
      <c r="OO2" s="154">
        <f>IF('MÓDULO 4'!$E113="x",0,IF('MÓDULO 4'!$D113="x",1,0))</f>
        <v>0</v>
      </c>
      <c r="OP2" s="154">
        <f>IF('MÓDULO 4'!$E114="x",0,IF('MÓDULO 4'!$D114="x",1,0))</f>
        <v>0</v>
      </c>
      <c r="OQ2" s="154">
        <f>IF('MÓDULO 4'!$E115="x",0,IF('MÓDULO 4'!$D115="x",1,0))</f>
        <v>0</v>
      </c>
      <c r="OR2" s="154">
        <f>IF('MÓDULO 4'!$E116="x",0,IF('MÓDULO 4'!$D116="x",1,0))</f>
        <v>0</v>
      </c>
      <c r="OS2" s="154">
        <f>IF('MÓDULO 4'!$E117="x",0,IF('MÓDULO 4'!$D117="x",1,0))</f>
        <v>0</v>
      </c>
      <c r="OT2" s="154">
        <f>IF('MÓDULO 4'!$E118="x",0,IF('MÓDULO 4'!$D118="x",1,0))</f>
        <v>0</v>
      </c>
      <c r="OU2" s="154">
        <f>IF('MÓDULO 4'!$E119="x",0,IF('MÓDULO 4'!$D119="x",1,0))</f>
        <v>0</v>
      </c>
      <c r="OV2" s="154">
        <f>IF('MÓDULO 4'!$E120="x",0,IF('MÓDULO 4'!$D120="x",1,0))</f>
        <v>0</v>
      </c>
      <c r="OW2" s="187">
        <f>IF('MÓDULO 4'!$E121="x",0,IF('MÓDULO 4'!$D121="x",1,0))</f>
        <v>0</v>
      </c>
      <c r="OX2" s="154">
        <f>IF('MÓDULO 4'!$E122="x",0,IF('MÓDULO 4'!$D122="x",1,0))</f>
        <v>0</v>
      </c>
      <c r="OY2" s="309"/>
      <c r="OZ2" s="154">
        <f>IF('MÓDULO 5'!$E4="x",0,IF('MÓDULO 5'!$D4="x",1,0))</f>
        <v>0</v>
      </c>
      <c r="PA2" s="154">
        <f>IF('MÓDULO 5'!$E5="x",0,IF('MÓDULO 5'!$D5="x",1,0))</f>
        <v>0</v>
      </c>
      <c r="PB2" s="154">
        <f>IF('MÓDULO 5'!$E7="x",0,IF('MÓDULO 5'!$D7="x",1,0))</f>
        <v>0</v>
      </c>
      <c r="PC2" s="154">
        <f>IF('MÓDULO 5'!$E8="x",0,IF('MÓDULO 5'!$D8="x",1,0))</f>
        <v>0</v>
      </c>
      <c r="PD2" s="154">
        <f>IF('MÓDULO 5'!$E9="x",0,IF('MÓDULO 5'!$D9="x",1,0))</f>
        <v>0</v>
      </c>
      <c r="PE2" s="154">
        <f>IF('MÓDULO 5'!$E10="x",0,IF('MÓDULO 5'!$D10="x",1,0))</f>
        <v>0</v>
      </c>
      <c r="PF2" s="154">
        <f>IF('MÓDULO 5'!$E11="x",0,IF('MÓDULO 5'!$D11="x",1,0))</f>
        <v>0</v>
      </c>
      <c r="PG2" s="154">
        <f>IF('MÓDULO 5'!$E12="x",0,IF('MÓDULO 5'!$D12="x",1,0))</f>
        <v>0</v>
      </c>
      <c r="PH2" s="154">
        <f>IF('MÓDULO 5'!$E14="x",0,IF('MÓDULO 5'!$D14="x",1,0))</f>
        <v>0</v>
      </c>
      <c r="PI2" s="154">
        <f>IF('MÓDULO 5'!$E15="x",0,IF('MÓDULO 5'!$D15="x",1,0))</f>
        <v>0</v>
      </c>
      <c r="PJ2" s="154">
        <f>IF('MÓDULO 5'!$E16="x",0,IF('MÓDULO 5'!$D16="x",1,0))</f>
        <v>0</v>
      </c>
      <c r="PK2" s="154">
        <f>IF('MÓDULO 5'!$E17="x",0,IF('MÓDULO 5'!$D17="x",1,0))</f>
        <v>0</v>
      </c>
      <c r="PL2" s="154">
        <f>IF('MÓDULO 5'!$E18="x",0,IF('MÓDULO 5'!$D18="x",1,0))</f>
        <v>0</v>
      </c>
      <c r="PM2" s="154">
        <f>IF('MÓDULO 5'!$E19="x",0,IF('MÓDULO 5'!$D19="x",1,0))</f>
        <v>0</v>
      </c>
      <c r="PN2" s="154">
        <f>IF('MÓDULO 5'!$E20="x",0,IF('MÓDULO 5'!$D20="x",1,0))</f>
        <v>0</v>
      </c>
      <c r="PO2" s="154">
        <f>IF('MÓDULO 5'!$E22="x",0,IF('MÓDULO 5'!$D22="x",1,0))</f>
        <v>0</v>
      </c>
      <c r="PP2" s="154">
        <f>IF('MÓDULO 5'!$E23="x",0,IF('MÓDULO 5'!$D23="x",1,0))</f>
        <v>0</v>
      </c>
      <c r="PQ2" s="154">
        <f>IF('MÓDULO 5'!$E24="x",0,IF('MÓDULO 5'!$D24="x",1,0))</f>
        <v>0</v>
      </c>
      <c r="PR2" s="154">
        <f>IF('MÓDULO 5'!$E25="x",0,IF('MÓDULO 5'!$D25="x",1,0))</f>
        <v>0</v>
      </c>
      <c r="PS2" s="154">
        <f>IF('MÓDULO 5'!$E26="x",0,IF('MÓDULO 5'!$D26="x",1,0))</f>
        <v>0</v>
      </c>
      <c r="PT2" s="154">
        <f>IF('MÓDULO 5'!$E27="x",0,IF('MÓDULO 5'!$D27="x",1,0))</f>
        <v>0</v>
      </c>
      <c r="PU2" s="154">
        <f>IF('MÓDULO 5'!$E28="x",0,IF('MÓDULO 5'!$D28="x",1,0))</f>
        <v>0</v>
      </c>
      <c r="PV2" s="182">
        <f>IF('MÓDULO 5'!$E29="x",0,IF('MÓDULO 5'!$D29="x",1,0))</f>
        <v>0</v>
      </c>
      <c r="PW2" s="182">
        <f>IF('MÓDULO 5'!$E30="x",0,IF('MÓDULO 5'!$D30="x",1,0))</f>
        <v>0</v>
      </c>
      <c r="PX2" s="182">
        <f>IF('MÓDULO 5'!$E31="x",0,IF('MÓDULO 5'!$D31="x",1,0))</f>
        <v>0</v>
      </c>
      <c r="PY2" s="182">
        <f>IF('MÓDULO 5'!$E32="x",0,IF('MÓDULO 5'!$D32="x",1,0))</f>
        <v>0</v>
      </c>
      <c r="PZ2" s="182">
        <f>IF('MÓDULO 5'!$E33="x",0,IF('MÓDULO 5'!$D33="x",1,0))</f>
        <v>0</v>
      </c>
      <c r="QA2" s="182">
        <f>IF('MÓDULO 5'!$E34="x",0,IF('MÓDULO 5'!$D34="x",1,0))</f>
        <v>0</v>
      </c>
      <c r="QB2" s="182">
        <f>IF('MÓDULO 5'!$E35="x",0,IF('MÓDULO 5'!$D35="x",1,0))</f>
        <v>0</v>
      </c>
      <c r="QC2" s="182">
        <f>IF('MÓDULO 5'!$E36="x",0,IF('MÓDULO 5'!$D36="x",1,0))</f>
        <v>0</v>
      </c>
      <c r="QD2" s="182">
        <f>IF('MÓDULO 5'!$E37="x",0,IF('MÓDULO 5'!$D37="x",1,0))</f>
        <v>0</v>
      </c>
      <c r="QE2" s="182">
        <f>IF('MÓDULO 5'!$E38="x",0,IF('MÓDULO 5'!$D38="x",1,0))</f>
        <v>0</v>
      </c>
      <c r="QF2" s="182">
        <f>IF('MÓDULO 5'!$E39="x",0,IF('MÓDULO 5'!$D39="x",1,0))</f>
        <v>0</v>
      </c>
      <c r="QG2" s="182">
        <f>IF('MÓDULO 5'!$E40="x",0,IF('MÓDULO 5'!$D40="x",1,0))</f>
        <v>0</v>
      </c>
      <c r="QH2" s="182">
        <f>IF('MÓDULO 5'!$E41="x",0,IF('MÓDULO 5'!$D41="x",1,0))</f>
        <v>0</v>
      </c>
      <c r="QI2" s="182">
        <f>IF('MÓDULO 5'!$E42="x",0,IF('MÓDULO 5'!$D42="x",1,0))</f>
        <v>0</v>
      </c>
      <c r="QJ2" s="182">
        <f>IF('MÓDULO 5'!$E43="x",0,IF('MÓDULO 5'!$D43="x",1,0))</f>
        <v>0</v>
      </c>
      <c r="QK2" s="182">
        <f>IF('MÓDULO 5'!$E44="x",0,IF('MÓDULO 5'!$D44="x",1,0))</f>
        <v>0</v>
      </c>
      <c r="QL2" s="182">
        <f>IF('MÓDULO 5'!$E46="x",0,IF('MÓDULO 5'!$D46="x",1,0))</f>
        <v>0</v>
      </c>
      <c r="QM2" s="182">
        <f>IF('MÓDULO 5'!$E47="x",0,IF('MÓDULO 5'!$D47="x",1,0))</f>
        <v>0</v>
      </c>
      <c r="QN2" s="182">
        <f>IF('MÓDULO 5'!$E48="x",0,IF('MÓDULO 5'!$D48="x",1,0))</f>
        <v>0</v>
      </c>
      <c r="QO2" s="182">
        <f>IF('MÓDULO 5'!$E49="x",0,IF('MÓDULO 5'!$D49="x",1,0))</f>
        <v>0</v>
      </c>
      <c r="QP2" s="182">
        <f>IF('MÓDULO 5'!$E50="x",0,IF('MÓDULO 5'!$D50="x",1,0))</f>
        <v>0</v>
      </c>
      <c r="QQ2" s="182">
        <f>IF('MÓDULO 5'!$E51="x",0,IF('MÓDULO 5'!$D51="x",1,0))</f>
        <v>0</v>
      </c>
      <c r="QR2" s="182">
        <f>IF('MÓDULO 5'!$E52="x",0,IF('MÓDULO 5'!$D52="x",1,0))</f>
        <v>0</v>
      </c>
      <c r="QS2" s="182">
        <f>IF('MÓDULO 5'!$E53="x",0,IF('MÓDULO 5'!$D53="x",1,0))</f>
        <v>0</v>
      </c>
      <c r="QT2" s="182">
        <f>IF('MÓDULO 5'!$E54="x",0,IF('MÓDULO 5'!$D54="x",1,0))</f>
        <v>0</v>
      </c>
      <c r="QU2" s="182">
        <f>IF('MÓDULO 5'!$E55="x",0,IF('MÓDULO 5'!$D55="x",1,0))</f>
        <v>0</v>
      </c>
      <c r="QV2" s="182">
        <f>IF('MÓDULO 5'!$E56="x",0,IF('MÓDULO 5'!$D56="x",1,0))</f>
        <v>0</v>
      </c>
      <c r="QW2" s="182">
        <f>IF('MÓDULO 5'!$E57="x",0,IF('MÓDULO 5'!$D57="x",1,0))</f>
        <v>0</v>
      </c>
      <c r="QX2" s="182">
        <f>IF('MÓDULO 5'!$E59="x",0,IF('MÓDULO 5'!$D59="x",1,0))</f>
        <v>0</v>
      </c>
      <c r="QY2" s="182">
        <f>IF('MÓDULO 5'!$E60="x",0,IF('MÓDULO 5'!$D60="x",1,0))</f>
        <v>0</v>
      </c>
      <c r="QZ2" s="182">
        <f>IF('MÓDULO 5'!$E61="x",0,IF('MÓDULO 5'!$D61="x",1,0))</f>
        <v>0</v>
      </c>
      <c r="RA2" s="182">
        <f>IF('MÓDULO 5'!$E62="x",0,IF('MÓDULO 5'!$D62="x",1,0))</f>
        <v>0</v>
      </c>
      <c r="RB2" s="182">
        <f>IF('MÓDULO 5'!$E63="x",0,IF('MÓDULO 5'!$D63="x",1,0))</f>
        <v>0</v>
      </c>
      <c r="RC2" s="182">
        <f>IF('MÓDULO 5'!$E65="x",0,IF('MÓDULO 5'!$D65="x",1,0))</f>
        <v>0</v>
      </c>
      <c r="RD2" s="182">
        <f>IF('MÓDULO 5'!$E66="x",0,IF('MÓDULO 5'!$D66="x",1,0))</f>
        <v>0</v>
      </c>
      <c r="RE2" s="182">
        <f>IF('MÓDULO 5'!$E67="x",0,IF('MÓDULO 5'!$D67="x",1,0))</f>
        <v>0</v>
      </c>
      <c r="RF2" s="182">
        <f>IF('MÓDULO 5'!$E68="x",0,IF('MÓDULO 5'!$D68="x",1,0))</f>
        <v>0</v>
      </c>
      <c r="RG2" s="182">
        <f>IF('MÓDULO 5'!$E69="x",0,IF('MÓDULO 5'!$D69="x",1,0))</f>
        <v>0</v>
      </c>
      <c r="RH2" s="182">
        <f>IF('MÓDULO 5'!$E70="x",0,IF('MÓDULO 5'!$D70="x",1,0))</f>
        <v>0</v>
      </c>
      <c r="RI2" s="182">
        <f>IF('MÓDULO 5'!$E71="x",0,IF('MÓDULO 5'!$D71="x",1,0))</f>
        <v>0</v>
      </c>
      <c r="RJ2" s="182">
        <f>IF('MÓDULO 5'!$E72="x",0,IF('MÓDULO 5'!$D72="x",1,0))</f>
        <v>0</v>
      </c>
      <c r="RK2" s="182">
        <f>IF('MÓDULO 5'!$E73="x",0,IF('MÓDULO 5'!$D73="x",1,0))</f>
        <v>0</v>
      </c>
      <c r="RL2" s="182">
        <f>IF('MÓDULO 5'!$E74="x",0,IF('MÓDULO 5'!$D74="x",1,0))</f>
        <v>0</v>
      </c>
      <c r="RM2" s="182">
        <f>IF('MÓDULO 5'!$E75="x",0,IF('MÓDULO 5'!$D75="x",1,0))</f>
        <v>0</v>
      </c>
      <c r="RN2" s="182">
        <f>IF('MÓDULO 5'!$E76="x",0,IF('MÓDULO 5'!$D76="x",1,0))</f>
        <v>0</v>
      </c>
      <c r="RO2" s="182">
        <f>IF('MÓDULO 5'!$E78="x",0,IF('MÓDULO 5'!$D78="x",1,0))</f>
        <v>0</v>
      </c>
      <c r="RP2" s="182">
        <f>IF('MÓDULO 5'!$E79="x",0,IF('MÓDULO 5'!$D79="x",1,0))</f>
        <v>0</v>
      </c>
      <c r="RQ2" s="182">
        <f>IF('MÓDULO 5'!$E80="x",0,IF('MÓDULO 5'!$D80="x",1,0))</f>
        <v>0</v>
      </c>
      <c r="RR2" s="182">
        <f>IF('MÓDULO 5'!$E81="x",0,IF('MÓDULO 5'!$D81="x",1,0))</f>
        <v>0</v>
      </c>
      <c r="RS2" s="182">
        <f>IF('MÓDULO 5'!$E83="x",0,IF('MÓDULO 5'!$D83="x",1,0))</f>
        <v>0</v>
      </c>
      <c r="RT2" s="182">
        <f>IF('MÓDULO 5'!$E84="x",0,IF('MÓDULO 5'!$D84="x",1,0))</f>
        <v>0</v>
      </c>
      <c r="RU2" s="182">
        <f>IF('MÓDULO 5'!$E85="x",0,IF('MÓDULO 5'!$D85="x",1,0))</f>
        <v>0</v>
      </c>
      <c r="RV2" s="182">
        <f>IF('MÓDULO 5'!$E86="x",0,IF('MÓDULO 5'!$D86="x",1,0))</f>
        <v>0</v>
      </c>
      <c r="RW2" s="182">
        <f>IF('MÓDULO 5'!$E87="x",0,IF('MÓDULO 5'!$D87="x",1,0))</f>
        <v>0</v>
      </c>
      <c r="RX2" s="182">
        <f>IF('MÓDULO 5'!$E89="x",0,IF('MÓDULO 5'!$D89="x",1,0))</f>
        <v>0</v>
      </c>
      <c r="RY2" s="182">
        <f>IF('MÓDULO 5'!$E90="x",0,IF('MÓDULO 5'!$D90="x",1,0))</f>
        <v>0</v>
      </c>
      <c r="RZ2" s="182">
        <f>IF('MÓDULO 5'!$E92="x",0,IF('MÓDULO 5'!$D92="x",1,0))</f>
        <v>0</v>
      </c>
      <c r="SA2" s="182">
        <f>IF('MÓDULO 5'!$E93="x",0,IF('MÓDULO 5'!$D93="x",1,0))</f>
        <v>0</v>
      </c>
      <c r="SB2" s="182">
        <f>IF('MÓDULO 5'!$E94="x",0,IF('MÓDULO 5'!$D94="x",1,0))</f>
        <v>0</v>
      </c>
      <c r="SC2" s="182">
        <f>IF('MÓDULO 5'!$E95="x",0,IF('MÓDULO 5'!$D95="x",1,0))</f>
        <v>0</v>
      </c>
      <c r="SD2" s="182">
        <f>IF('MÓDULO 5'!$E96="x",0,IF('MÓDULO 5'!$D96="x",1,0))</f>
        <v>0</v>
      </c>
    </row>
    <row r="3" spans="1:498" x14ac:dyDescent="0.2">
      <c r="O3" s="180"/>
    </row>
    <row r="4" spans="1:498" ht="15" x14ac:dyDescent="0.2">
      <c r="G4" s="179"/>
      <c r="Q4" s="189"/>
      <c r="R4" s="182"/>
      <c r="BD4" s="154"/>
      <c r="CG4" s="189"/>
      <c r="DH4" s="154"/>
      <c r="FD4" s="154"/>
      <c r="GC4" s="154"/>
      <c r="JE4" s="154"/>
      <c r="KK4" s="154"/>
      <c r="KT4" s="189"/>
      <c r="KU4" s="154"/>
      <c r="LH4" s="154"/>
      <c r="MX4" s="154"/>
      <c r="NZ4" s="154"/>
      <c r="OY4" s="154"/>
    </row>
    <row r="5" spans="1:498" x14ac:dyDescent="0.2">
      <c r="O5" s="154"/>
      <c r="LH5" s="154"/>
      <c r="MX5" s="154"/>
      <c r="NZ5" s="154"/>
    </row>
    <row r="6" spans="1:498" x14ac:dyDescent="0.2">
      <c r="O6" s="154"/>
      <c r="LH6" s="154"/>
      <c r="MX6" s="154"/>
      <c r="NZ6" s="154"/>
    </row>
    <row r="7" spans="1:498" x14ac:dyDescent="0.2">
      <c r="O7" s="154"/>
      <c r="KU7" s="154"/>
      <c r="LH7" s="154"/>
      <c r="MX7" s="154"/>
      <c r="NZ7" s="154"/>
      <c r="OY7" s="154"/>
    </row>
    <row r="8" spans="1:498" x14ac:dyDescent="0.2">
      <c r="O8" s="154"/>
      <c r="KU8" s="154"/>
      <c r="LH8" s="154"/>
      <c r="MX8" s="154"/>
      <c r="NZ8" s="154"/>
      <c r="OY8" s="154"/>
    </row>
    <row r="9" spans="1:498" x14ac:dyDescent="0.2">
      <c r="O9" s="154"/>
      <c r="CF9" s="154"/>
      <c r="KU9" s="154"/>
      <c r="OY9" s="154"/>
      <c r="PJ9" s="154"/>
    </row>
    <row r="10" spans="1:498" x14ac:dyDescent="0.2">
      <c r="O10" s="154"/>
      <c r="CF10" s="154"/>
      <c r="KU10" s="154"/>
      <c r="OY10" s="154"/>
    </row>
    <row r="11" spans="1:498" x14ac:dyDescent="0.2">
      <c r="O11" s="154"/>
      <c r="CF11" s="154"/>
      <c r="KU11" s="154"/>
      <c r="OY11" s="154"/>
    </row>
    <row r="12" spans="1:498" x14ac:dyDescent="0.2">
      <c r="O12" s="154"/>
      <c r="CF12" s="154"/>
      <c r="KU12" s="154"/>
      <c r="OY12" s="154"/>
    </row>
    <row r="13" spans="1:498" x14ac:dyDescent="0.2">
      <c r="O13" s="154"/>
      <c r="CF13" s="154"/>
      <c r="KU13" s="154"/>
      <c r="OY13" s="154"/>
    </row>
    <row r="14" spans="1:498" x14ac:dyDescent="0.2">
      <c r="O14" s="154"/>
      <c r="CF14" s="154"/>
      <c r="KU14" s="154"/>
      <c r="OY14" s="154"/>
    </row>
    <row r="15" spans="1:498" x14ac:dyDescent="0.2">
      <c r="O15" s="154"/>
      <c r="CF15" s="154"/>
      <c r="KU15" s="154"/>
      <c r="OY15" s="154"/>
    </row>
    <row r="16" spans="1:498" x14ac:dyDescent="0.2">
      <c r="O16" s="154"/>
      <c r="CF16" s="154"/>
      <c r="KU16" s="154"/>
      <c r="OY16" s="154"/>
    </row>
    <row r="17" spans="15:415" x14ac:dyDescent="0.2">
      <c r="O17" s="154"/>
      <c r="CF17" s="154"/>
      <c r="KU17" s="154"/>
      <c r="OY17" s="154"/>
    </row>
    <row r="18" spans="15:415" x14ac:dyDescent="0.2">
      <c r="O18" s="154"/>
      <c r="CF18" s="154"/>
      <c r="KU18" s="154"/>
      <c r="OY18" s="154"/>
    </row>
    <row r="19" spans="15:415" x14ac:dyDescent="0.2">
      <c r="O19" s="154"/>
      <c r="CF19" s="154"/>
      <c r="KU19" s="154"/>
      <c r="OY19" s="154"/>
    </row>
    <row r="20" spans="15:415" x14ac:dyDescent="0.2">
      <c r="O20" s="154"/>
      <c r="CF20" s="154"/>
      <c r="KU20" s="154"/>
      <c r="OY20" s="154"/>
    </row>
    <row r="21" spans="15:415" x14ac:dyDescent="0.2">
      <c r="O21" s="154"/>
      <c r="CF21" s="154"/>
      <c r="KU21" s="154"/>
      <c r="OY21" s="154"/>
    </row>
    <row r="22" spans="15:415" x14ac:dyDescent="0.2">
      <c r="O22" s="154"/>
      <c r="CF22" s="154"/>
      <c r="KU22" s="154"/>
      <c r="OY22" s="154"/>
    </row>
    <row r="23" spans="15:415" x14ac:dyDescent="0.2">
      <c r="O23" s="154"/>
      <c r="CF23" s="154"/>
      <c r="KU23" s="154"/>
      <c r="OY23" s="154"/>
    </row>
    <row r="24" spans="15:415" x14ac:dyDescent="0.2">
      <c r="O24" s="154"/>
      <c r="CF24" s="154"/>
      <c r="KU24" s="154"/>
      <c r="OY24" s="154"/>
    </row>
    <row r="25" spans="15:415" x14ac:dyDescent="0.2">
      <c r="O25" s="154"/>
      <c r="CF25" s="154"/>
      <c r="KU25" s="154"/>
      <c r="OY25" s="154"/>
    </row>
    <row r="26" spans="15:415" x14ac:dyDescent="0.2">
      <c r="O26" s="154"/>
      <c r="CF26" s="154"/>
      <c r="KU26" s="154"/>
      <c r="OY26" s="154"/>
    </row>
    <row r="27" spans="15:415" x14ac:dyDescent="0.2">
      <c r="O27" s="154"/>
      <c r="CF27" s="154"/>
      <c r="KU27" s="154"/>
      <c r="OY27" s="154"/>
    </row>
    <row r="28" spans="15:415" x14ac:dyDescent="0.2">
      <c r="O28" s="154"/>
      <c r="CF28" s="154"/>
      <c r="KU28" s="154"/>
      <c r="OY28" s="154"/>
    </row>
    <row r="29" spans="15:415" x14ac:dyDescent="0.2">
      <c r="O29" s="154"/>
      <c r="CF29" s="154"/>
      <c r="KU29" s="154"/>
      <c r="OY29" s="154"/>
    </row>
    <row r="30" spans="15:415" x14ac:dyDescent="0.2">
      <c r="O30" s="154"/>
      <c r="CF30" s="154"/>
      <c r="KU30" s="154"/>
      <c r="OY30" s="154"/>
    </row>
    <row r="31" spans="15:415" x14ac:dyDescent="0.2">
      <c r="O31" s="154"/>
      <c r="CF31" s="154"/>
      <c r="KU31" s="154"/>
      <c r="OY31" s="154"/>
    </row>
    <row r="32" spans="15:415" x14ac:dyDescent="0.2">
      <c r="O32" s="154"/>
      <c r="CF32" s="154"/>
      <c r="KU32" s="154"/>
      <c r="OY32" s="154"/>
    </row>
    <row r="33" spans="15:415" x14ac:dyDescent="0.2">
      <c r="O33" s="154"/>
      <c r="CF33" s="154"/>
      <c r="KU33" s="154"/>
      <c r="OY33" s="154"/>
    </row>
    <row r="34" spans="15:415" x14ac:dyDescent="0.2">
      <c r="O34" s="154"/>
      <c r="CF34" s="154"/>
      <c r="KU34" s="154"/>
      <c r="OY34" s="154"/>
    </row>
    <row r="35" spans="15:415" x14ac:dyDescent="0.2">
      <c r="O35" s="154"/>
      <c r="CF35" s="154"/>
      <c r="KU35" s="154"/>
      <c r="OY35" s="154"/>
    </row>
    <row r="36" spans="15:415" x14ac:dyDescent="0.2">
      <c r="O36" s="154"/>
      <c r="CF36" s="154"/>
      <c r="KU36" s="154"/>
      <c r="OY36" s="154"/>
    </row>
    <row r="37" spans="15:415" x14ac:dyDescent="0.2">
      <c r="O37" s="154"/>
      <c r="CF37" s="154"/>
      <c r="KU37" s="154"/>
      <c r="OY37" s="154"/>
    </row>
    <row r="38" spans="15:415" x14ac:dyDescent="0.2">
      <c r="O38" s="154"/>
      <c r="CF38" s="154"/>
      <c r="KU38" s="154"/>
      <c r="OY38" s="154"/>
    </row>
    <row r="39" spans="15:415" x14ac:dyDescent="0.2">
      <c r="O39" s="154"/>
      <c r="CF39" s="154"/>
      <c r="KU39" s="154"/>
      <c r="OY39" s="154"/>
    </row>
    <row r="40" spans="15:415" x14ac:dyDescent="0.2">
      <c r="O40" s="154"/>
      <c r="CF40" s="154"/>
      <c r="KU40" s="154"/>
      <c r="OY40" s="154"/>
    </row>
    <row r="41" spans="15:415" x14ac:dyDescent="0.2">
      <c r="O41" s="154"/>
      <c r="CF41" s="154"/>
      <c r="KU41" s="154"/>
      <c r="OY41" s="154"/>
    </row>
    <row r="42" spans="15:415" x14ac:dyDescent="0.2">
      <c r="O42" s="154"/>
      <c r="CF42" s="154"/>
      <c r="KU42" s="154"/>
      <c r="OY42" s="154"/>
    </row>
    <row r="43" spans="15:415" x14ac:dyDescent="0.2">
      <c r="O43" s="154"/>
      <c r="CF43" s="154"/>
      <c r="KU43" s="154"/>
      <c r="OY43" s="154"/>
    </row>
    <row r="44" spans="15:415" x14ac:dyDescent="0.2">
      <c r="O44" s="154"/>
      <c r="CF44" s="154"/>
      <c r="KU44" s="154"/>
      <c r="OY44" s="154"/>
    </row>
    <row r="45" spans="15:415" x14ac:dyDescent="0.2">
      <c r="O45" s="154"/>
      <c r="CF45" s="154"/>
      <c r="KU45" s="154"/>
      <c r="OY45" s="154"/>
    </row>
    <row r="46" spans="15:415" x14ac:dyDescent="0.2">
      <c r="O46" s="154"/>
      <c r="CF46" s="154"/>
      <c r="KU46" s="154"/>
      <c r="OY46" s="154"/>
    </row>
    <row r="47" spans="15:415" x14ac:dyDescent="0.2">
      <c r="O47" s="154"/>
      <c r="CF47" s="154"/>
      <c r="KU47" s="154"/>
      <c r="OY47" s="154"/>
    </row>
    <row r="48" spans="15:415" x14ac:dyDescent="0.2">
      <c r="O48" s="154"/>
      <c r="CF48" s="154"/>
      <c r="KU48" s="154"/>
      <c r="OY48" s="154"/>
    </row>
    <row r="49" spans="15:415" x14ac:dyDescent="0.2">
      <c r="O49" s="154"/>
      <c r="CF49" s="154"/>
      <c r="KU49" s="154"/>
      <c r="OY49" s="154"/>
    </row>
    <row r="50" spans="15:415" x14ac:dyDescent="0.2">
      <c r="O50" s="154"/>
      <c r="CF50" s="154"/>
      <c r="KU50" s="154"/>
      <c r="OY50" s="154"/>
    </row>
    <row r="51" spans="15:415" x14ac:dyDescent="0.2">
      <c r="O51" s="154"/>
      <c r="CF51" s="154"/>
      <c r="KU51" s="154"/>
      <c r="OY51" s="154"/>
    </row>
    <row r="52" spans="15:415" x14ac:dyDescent="0.2">
      <c r="O52" s="154"/>
      <c r="CF52" s="154"/>
      <c r="KU52" s="154"/>
      <c r="OY52" s="154"/>
    </row>
    <row r="53" spans="15:415" x14ac:dyDescent="0.2">
      <c r="O53" s="154"/>
      <c r="CF53" s="154"/>
      <c r="KU53" s="154"/>
      <c r="OY53" s="154"/>
    </row>
    <row r="54" spans="15:415" x14ac:dyDescent="0.2">
      <c r="O54" s="154"/>
      <c r="CF54" s="154"/>
      <c r="KU54" s="154"/>
      <c r="OY54" s="154"/>
    </row>
    <row r="55" spans="15:415" x14ac:dyDescent="0.2">
      <c r="O55" s="154"/>
      <c r="CF55" s="154"/>
      <c r="KU55" s="154"/>
      <c r="OY55" s="154"/>
    </row>
    <row r="56" spans="15:415" x14ac:dyDescent="0.2">
      <c r="O56" s="154"/>
      <c r="CF56" s="154"/>
      <c r="KU56" s="154"/>
      <c r="OY56" s="154"/>
    </row>
    <row r="57" spans="15:415" x14ac:dyDescent="0.2">
      <c r="O57" s="154"/>
      <c r="CF57" s="154"/>
      <c r="KU57" s="154"/>
      <c r="OY57" s="154"/>
    </row>
    <row r="58" spans="15:415" x14ac:dyDescent="0.2">
      <c r="O58" s="154"/>
      <c r="CF58" s="154"/>
      <c r="KU58" s="154"/>
      <c r="OY58" s="154"/>
    </row>
    <row r="59" spans="15:415" x14ac:dyDescent="0.2">
      <c r="O59" s="154"/>
      <c r="CF59" s="154"/>
      <c r="KU59" s="154"/>
      <c r="OY59" s="154"/>
    </row>
    <row r="60" spans="15:415" x14ac:dyDescent="0.2">
      <c r="O60" s="154"/>
      <c r="CF60" s="154"/>
      <c r="KU60" s="154"/>
      <c r="OY60" s="154"/>
    </row>
    <row r="61" spans="15:415" x14ac:dyDescent="0.2">
      <c r="O61" s="154"/>
      <c r="Q61" t="str">
        <f>MID(+'MÓDULO 1'!$B84,1,6)</f>
        <v/>
      </c>
      <c r="CF61" s="154"/>
      <c r="KU61" s="154"/>
      <c r="OY61" s="154"/>
    </row>
    <row r="62" spans="15:415" x14ac:dyDescent="0.2">
      <c r="O62" s="154"/>
      <c r="Q62" t="str">
        <f>MID(+'MÓDULO 1'!$B87,1,6)</f>
        <v/>
      </c>
      <c r="CF62" s="154"/>
      <c r="KU62" s="154"/>
      <c r="OY62" s="154"/>
    </row>
    <row r="63" spans="15:415" x14ac:dyDescent="0.2">
      <c r="O63" s="154"/>
      <c r="Q63" t="str">
        <f>MID(+'MÓDULO 1'!$B88,1,6)</f>
        <v/>
      </c>
      <c r="CF63" s="154"/>
      <c r="KU63" s="154"/>
      <c r="OY63" s="154"/>
    </row>
    <row r="64" spans="15:415" x14ac:dyDescent="0.2">
      <c r="O64" s="154"/>
      <c r="Q64" t="str">
        <f>MID(+'MÓDULO 1'!$B89,1,6)</f>
        <v/>
      </c>
      <c r="CF64" s="154"/>
      <c r="KU64" s="154"/>
      <c r="OY64" s="154"/>
    </row>
    <row r="65" spans="15:415" x14ac:dyDescent="0.2">
      <c r="O65" s="154"/>
      <c r="Q65" t="str">
        <f>MID(+'MÓDULO 1'!$B90,1,6)</f>
        <v/>
      </c>
      <c r="CF65" s="154"/>
      <c r="KU65" s="154"/>
      <c r="OY65" s="154"/>
    </row>
    <row r="66" spans="15:415" x14ac:dyDescent="0.2">
      <c r="O66" s="154"/>
      <c r="Q66" t="str">
        <f>MID(+'MÓDULO 1'!$B91,1,6)</f>
        <v/>
      </c>
      <c r="CF66" s="154"/>
      <c r="KU66" s="154"/>
      <c r="OY66" s="154"/>
    </row>
    <row r="67" spans="15:415" x14ac:dyDescent="0.2">
      <c r="O67" s="154"/>
      <c r="Q67" t="str">
        <f>MID(+'MÓDULO 1'!$B92,1,6)</f>
        <v/>
      </c>
      <c r="CF67" s="154"/>
      <c r="KU67" s="154"/>
      <c r="OY67" s="154"/>
    </row>
    <row r="68" spans="15:415" x14ac:dyDescent="0.2">
      <c r="O68" s="154"/>
      <c r="Q68" t="str">
        <f>MID(+'MÓDULO 1'!$B93,1,6)</f>
        <v/>
      </c>
      <c r="CF68" s="154"/>
      <c r="KU68" s="154"/>
      <c r="OY68" s="154"/>
    </row>
    <row r="69" spans="15:415" x14ac:dyDescent="0.2">
      <c r="O69" s="154"/>
      <c r="Q69" t="str">
        <f>MID(+'MÓDULO 1'!$B95,1,6)</f>
        <v/>
      </c>
      <c r="CF69" s="154"/>
      <c r="KU69" s="154"/>
      <c r="OY69" s="154"/>
    </row>
    <row r="70" spans="15:415" x14ac:dyDescent="0.2">
      <c r="O70" s="154"/>
      <c r="Q70" t="str">
        <f>MID(+'MÓDULO 1'!$B96,1,6)</f>
        <v/>
      </c>
      <c r="CF70" s="154"/>
      <c r="KU70" s="154"/>
      <c r="OY70" s="154"/>
    </row>
    <row r="71" spans="15:415" x14ac:dyDescent="0.2">
      <c r="O71" s="154"/>
      <c r="Q71" t="str">
        <f>MID(+'MÓDULO 1'!$B97,1,6)</f>
        <v/>
      </c>
      <c r="CF71" s="154"/>
      <c r="KU71" s="154"/>
      <c r="OY71" s="154"/>
    </row>
    <row r="72" spans="15:415" x14ac:dyDescent="0.2">
      <c r="O72" s="154"/>
      <c r="Q72" t="str">
        <f>MID(+'MÓDULO 1'!$B98,1,6)</f>
        <v/>
      </c>
      <c r="CF72" s="154"/>
      <c r="KU72" s="154"/>
      <c r="OY72" s="154"/>
    </row>
    <row r="73" spans="15:415" x14ac:dyDescent="0.2">
      <c r="O73" s="154"/>
      <c r="Q73" t="str">
        <f>MID(+'MÓDULO 1'!$B99,1,6)</f>
        <v/>
      </c>
      <c r="CF73" s="154"/>
      <c r="KU73" s="154"/>
      <c r="OY73" s="154"/>
    </row>
    <row r="74" spans="15:415" x14ac:dyDescent="0.2">
      <c r="O74" s="154"/>
      <c r="Q74" t="str">
        <f>MID(+'MÓDULO 1'!$B101,1,6)</f>
        <v/>
      </c>
      <c r="CF74" s="154"/>
      <c r="KU74" s="154"/>
      <c r="OY74" s="154"/>
    </row>
    <row r="75" spans="15:415" x14ac:dyDescent="0.2">
      <c r="O75" s="154"/>
      <c r="Q75" t="str">
        <f>MID(+'MÓDULO 1'!$B102,1,6)</f>
        <v/>
      </c>
      <c r="CF75" s="154"/>
      <c r="KU75" s="154"/>
      <c r="OY75" s="154"/>
    </row>
    <row r="76" spans="15:415" x14ac:dyDescent="0.2">
      <c r="O76" s="154"/>
      <c r="Q76" t="str">
        <f>MID(+'MÓDULO 1'!$B103,1,6)</f>
        <v/>
      </c>
      <c r="CF76" s="154"/>
      <c r="KU76" s="154"/>
      <c r="OY76" s="154"/>
    </row>
    <row r="77" spans="15:415" x14ac:dyDescent="0.2">
      <c r="O77" s="154"/>
      <c r="Q77" t="str">
        <f>MID(+'MÓDULO 1'!$B104,1,6)</f>
        <v/>
      </c>
      <c r="CF77" s="154"/>
      <c r="KU77" s="154"/>
      <c r="OY77" s="154"/>
    </row>
    <row r="78" spans="15:415" x14ac:dyDescent="0.2">
      <c r="CF78" s="154"/>
      <c r="KU78" s="154"/>
      <c r="OY78" s="154"/>
    </row>
    <row r="79" spans="15:415" x14ac:dyDescent="0.2">
      <c r="KU79" s="154"/>
      <c r="OY79" s="154"/>
    </row>
    <row r="80" spans="15:415" x14ac:dyDescent="0.2">
      <c r="KU80" s="154"/>
      <c r="OY80" s="154"/>
    </row>
    <row r="81" spans="307:415" x14ac:dyDescent="0.2">
      <c r="KU81" s="154"/>
      <c r="OY81" s="154"/>
    </row>
    <row r="82" spans="307:415" x14ac:dyDescent="0.2">
      <c r="KU82" s="154"/>
      <c r="OY82" s="154"/>
    </row>
    <row r="83" spans="307:415" x14ac:dyDescent="0.2">
      <c r="KU83" s="154"/>
      <c r="OY83" s="154"/>
    </row>
    <row r="84" spans="307:415" x14ac:dyDescent="0.2">
      <c r="KU84" s="154"/>
      <c r="OY84" s="154"/>
    </row>
    <row r="85" spans="307:415" x14ac:dyDescent="0.2">
      <c r="KU85" s="154"/>
      <c r="OY85" s="154"/>
    </row>
    <row r="86" spans="307:415" x14ac:dyDescent="0.2">
      <c r="KU86" s="154"/>
      <c r="OY86" s="154"/>
    </row>
    <row r="87" spans="307:415" x14ac:dyDescent="0.2">
      <c r="KU87" s="154"/>
      <c r="OY87" s="154"/>
    </row>
    <row r="88" spans="307:415" x14ac:dyDescent="0.2">
      <c r="KU88" s="154"/>
      <c r="OY88" s="154"/>
    </row>
    <row r="89" spans="307:415" x14ac:dyDescent="0.2">
      <c r="KU89" s="154"/>
      <c r="OY89" s="154"/>
    </row>
    <row r="90" spans="307:415" x14ac:dyDescent="0.2">
      <c r="KU90" s="154"/>
      <c r="OY90" s="154"/>
    </row>
    <row r="91" spans="307:415" x14ac:dyDescent="0.2">
      <c r="KU91" s="154"/>
      <c r="OY91" s="154"/>
    </row>
    <row r="92" spans="307:415" x14ac:dyDescent="0.2">
      <c r="KU92" s="154"/>
      <c r="OY92" s="154"/>
    </row>
    <row r="93" spans="307:415" x14ac:dyDescent="0.2">
      <c r="KU93" s="154"/>
      <c r="OY93" s="154"/>
    </row>
    <row r="94" spans="307:415" x14ac:dyDescent="0.2">
      <c r="KU94" s="154"/>
      <c r="OY94" s="154"/>
    </row>
    <row r="95" spans="307:415" x14ac:dyDescent="0.2">
      <c r="KU95" s="154"/>
      <c r="OY95" s="154"/>
    </row>
    <row r="96" spans="307:415" x14ac:dyDescent="0.2">
      <c r="KU96" s="154"/>
      <c r="OY96" s="154"/>
    </row>
    <row r="97" spans="307:415" x14ac:dyDescent="0.2">
      <c r="KU97" s="154"/>
      <c r="OY97" s="154"/>
    </row>
    <row r="98" spans="307:415" x14ac:dyDescent="0.2">
      <c r="KU98" s="154"/>
      <c r="OY98" s="154"/>
    </row>
    <row r="99" spans="307:415" x14ac:dyDescent="0.2">
      <c r="KU99" s="154"/>
      <c r="OY99" s="154"/>
    </row>
    <row r="100" spans="307:415" x14ac:dyDescent="0.2">
      <c r="KU100" s="154"/>
      <c r="OY100" s="154"/>
    </row>
    <row r="101" spans="307:415" x14ac:dyDescent="0.2">
      <c r="KU101" s="154"/>
      <c r="OY101" s="154"/>
    </row>
    <row r="102" spans="307:415" x14ac:dyDescent="0.2">
      <c r="KU102" s="154"/>
      <c r="OY102" s="154"/>
    </row>
    <row r="103" spans="307:415" x14ac:dyDescent="0.2">
      <c r="KU103" s="154"/>
      <c r="OY103" s="154"/>
    </row>
    <row r="104" spans="307:415" x14ac:dyDescent="0.2">
      <c r="KU104" s="154"/>
      <c r="OY104" s="154"/>
    </row>
    <row r="105" spans="307:415" x14ac:dyDescent="0.2">
      <c r="KU105" s="154"/>
      <c r="OY105" s="154"/>
    </row>
    <row r="106" spans="307:415" x14ac:dyDescent="0.2">
      <c r="KU106" s="154"/>
      <c r="OY106" s="154"/>
    </row>
    <row r="107" spans="307:415" x14ac:dyDescent="0.2">
      <c r="KU107" s="154"/>
      <c r="OY107" s="154"/>
    </row>
    <row r="108" spans="307:415" x14ac:dyDescent="0.2">
      <c r="KU108" s="154"/>
      <c r="OY108" s="154"/>
    </row>
  </sheetData>
  <sheetProtection password="8051" sheet="1" objects="1" scenarios="1"/>
  <phoneticPr fontId="32" type="noConversion"/>
  <conditionalFormatting sqref="B2">
    <cfRule type="cellIs" dxfId="2" priority="19" operator="equal">
      <formula>"ERRO"</formula>
    </cfRule>
  </conditionalFormatting>
  <conditionalFormatting sqref="K2 M2:Q2 C2:H2">
    <cfRule type="cellIs" dxfId="1" priority="18" operator="equal">
      <formula>"ERRO"</formula>
    </cfRule>
  </conditionalFormatting>
  <conditionalFormatting sqref="L2">
    <cfRule type="cellIs" dxfId="0" priority="11" operator="equal">
      <formula>"NÃO"</formula>
    </cfRule>
  </conditionalFormatting>
  <pageMargins left="0.78740157499999996" right="0.78740157499999996" top="0.984251969" bottom="0.984251969" header="0.49212598499999999" footer="0.4921259849999999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IDENTIFICAÇÃO</vt:lpstr>
      <vt:lpstr>MÓDULO 1</vt:lpstr>
      <vt:lpstr>MÓDULO 2</vt:lpstr>
      <vt:lpstr>MÓDULO 3</vt:lpstr>
      <vt:lpstr>MÓDULO 4</vt:lpstr>
      <vt:lpstr>MÓDULO 5</vt:lpstr>
      <vt:lpstr>RESULTADOS</vt:lpstr>
      <vt:lpstr>DADOS</vt:lpstr>
    </vt:vector>
  </TitlesOfParts>
  <Company>Anvisa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agildo.filho</dc:creator>
  <cp:lastModifiedBy>Hérika Nunes e Sousa</cp:lastModifiedBy>
  <cp:lastPrinted>2012-02-02T12:29:06Z</cp:lastPrinted>
  <dcterms:created xsi:type="dcterms:W3CDTF">2007-07-23T11:35:41Z</dcterms:created>
  <dcterms:modified xsi:type="dcterms:W3CDTF">2023-07-13T14:20:44Z</dcterms:modified>
</cp:coreProperties>
</file>