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4.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drawings/drawing5.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drawings/drawing6.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drawings/drawing7.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drawings/drawing8.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drawings/drawing9.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drawings/drawing10.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drawings/drawing11.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drawings/drawing1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drawings/drawing13.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drawings/drawing14.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pivotTables/pivotTable77.xml" ContentType="application/vnd.openxmlformats-officedocument.spreadsheetml.pivotTable+xml"/>
  <Override PartName="/xl/pivotTables/pivotTable78.xml" ContentType="application/vnd.openxmlformats-officedocument.spreadsheetml.pivotTable+xml"/>
  <Override PartName="/xl/pivotTables/pivotTable79.xml" ContentType="application/vnd.openxmlformats-officedocument.spreadsheetml.pivotTable+xml"/>
  <Override PartName="/xl/drawings/drawing15.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pivotTables/pivotTable80.xml" ContentType="application/vnd.openxmlformats-officedocument.spreadsheetml.pivotTable+xml"/>
  <Override PartName="/xl/pivotTables/pivotTable81.xml" ContentType="application/vnd.openxmlformats-officedocument.spreadsheetml.pivotTable+xml"/>
  <Override PartName="/xl/pivotTables/pivotTable82.xml" ContentType="application/vnd.openxmlformats-officedocument.spreadsheetml.pivotTable+xml"/>
  <Override PartName="/xl/pivotTables/pivotTable83.xml" ContentType="application/vnd.openxmlformats-officedocument.spreadsheetml.pivotTable+xml"/>
  <Override PartName="/xl/pivotTables/pivotTable84.xml" ContentType="application/vnd.openxmlformats-officedocument.spreadsheetml.pivotTable+xml"/>
  <Override PartName="/xl/pivotTables/pivotTable85.xml" ContentType="application/vnd.openxmlformats-officedocument.spreadsheetml.pivotTable+xml"/>
  <Override PartName="/xl/drawings/drawing16.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pivotTables/pivotTable91.xml" ContentType="application/vnd.openxmlformats-officedocument.spreadsheetml.pivotTable+xml"/>
  <Override PartName="/xl/drawings/drawing17.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pivotTables/pivotTable97.xml" ContentType="application/vnd.openxmlformats-officedocument.spreadsheetml.pivotTable+xml"/>
  <Override PartName="/xl/drawings/drawing18.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pivotTables/pivotTable101.xml" ContentType="application/vnd.openxmlformats-officedocument.spreadsheetml.pivotTable+xml"/>
  <Override PartName="/xl/pivotTables/pivotTable102.xml" ContentType="application/vnd.openxmlformats-officedocument.spreadsheetml.pivotTable+xml"/>
  <Override PartName="/xl/pivotTables/pivotTable103.xml" ContentType="application/vnd.openxmlformats-officedocument.spreadsheetml.pivotTable+xml"/>
  <Override PartName="/xl/drawings/drawing19.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pivotTables/pivotTable104.xml" ContentType="application/vnd.openxmlformats-officedocument.spreadsheetml.pivotTable+xml"/>
  <Override PartName="/xl/pivotTables/pivotTable105.xml" ContentType="application/vnd.openxmlformats-officedocument.spreadsheetml.pivotTable+xml"/>
  <Override PartName="/xl/pivotTables/pivotTable106.xml" ContentType="application/vnd.openxmlformats-officedocument.spreadsheetml.pivotTable+xml"/>
  <Override PartName="/xl/pivotTables/pivotTable107.xml" ContentType="application/vnd.openxmlformats-officedocument.spreadsheetml.pivotTable+xml"/>
  <Override PartName="/xl/pivotTables/pivotTable108.xml" ContentType="application/vnd.openxmlformats-officedocument.spreadsheetml.pivotTable+xml"/>
  <Override PartName="/xl/pivotTables/pivotTable109.xml" ContentType="application/vnd.openxmlformats-officedocument.spreadsheetml.pivotTable+xml"/>
  <Override PartName="/xl/drawings/drawing20.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pivotTables/pivotTable110.xml" ContentType="application/vnd.openxmlformats-officedocument.spreadsheetml.pivotTable+xml"/>
  <Override PartName="/xl/pivotTables/pivotTable111.xml" ContentType="application/vnd.openxmlformats-officedocument.spreadsheetml.pivotTable+xml"/>
  <Override PartName="/xl/pivotTables/pivotTable112.xml" ContentType="application/vnd.openxmlformats-officedocument.spreadsheetml.pivotTable+xml"/>
  <Override PartName="/xl/pivotTables/pivotTable113.xml" ContentType="application/vnd.openxmlformats-officedocument.spreadsheetml.pivotTable+xml"/>
  <Override PartName="/xl/pivotTables/pivotTable114.xml" ContentType="application/vnd.openxmlformats-officedocument.spreadsheetml.pivotTable+xml"/>
  <Override PartName="/xl/pivotTables/pivotTable115.xml" ContentType="application/vnd.openxmlformats-officedocument.spreadsheetml.pivotTable+xml"/>
  <Override PartName="/xl/drawings/drawing21.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pivotTables/pivotTable116.xml" ContentType="application/vnd.openxmlformats-officedocument.spreadsheetml.pivotTable+xml"/>
  <Override PartName="/xl/pivotTables/pivotTable117.xml" ContentType="application/vnd.openxmlformats-officedocument.spreadsheetml.pivotTable+xml"/>
  <Override PartName="/xl/pivotTables/pivotTable118.xml" ContentType="application/vnd.openxmlformats-officedocument.spreadsheetml.pivotTable+xml"/>
  <Override PartName="/xl/pivotTables/pivotTable119.xml" ContentType="application/vnd.openxmlformats-officedocument.spreadsheetml.pivotTable+xml"/>
  <Override PartName="/xl/pivotTables/pivotTable120.xml" ContentType="application/vnd.openxmlformats-officedocument.spreadsheetml.pivotTable+xml"/>
  <Override PartName="/xl/pivotTables/pivotTable121.xml" ContentType="application/vnd.openxmlformats-officedocument.spreadsheetml.pivotTable+xml"/>
  <Override PartName="/xl/drawings/drawing22.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pivotTables/pivotTable122.xml" ContentType="application/vnd.openxmlformats-officedocument.spreadsheetml.pivotTable+xml"/>
  <Override PartName="/xl/pivotTables/pivotTable123.xml" ContentType="application/vnd.openxmlformats-officedocument.spreadsheetml.pivotTable+xml"/>
  <Override PartName="/xl/pivotTables/pivotTable124.xml" ContentType="application/vnd.openxmlformats-officedocument.spreadsheetml.pivotTable+xml"/>
  <Override PartName="/xl/pivotTables/pivotTable125.xml" ContentType="application/vnd.openxmlformats-officedocument.spreadsheetml.pivotTable+xml"/>
  <Override PartName="/xl/pivotTables/pivotTable126.xml" ContentType="application/vnd.openxmlformats-officedocument.spreadsheetml.pivotTable+xml"/>
  <Override PartName="/xl/pivotTables/pivotTable127.xml" ContentType="application/vnd.openxmlformats-officedocument.spreadsheetml.pivotTable+xml"/>
  <Override PartName="/xl/drawings/drawing23.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pivotTables/pivotTable128.xml" ContentType="application/vnd.openxmlformats-officedocument.spreadsheetml.pivotTable+xml"/>
  <Override PartName="/xl/pivotTables/pivotTable129.xml" ContentType="application/vnd.openxmlformats-officedocument.spreadsheetml.pivotTable+xml"/>
  <Override PartName="/xl/pivotTables/pivotTable130.xml" ContentType="application/vnd.openxmlformats-officedocument.spreadsheetml.pivotTable+xml"/>
  <Override PartName="/xl/pivotTables/pivotTable131.xml" ContentType="application/vnd.openxmlformats-officedocument.spreadsheetml.pivotTable+xml"/>
  <Override PartName="/xl/pivotTables/pivotTable132.xml" ContentType="application/vnd.openxmlformats-officedocument.spreadsheetml.pivotTable+xml"/>
  <Override PartName="/xl/pivotTables/pivotTable133.xml" ContentType="application/vnd.openxmlformats-officedocument.spreadsheetml.pivotTable+xml"/>
  <Override PartName="/xl/drawings/drawing24.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pivotTables/pivotTable134.xml" ContentType="application/vnd.openxmlformats-officedocument.spreadsheetml.pivotTable+xml"/>
  <Override PartName="/xl/pivotTables/pivotTable135.xml" ContentType="application/vnd.openxmlformats-officedocument.spreadsheetml.pivotTable+xml"/>
  <Override PartName="/xl/pivotTables/pivotTable136.xml" ContentType="application/vnd.openxmlformats-officedocument.spreadsheetml.pivotTable+xml"/>
  <Override PartName="/xl/pivotTables/pivotTable137.xml" ContentType="application/vnd.openxmlformats-officedocument.spreadsheetml.pivotTable+xml"/>
  <Override PartName="/xl/pivotTables/pivotTable138.xml" ContentType="application/vnd.openxmlformats-officedocument.spreadsheetml.pivotTable+xml"/>
  <Override PartName="/xl/pivotTables/pivotTable139.xml" ContentType="application/vnd.openxmlformats-officedocument.spreadsheetml.pivotTable+xml"/>
  <Override PartName="/xl/drawings/drawing25.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pivotTables/pivotTable140.xml" ContentType="application/vnd.openxmlformats-officedocument.spreadsheetml.pivotTable+xml"/>
  <Override PartName="/xl/pivotTables/pivotTable141.xml" ContentType="application/vnd.openxmlformats-officedocument.spreadsheetml.pivotTable+xml"/>
  <Override PartName="/xl/pivotTables/pivotTable142.xml" ContentType="application/vnd.openxmlformats-officedocument.spreadsheetml.pivotTable+xml"/>
  <Override PartName="/xl/pivotTables/pivotTable143.xml" ContentType="application/vnd.openxmlformats-officedocument.spreadsheetml.pivotTable+xml"/>
  <Override PartName="/xl/pivotTables/pivotTable144.xml" ContentType="application/vnd.openxmlformats-officedocument.spreadsheetml.pivotTable+xml"/>
  <Override PartName="/xl/pivotTables/pivotTable145.xml" ContentType="application/vnd.openxmlformats-officedocument.spreadsheetml.pivotTable+xml"/>
  <Override PartName="/xl/drawings/drawing26.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pivotTables/pivotTable146.xml" ContentType="application/vnd.openxmlformats-officedocument.spreadsheetml.pivotTable+xml"/>
  <Override PartName="/xl/pivotTables/pivotTable147.xml" ContentType="application/vnd.openxmlformats-officedocument.spreadsheetml.pivotTable+xml"/>
  <Override PartName="/xl/pivotTables/pivotTable148.xml" ContentType="application/vnd.openxmlformats-officedocument.spreadsheetml.pivotTable+xml"/>
  <Override PartName="/xl/pivotTables/pivotTable149.xml" ContentType="application/vnd.openxmlformats-officedocument.spreadsheetml.pivotTable+xml"/>
  <Override PartName="/xl/pivotTables/pivotTable150.xml" ContentType="application/vnd.openxmlformats-officedocument.spreadsheetml.pivotTable+xml"/>
  <Override PartName="/xl/pivotTables/pivotTable151.xml" ContentType="application/vnd.openxmlformats-officedocument.spreadsheetml.pivotTable+xml"/>
  <Override PartName="/xl/drawings/drawing27.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pivotTables/pivotTable152.xml" ContentType="application/vnd.openxmlformats-officedocument.spreadsheetml.pivotTable+xml"/>
  <Override PartName="/xl/pivotTables/pivotTable153.xml" ContentType="application/vnd.openxmlformats-officedocument.spreadsheetml.pivotTable+xml"/>
  <Override PartName="/xl/pivotTables/pivotTable154.xml" ContentType="application/vnd.openxmlformats-officedocument.spreadsheetml.pivotTable+xml"/>
  <Override PartName="/xl/pivotTables/pivotTable155.xml" ContentType="application/vnd.openxmlformats-officedocument.spreadsheetml.pivotTable+xml"/>
  <Override PartName="/xl/pivotTables/pivotTable156.xml" ContentType="application/vnd.openxmlformats-officedocument.spreadsheetml.pivotTable+xml"/>
  <Override PartName="/xl/pivotTables/pivotTable157.xml" ContentType="application/vnd.openxmlformats-officedocument.spreadsheetml.pivotTable+xml"/>
  <Override PartName="/xl/drawings/drawing28.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pivotTables/pivotTable158.xml" ContentType="application/vnd.openxmlformats-officedocument.spreadsheetml.pivotTable+xml"/>
  <Override PartName="/xl/pivotTables/pivotTable159.xml" ContentType="application/vnd.openxmlformats-officedocument.spreadsheetml.pivotTable+xml"/>
  <Override PartName="/xl/pivotTables/pivotTable160.xml" ContentType="application/vnd.openxmlformats-officedocument.spreadsheetml.pivotTable+xml"/>
  <Override PartName="/xl/pivotTables/pivotTable161.xml" ContentType="application/vnd.openxmlformats-officedocument.spreadsheetml.pivotTable+xml"/>
  <Override PartName="/xl/pivotTables/pivotTable162.xml" ContentType="application/vnd.openxmlformats-officedocument.spreadsheetml.pivotTable+xml"/>
  <Override PartName="/xl/pivotTables/pivotTable163.xml" ContentType="application/vnd.openxmlformats-officedocument.spreadsheetml.pivotTable+xml"/>
  <Override PartName="/xl/drawings/drawing29.xml" ContentType="application/vnd.openxmlformats-officedocument.drawing+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pivotTables/pivotTable164.xml" ContentType="application/vnd.openxmlformats-officedocument.spreadsheetml.pivotTable+xml"/>
  <Override PartName="/xl/pivotTables/pivotTable165.xml" ContentType="application/vnd.openxmlformats-officedocument.spreadsheetml.pivotTable+xml"/>
  <Override PartName="/xl/pivotTables/pivotTable166.xml" ContentType="application/vnd.openxmlformats-officedocument.spreadsheetml.pivotTable+xml"/>
  <Override PartName="/xl/pivotTables/pivotTable167.xml" ContentType="application/vnd.openxmlformats-officedocument.spreadsheetml.pivotTable+xml"/>
  <Override PartName="/xl/pivotTables/pivotTable168.xml" ContentType="application/vnd.openxmlformats-officedocument.spreadsheetml.pivotTable+xml"/>
  <Override PartName="/xl/pivotTables/pivotTable169.xml" ContentType="application/vnd.openxmlformats-officedocument.spreadsheetml.pivotTable+xml"/>
  <Override PartName="/xl/drawings/drawing30.xml" ContentType="application/vnd.openxmlformats-officedocument.drawing+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pivotTables/pivotTable170.xml" ContentType="application/vnd.openxmlformats-officedocument.spreadsheetml.pivotTable+xml"/>
  <Override PartName="/xl/pivotTables/pivotTable171.xml" ContentType="application/vnd.openxmlformats-officedocument.spreadsheetml.pivotTable+xml"/>
  <Override PartName="/xl/pivotTables/pivotTable172.xml" ContentType="application/vnd.openxmlformats-officedocument.spreadsheetml.pivotTable+xml"/>
  <Override PartName="/xl/pivotTables/pivotTable173.xml" ContentType="application/vnd.openxmlformats-officedocument.spreadsheetml.pivotTable+xml"/>
  <Override PartName="/xl/pivotTables/pivotTable174.xml" ContentType="application/vnd.openxmlformats-officedocument.spreadsheetml.pivotTable+xml"/>
  <Override PartName="/xl/pivotTables/pivotTable175.xml" ContentType="application/vnd.openxmlformats-officedocument.spreadsheetml.pivotTable+xml"/>
  <Override PartName="/xl/drawings/drawing31.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pivotTables/pivotTable176.xml" ContentType="application/vnd.openxmlformats-officedocument.spreadsheetml.pivotTable+xml"/>
  <Override PartName="/xl/pivotTables/pivotTable177.xml" ContentType="application/vnd.openxmlformats-officedocument.spreadsheetml.pivotTable+xml"/>
  <Override PartName="/xl/pivotTables/pivotTable178.xml" ContentType="application/vnd.openxmlformats-officedocument.spreadsheetml.pivotTable+xml"/>
  <Override PartName="/xl/pivotTables/pivotTable179.xml" ContentType="application/vnd.openxmlformats-officedocument.spreadsheetml.pivotTable+xml"/>
  <Override PartName="/xl/pivotTables/pivotTable180.xml" ContentType="application/vnd.openxmlformats-officedocument.spreadsheetml.pivotTable+xml"/>
  <Override PartName="/xl/pivotTables/pivotTable181.xml" ContentType="application/vnd.openxmlformats-officedocument.spreadsheetml.pivotTable+xml"/>
  <Override PartName="/xl/drawings/drawing32.xml" ContentType="application/vnd.openxmlformats-officedocument.drawing+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pivotTables/pivotTable182.xml" ContentType="application/vnd.openxmlformats-officedocument.spreadsheetml.pivotTable+xml"/>
  <Override PartName="/xl/pivotTables/pivotTable183.xml" ContentType="application/vnd.openxmlformats-officedocument.spreadsheetml.pivotTable+xml"/>
  <Override PartName="/xl/pivotTables/pivotTable184.xml" ContentType="application/vnd.openxmlformats-officedocument.spreadsheetml.pivotTable+xml"/>
  <Override PartName="/xl/pivotTables/pivotTable185.xml" ContentType="application/vnd.openxmlformats-officedocument.spreadsheetml.pivotTable+xml"/>
  <Override PartName="/xl/pivotTables/pivotTable186.xml" ContentType="application/vnd.openxmlformats-officedocument.spreadsheetml.pivotTable+xml"/>
  <Override PartName="/xl/pivotTables/pivotTable187.xml" ContentType="application/vnd.openxmlformats-officedocument.spreadsheetml.pivotTable+xml"/>
  <Override PartName="/xl/drawings/drawing33.xml" ContentType="application/vnd.openxmlformats-officedocument.drawing+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pivotTables/pivotTable188.xml" ContentType="application/vnd.openxmlformats-officedocument.spreadsheetml.pivotTable+xml"/>
  <Override PartName="/xl/pivotTables/pivotTable189.xml" ContentType="application/vnd.openxmlformats-officedocument.spreadsheetml.pivotTable+xml"/>
  <Override PartName="/xl/pivotTables/pivotTable190.xml" ContentType="application/vnd.openxmlformats-officedocument.spreadsheetml.pivotTable+xml"/>
  <Override PartName="/xl/pivotTables/pivotTable191.xml" ContentType="application/vnd.openxmlformats-officedocument.spreadsheetml.pivotTable+xml"/>
  <Override PartName="/xl/pivotTables/pivotTable192.xml" ContentType="application/vnd.openxmlformats-officedocument.spreadsheetml.pivotTable+xml"/>
  <Override PartName="/xl/pivotTables/pivotTable193.xml" ContentType="application/vnd.openxmlformats-officedocument.spreadsheetml.pivotTable+xml"/>
  <Override PartName="/xl/drawings/drawing34.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pivotTables/pivotTable194.xml" ContentType="application/vnd.openxmlformats-officedocument.spreadsheetml.pivotTable+xml"/>
  <Override PartName="/xl/pivotTables/pivotTable195.xml" ContentType="application/vnd.openxmlformats-officedocument.spreadsheetml.pivotTable+xml"/>
  <Override PartName="/xl/pivotTables/pivotTable196.xml" ContentType="application/vnd.openxmlformats-officedocument.spreadsheetml.pivotTable+xml"/>
  <Override PartName="/xl/pivotTables/pivotTable197.xml" ContentType="application/vnd.openxmlformats-officedocument.spreadsheetml.pivotTable+xml"/>
  <Override PartName="/xl/pivotTables/pivotTable198.xml" ContentType="application/vnd.openxmlformats-officedocument.spreadsheetml.pivotTable+xml"/>
  <Override PartName="/xl/pivotTables/pivotTable199.xml" ContentType="application/vnd.openxmlformats-officedocument.spreadsheetml.pivotTable+xml"/>
  <Override PartName="/xl/drawings/drawing35.xml" ContentType="application/vnd.openxmlformats-officedocument.drawing+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pivotTables/pivotTable200.xml" ContentType="application/vnd.openxmlformats-officedocument.spreadsheetml.pivotTable+xml"/>
  <Override PartName="/xl/pivotTables/pivotTable201.xml" ContentType="application/vnd.openxmlformats-officedocument.spreadsheetml.pivotTable+xml"/>
  <Override PartName="/xl/pivotTables/pivotTable202.xml" ContentType="application/vnd.openxmlformats-officedocument.spreadsheetml.pivotTable+xml"/>
  <Override PartName="/xl/pivotTables/pivotTable203.xml" ContentType="application/vnd.openxmlformats-officedocument.spreadsheetml.pivotTable+xml"/>
  <Override PartName="/xl/pivotTables/pivotTable204.xml" ContentType="application/vnd.openxmlformats-officedocument.spreadsheetml.pivotTable+xml"/>
  <Override PartName="/xl/pivotTables/pivotTable205.xml" ContentType="application/vnd.openxmlformats-officedocument.spreadsheetml.pivotTable+xml"/>
  <Override PartName="/xl/drawings/drawing36.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pivotTables/pivotTable206.xml" ContentType="application/vnd.openxmlformats-officedocument.spreadsheetml.pivotTable+xml"/>
  <Override PartName="/xl/pivotTables/pivotTable207.xml" ContentType="application/vnd.openxmlformats-officedocument.spreadsheetml.pivotTable+xml"/>
  <Override PartName="/xl/pivotTables/pivotTable208.xml" ContentType="application/vnd.openxmlformats-officedocument.spreadsheetml.pivotTable+xml"/>
  <Override PartName="/xl/pivotTables/pivotTable209.xml" ContentType="application/vnd.openxmlformats-officedocument.spreadsheetml.pivotTable+xml"/>
  <Override PartName="/xl/pivotTables/pivotTable210.xml" ContentType="application/vnd.openxmlformats-officedocument.spreadsheetml.pivotTable+xml"/>
  <Override PartName="/xl/pivotTables/pivotTable211.xml" ContentType="application/vnd.openxmlformats-officedocument.spreadsheetml.pivotTable+xml"/>
  <Override PartName="/xl/drawings/drawing37.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pivotTables/pivotTable212.xml" ContentType="application/vnd.openxmlformats-officedocument.spreadsheetml.pivotTable+xml"/>
  <Override PartName="/xl/pivotTables/pivotTable213.xml" ContentType="application/vnd.openxmlformats-officedocument.spreadsheetml.pivotTable+xml"/>
  <Override PartName="/xl/pivotTables/pivotTable214.xml" ContentType="application/vnd.openxmlformats-officedocument.spreadsheetml.pivotTable+xml"/>
  <Override PartName="/xl/pivotTables/pivotTable215.xml" ContentType="application/vnd.openxmlformats-officedocument.spreadsheetml.pivotTable+xml"/>
  <Override PartName="/xl/pivotTables/pivotTable216.xml" ContentType="application/vnd.openxmlformats-officedocument.spreadsheetml.pivotTable+xml"/>
  <Override PartName="/xl/pivotTables/pivotTable217.xml" ContentType="application/vnd.openxmlformats-officedocument.spreadsheetml.pivotTable+xml"/>
  <Override PartName="/xl/drawings/drawing38.xml" ContentType="application/vnd.openxmlformats-officedocument.drawing+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pivotTables/pivotTable218.xml" ContentType="application/vnd.openxmlformats-officedocument.spreadsheetml.pivotTable+xml"/>
  <Override PartName="/xl/pivotTables/pivotTable219.xml" ContentType="application/vnd.openxmlformats-officedocument.spreadsheetml.pivotTable+xml"/>
  <Override PartName="/xl/pivotTables/pivotTable220.xml" ContentType="application/vnd.openxmlformats-officedocument.spreadsheetml.pivotTable+xml"/>
  <Override PartName="/xl/pivotTables/pivotTable221.xml" ContentType="application/vnd.openxmlformats-officedocument.spreadsheetml.pivotTable+xml"/>
  <Override PartName="/xl/pivotTables/pivotTable222.xml" ContentType="application/vnd.openxmlformats-officedocument.spreadsheetml.pivotTable+xml"/>
  <Override PartName="/xl/pivotTables/pivotTable223.xml" ContentType="application/vnd.openxmlformats-officedocument.spreadsheetml.pivotTable+xml"/>
  <Override PartName="/xl/drawings/drawing39.xml" ContentType="application/vnd.openxmlformats-officedocument.drawing+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pivotTables/pivotTable224.xml" ContentType="application/vnd.openxmlformats-officedocument.spreadsheetml.pivotTable+xml"/>
  <Override PartName="/xl/pivotTables/pivotTable225.xml" ContentType="application/vnd.openxmlformats-officedocument.spreadsheetml.pivotTable+xml"/>
  <Override PartName="/xl/pivotTables/pivotTable226.xml" ContentType="application/vnd.openxmlformats-officedocument.spreadsheetml.pivotTable+xml"/>
  <Override PartName="/xl/pivotTables/pivotTable227.xml" ContentType="application/vnd.openxmlformats-officedocument.spreadsheetml.pivotTable+xml"/>
  <Override PartName="/xl/pivotTables/pivotTable228.xml" ContentType="application/vnd.openxmlformats-officedocument.spreadsheetml.pivotTable+xml"/>
  <Override PartName="/xl/pivotTables/pivotTable229.xml" ContentType="application/vnd.openxmlformats-officedocument.spreadsheetml.pivotTable+xml"/>
  <Override PartName="/xl/drawings/drawing40.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pivotTables/pivotTable230.xml" ContentType="application/vnd.openxmlformats-officedocument.spreadsheetml.pivotTable+xml"/>
  <Override PartName="/xl/pivotTables/pivotTable23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arin\Downloads\"/>
    </mc:Choice>
  </mc:AlternateContent>
  <xr:revisionPtr revIDLastSave="0" documentId="8_{5677B21C-3327-41B3-8170-C88BC3EF936D}" xr6:coauthVersionLast="47" xr6:coauthVersionMax="47" xr10:uidLastSave="{00000000-0000-0000-0000-000000000000}"/>
  <bookViews>
    <workbookView xWindow="-108" yWindow="-108" windowWidth="23256" windowHeight="12576" activeTab="41" xr2:uid="{410EF4F8-5D56-4B10-97A2-945B52A42585}"/>
    <workbookView xWindow="-108" yWindow="-108" windowWidth="23256" windowHeight="12576" firstSheet="1" xr2:uid="{554CD28A-DE52-4F1E-A3E9-E399A4B3E810}"/>
  </bookViews>
  <sheets>
    <sheet name="Inválidas" sheetId="2" r:id="rId1"/>
    <sheet name="CD - RDC 81" sheetId="1" r:id="rId2"/>
    <sheet name="Perfil" sheetId="3" r:id="rId3"/>
    <sheet name="DB" sheetId="43" r:id="rId4"/>
    <sheet name="DB Capítulos" sheetId="44" r:id="rId5"/>
    <sheet name="I 1" sheetId="4" r:id="rId6"/>
    <sheet name="II 2" sheetId="5" r:id="rId7"/>
    <sheet name="III 3" sheetId="6" r:id="rId8"/>
    <sheet name="IV 4" sheetId="7" r:id="rId9"/>
    <sheet name="V 5" sheetId="8" r:id="rId10"/>
    <sheet name="VII 6" sheetId="9" r:id="rId11"/>
    <sheet name="VIII 7" sheetId="10" r:id="rId12"/>
    <sheet name="IX 8" sheetId="11" r:id="rId13"/>
    <sheet name="X 9" sheetId="12" r:id="rId14"/>
    <sheet name="XI 10" sheetId="13" r:id="rId15"/>
    <sheet name="XII 11" sheetId="14" r:id="rId16"/>
    <sheet name="XIII 12" sheetId="15" r:id="rId17"/>
    <sheet name="XIV 13" sheetId="16" r:id="rId18"/>
    <sheet name="XV 14" sheetId="17" r:id="rId19"/>
    <sheet name="XVI 15" sheetId="18" r:id="rId20"/>
    <sheet name="XVII 16" sheetId="19" r:id="rId21"/>
    <sheet name="XVIII 17" sheetId="20" r:id="rId22"/>
    <sheet name="XX 18" sheetId="21" r:id="rId23"/>
    <sheet name="XX-A 19" sheetId="22" r:id="rId24"/>
    <sheet name="XXI 20" sheetId="23" r:id="rId25"/>
    <sheet name="XXII 21" sheetId="24" r:id="rId26"/>
    <sheet name="XXIII 22" sheetId="25" r:id="rId27"/>
    <sheet name="XXIV 23" sheetId="26" r:id="rId28"/>
    <sheet name="XXV 24" sheetId="27" r:id="rId29"/>
    <sheet name="XXVI 25" sheetId="28" r:id="rId30"/>
    <sheet name="XXVII 26" sheetId="29" r:id="rId31"/>
    <sheet name="XXVIII 27" sheetId="30" r:id="rId32"/>
    <sheet name="XXX 28" sheetId="31" r:id="rId33"/>
    <sheet name="XXXI 29" sheetId="32" r:id="rId34"/>
    <sheet name="XXXII 30" sheetId="33" r:id="rId35"/>
    <sheet name="XXXIII 31" sheetId="34" r:id="rId36"/>
    <sheet name="XXXIV 32" sheetId="35" r:id="rId37"/>
    <sheet name="XXXVI 33" sheetId="36" r:id="rId38"/>
    <sheet name="XXXVII 34" sheetId="37" r:id="rId39"/>
    <sheet name="XXXVIII 35" sheetId="38" r:id="rId40"/>
    <sheet name="XXXIX 36" sheetId="39" r:id="rId41"/>
    <sheet name="XL 37" sheetId="40" r:id="rId42"/>
    <sheet name="Outros" sheetId="41" r:id="rId43"/>
  </sheets>
  <definedNames>
    <definedName name="_xlnm._FilterDatabase" localSheetId="1" hidden="1">'CD - RDC 81'!$A$1:$NF$1</definedName>
  </definedNames>
  <calcPr calcId="191028"/>
  <pivotCaches>
    <pivotCache cacheId="6" r:id="rId4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 i="41" l="1"/>
  <c r="C16" i="40"/>
  <c r="C10" i="40"/>
  <c r="C3" i="40"/>
  <c r="C28" i="39"/>
  <c r="C22" i="39"/>
  <c r="C16" i="39"/>
  <c r="C10" i="39"/>
  <c r="C3" i="39"/>
  <c r="C22" i="38"/>
  <c r="C16" i="38"/>
  <c r="C10" i="38"/>
  <c r="C3" i="38"/>
  <c r="C28" i="37"/>
  <c r="C22" i="37"/>
  <c r="C16" i="37"/>
  <c r="C10" i="37"/>
  <c r="C3" i="37"/>
  <c r="C16" i="36"/>
  <c r="C10" i="36"/>
  <c r="C3" i="36"/>
  <c r="C22" i="35"/>
  <c r="C16" i="35"/>
  <c r="C10" i="35"/>
  <c r="C3" i="35"/>
  <c r="C28" i="34"/>
  <c r="C22" i="34"/>
  <c r="C16" i="34"/>
  <c r="C10" i="34"/>
  <c r="C3" i="34"/>
  <c r="C22" i="33"/>
  <c r="C16" i="33"/>
  <c r="C10" i="33"/>
  <c r="C3" i="33"/>
  <c r="C28" i="32"/>
  <c r="C22" i="32"/>
  <c r="C16" i="32"/>
  <c r="C10" i="32"/>
  <c r="C3" i="32"/>
  <c r="C22" i="31"/>
  <c r="C16" i="31"/>
  <c r="C10" i="31"/>
  <c r="C3" i="31"/>
  <c r="C28" i="30"/>
  <c r="C22" i="30"/>
  <c r="C16" i="30"/>
  <c r="C10" i="30"/>
  <c r="C3" i="30"/>
  <c r="C16" i="29"/>
  <c r="C10" i="29"/>
  <c r="C28" i="28"/>
  <c r="C22" i="28"/>
  <c r="C16" i="28"/>
  <c r="C10" i="28"/>
  <c r="C3" i="28"/>
  <c r="C16" i="27"/>
  <c r="C10" i="27"/>
  <c r="C3" i="27"/>
  <c r="C22" i="26"/>
  <c r="C16" i="26"/>
  <c r="C10" i="26"/>
  <c r="C3" i="26"/>
  <c r="C28" i="25"/>
  <c r="C22" i="25"/>
  <c r="C16" i="25"/>
  <c r="C10" i="25"/>
  <c r="C28" i="24"/>
  <c r="C22" i="24"/>
  <c r="C16" i="24"/>
  <c r="C10" i="24"/>
  <c r="C3" i="24"/>
  <c r="C28" i="23"/>
  <c r="C22" i="23"/>
  <c r="C16" i="23"/>
  <c r="C10" i="23"/>
  <c r="C3" i="23"/>
  <c r="C28" i="22"/>
  <c r="C22" i="22"/>
  <c r="C16" i="22"/>
  <c r="C10" i="22"/>
  <c r="C3" i="22"/>
  <c r="C28" i="21"/>
  <c r="C22" i="21"/>
  <c r="C16" i="21"/>
  <c r="C10" i="21"/>
  <c r="C3" i="21"/>
  <c r="C28" i="20"/>
  <c r="C22" i="20"/>
  <c r="C16" i="20"/>
  <c r="C10" i="20"/>
  <c r="C3" i="20"/>
  <c r="C22" i="19"/>
  <c r="C16" i="19"/>
  <c r="C10" i="19"/>
  <c r="C3" i="19"/>
  <c r="C28" i="18"/>
  <c r="C16" i="18"/>
  <c r="C10" i="18"/>
  <c r="C3" i="18"/>
  <c r="C28" i="17"/>
  <c r="C22" i="17"/>
  <c r="C16" i="17"/>
  <c r="C10" i="17"/>
  <c r="C22" i="16"/>
  <c r="C16" i="16"/>
  <c r="C10" i="16"/>
  <c r="C3" i="16"/>
  <c r="C28" i="15"/>
  <c r="C22" i="15"/>
  <c r="C16" i="15"/>
  <c r="C10" i="15"/>
  <c r="C3" i="15"/>
  <c r="C28" i="14"/>
  <c r="C22" i="14"/>
  <c r="C16" i="14"/>
  <c r="C10" i="14"/>
  <c r="C28" i="13"/>
  <c r="C22" i="13"/>
  <c r="C10" i="13"/>
  <c r="C16" i="12"/>
  <c r="C22" i="11"/>
  <c r="C28" i="11"/>
  <c r="C16" i="11"/>
  <c r="C10" i="11"/>
  <c r="C22" i="10"/>
  <c r="C16" i="10"/>
  <c r="C10" i="9"/>
  <c r="C10" i="8"/>
  <c r="C3" i="8"/>
  <c r="C22" i="7"/>
  <c r="C16" i="7"/>
  <c r="C10" i="7"/>
  <c r="C3" i="7"/>
  <c r="D28" i="6"/>
  <c r="D16" i="6"/>
  <c r="C28" i="5"/>
  <c r="C22" i="5"/>
  <c r="C10" i="5"/>
  <c r="C3" i="5"/>
  <c r="C21" i="4"/>
  <c r="C8" i="4"/>
  <c r="C3" i="14"/>
  <c r="C16" i="13"/>
  <c r="C3" i="13"/>
  <c r="C28" i="12"/>
  <c r="C22" i="12"/>
  <c r="C10" i="12"/>
  <c r="C3" i="12"/>
  <c r="C3" i="11"/>
  <c r="C10" i="10"/>
  <c r="C3" i="10"/>
  <c r="C28" i="9"/>
  <c r="C22" i="9"/>
  <c r="C16" i="9"/>
  <c r="C3" i="9"/>
  <c r="C28" i="8"/>
  <c r="C22" i="8"/>
  <c r="C16" i="8"/>
  <c r="D22" i="6"/>
  <c r="D10" i="6"/>
  <c r="D3" i="6"/>
  <c r="C16" i="5"/>
  <c r="C27" i="4"/>
  <c r="C15" i="4"/>
  <c r="C3" i="29"/>
  <c r="C3" i="25"/>
  <c r="C3" i="17"/>
</calcChain>
</file>

<file path=xl/sharedStrings.xml><?xml version="1.0" encoding="utf-8"?>
<sst xmlns="http://schemas.openxmlformats.org/spreadsheetml/2006/main" count="17338" uniqueCount="1088">
  <si>
    <t>ID da resposta</t>
  </si>
  <si>
    <t>Data de envio</t>
  </si>
  <si>
    <t>Última página</t>
  </si>
  <si>
    <t>Idioma inicial</t>
  </si>
  <si>
    <t>Semente</t>
  </si>
  <si>
    <t>Data de início</t>
  </si>
  <si>
    <t>Data da última ação</t>
  </si>
  <si>
    <t>Qual a sua localização geográfica?</t>
  </si>
  <si>
    <t>Em qual Estado você está?</t>
  </si>
  <si>
    <t>Em qual país você está?</t>
  </si>
  <si>
    <t>Você é:</t>
  </si>
  <si>
    <t>Com qual perfil você mais se identifica? </t>
  </si>
  <si>
    <t>Com qual perfil você mais se identifica?  [Outros]</t>
  </si>
  <si>
    <t>Qual o seu CPF?</t>
  </si>
  <si>
    <t>Qual o nome da sua Instituição?</t>
  </si>
  <si>
    <t>Qual o CNPJ da Pessoa Jurídica?</t>
  </si>
  <si>
    <t>Qual o segmento da instituição?</t>
  </si>
  <si>
    <t>Você considera que o Regulamento Técnico de Bens e Produtos Importados para fins de Vigilância Sanitária (Anexo da Resolução nº 81, de 2008) precisa de revisão?</t>
  </si>
  <si>
    <t>De acordo com sua experiência de importação, o CAPÍTULO I - TERMINOLOGIA BÁSICA do Regulamento Técnico de Bens e Produtos Importados para Vigilância Sanitária (RDC nº 81/2008) necessita de revisão?</t>
  </si>
  <si>
    <t>Que tipo de problema enfrentou ao aplicar o disposto neste capítulo?  [Lacuna regulatória (ausência de alguma condição que deveria ser incluída na norma)]</t>
  </si>
  <si>
    <t>Que tipo de problema enfrentou ao aplicar o disposto neste capítulo?  [Regra excessiva, desnecessária ou desproporcional (necessidade de alteração ou supressão)]</t>
  </si>
  <si>
    <t>Que tipo de problema enfrentou ao aplicar o disposto neste capítulo?  [Inadequação da regra (imprecisão ou incoerência, com necessidade de alteração ou supressão)]</t>
  </si>
  <si>
    <t>Que tipo de problema enfrentou ao aplicar o disposto neste capítulo?  [Divergência com outro ato normativo (conflito com regras estabelecidas pela própria Anvisa ou por outro órgão anuente)]</t>
  </si>
  <si>
    <t>Relate aqui o problema relacionado ao disposto neste capítulo e, se houver, sua sugestão de melhoria:</t>
  </si>
  <si>
    <t>De acordo com sua experiência de importação, o CAPÍTULO II - DISPOSIÇÕES GERAIS DE IMPORTAÇÃO do Regulamento Técnico de Bens e Produtos Importados para Vigilância Sanitária (RDC nº 81/2008) necessita de revisão?</t>
  </si>
  <si>
    <t>Que tipo de problema enfrentou ao aplicar o disposto neste capítulo? [Lacuna regulatória (ausência de alguma condição que deveria ser incluída na norma)]</t>
  </si>
  <si>
    <t>Que tipo de problema enfrentou ao aplicar o disposto neste capítulo? [Regra excessiva, desnecessária ou desproporcional (necessidade de alteração ou supressão)]</t>
  </si>
  <si>
    <t>Que tipo de problema enfrentou ao aplicar o disposto neste capítulo? [Inadequação da regra (imprecisão ou incoerência, com necessidade de alteração ou supressão)]</t>
  </si>
  <si>
    <t>Que tipo de problema enfrentou ao aplicar o disposto neste capítulo? [Divergência com outro ato normativo (conflito com regras estabelecidas pela própria Anvisa ou por outro órgão anuente)]</t>
  </si>
  <si>
    <t>De acordo com sua experiência de importação, o CAPÍTULO III - MODALIDADES DE IMPORTAÇÃO do Regulamento Técnico de Bens e Produtos Importados para Vigilância Sanitária (RDC nº 81/2008) necessita de revisão?</t>
  </si>
  <si>
    <t>De acordo com sua experiência de importação, o CAPÍTULO IV - EMPRESAS do Regulamento Técnico de Bens e Produtos Importados para Vigilância Sanitária (RDC nº 81/2008) necessita de revisão?</t>
  </si>
  <si>
    <t>De acordo com sua experiência de importação, o CAPÍTULO V - BENS E PRODUTOS do Regulamento Técnico de Bens e Produtos Importados para Vigilância Sanitária (RDC nº 81/2008) necessita de revisão?</t>
  </si>
  <si>
    <t>De acordo com sua experiência de importação, o CAPÍTULO VII - IMPORTAÇÃO TERCEIRIZADA do Regulamento Técnico de Bens e Produtos Importados para Vigilância Sanitária (RDC nº 81/2008) necessita de revisão?</t>
  </si>
  <si>
    <t>De acordo com sua experiência de importação, o CAPÍTULO VIII - AUTORIZAÇÃO DE IMPORTAÇÃO PROCEDIDA POR INTERMEDIAÇÃO PREDETERMINADA do Regulamento Técnico de Bens e Produtos Importados para Vigilância Sanitária (RDC nº 81/2008) necessita de revisão?</t>
  </si>
  <si>
    <t>De acordo com sua experiência de importação, o CAPÍTULO IX - IMPORTAÇÃO POR UNIDADE HOSPITALAR OU ESTABELECIMENTO DE ASSISTÊNCIA À SAÚDE do Regulamento Técnico de Bens e Produtos Importados para Vigilância Sanitária (RDC nº 81/2008) necessita de revisão?</t>
  </si>
  <si>
    <t>De acordo com sua experiência de importação, o CAPÍTULO X - DOAÇÃO INTERNACIONAL DESTINADA A INSTITUIÇÕES FILANTRÓPICAS HABILITADAS do Regulamento Técnico de Bens e Produtos Importados para Vigilância Sanitária (RDC nº 81/2008) necessita de revisão?</t>
  </si>
  <si>
    <t>De acordo com sua experiência de importação, o CAPÍTULO XI - DOAÇÃO INTERNACIONAL DE BENS E PRODUTOS do Regulamento Técnico de Bens e Produtos Importados para Vigilância Sanitária (RDC nº 81/2008) necessita de revisão?</t>
  </si>
  <si>
    <t>De acordo com sua experiência de importação, o CAPÍTULO XII - IMPORTAÇÃO POR PESSOA FÍSICA do Regulamento Técnico de Bens e Produtos Importados para Vigilância Sanitária (RDC nº 81/2008) necessita de revisão?</t>
  </si>
  <si>
    <t>De acordo com sua experiência de importação, o CAPÍTULO XIII - REQUERIMENTO DE RECONHECIMENTO DE FINALIDADE PARA ISENÇÃO DE IMPOSTO PARA MATERIAL MÉDICO-HOSPITALAR do Regulamento Técnico de Bens e Produtos Importados para Vigilância Sanitária (RDC nº 81/2008) necessita de revisão?</t>
  </si>
  <si>
    <t>De acordo com sua experiência de importação, o CAPÍTULO XIV - DOCUMENTAÇÃO DE INSTRUÇÃO DO REQUERIMENTO DE RECONHECIMENTO DE FINALIDADE PARA ISENÇÃO DE IMPOSTO DE IMPORTAÇÃO do Regulamento Técnico de Bens e Produtos Importados para Vigilância Sanitária (RDC nº 81/2008) necessita de revisão?</t>
  </si>
  <si>
    <t>De acordo com sua experiência de importação, o CAPÍTULO XV - ROTULAGEM DE BEM OU PRODUTO IMPORTADO - PRODUTO ACABADO do Regulamento Técnico de Bens e Produtos Importados para Vigilância Sanitária (RDC nº 81/2008) necessita de revisão?</t>
  </si>
  <si>
    <t>De acordo com sua experiência de importação, o CAPÍTULO XVI - PRODUTO EM ESTÁGIO INTERMEDIÁRIO DE PROCESSO DE PRODUÇÃO do Regulamento Técnico de Bens e Produtos Importados para Vigilância Sanitária (RDC nº 81/2008) necessita de revisão?</t>
  </si>
  <si>
    <t>De acordo com sua experiência de importação, o CAPÍTULO XVII - LAUDO ANALÍTICO DE CONTROLE DE QUALIDADE COM IRREGULARIDADE do Regulamento Técnico de Bens e Produtos Importados para Vigilância Sanitária (RDC nº 81/2008) necessita de revisão?</t>
  </si>
  <si>
    <t>De acordo com sua experiência de importação, o CAPÍTULO XVIII - PRODUTOS MÉDICOS RECONDICIONADOS OU USADOS E FONTES RADIOATIVAS SELADAS do Regulamento Técnico de Bens e Produtos Importados para Vigilância Sanitária (RDC nº 81/2008) necessita de revisão?</t>
  </si>
  <si>
    <t>De acordo com sua experiência de importação, o CAPÍTULO XX - PADRÃO DE REFERÊNCIA E MATERIAL DE REFERÊNCIA DE NATUREZA BIOLÓGICA NÃO HUMANA, AMBIENTAL, QUÍMICA E FÍSICA PARA ENSAIO DE PROFICIÊNCIA do Regulamento Técnico de Bens e Produtos Importados para Vigilância Sanitária (RDC nº 81/2008) necessita de revisão?</t>
  </si>
  <si>
    <t>De acordo com sua experiência de importação, o CAPÍTULO XX-A - TERMO DE RESPONSABILIDADE PADRÃO E MATERIAL DE REFERÊNCIA PARA ENSAIO DE PROFICIÊNCIA do Regulamento Técnico de Bens e Produtos Importados para Vigilância Sanitária (RDC nº 81/2008) necessita de revisão?</t>
  </si>
  <si>
    <t>De acordo com sua experiência de importação, o CAPÍTULO XXI - PRODUTO NÃO REGULARIZADO NO SISTEMA NACIONAL DE VIGILÂNCIA SANITÁRIA - SNVS - PARA FINS DE REGISTRO, DESTINADO À PESQUISA DE MERCADO, ANÁLISE LABORATORIAL, TESTES DE CONTROLE DA QUALIDADE, AVALIAÇÃO DE EMBALAGEM OU ROTULAGEM E TESTES DE EQUIPAMENTO do Regulamento Técnico de Bens e Produtos Importados para Vigilância Sanitária (RDC nº 81/2008) necessita de revisão?</t>
  </si>
  <si>
    <t>De acordo com sua experiência de importação, o CAPÍTULO XXII - TERMO DE RESPONSABILIDADE do Regulamento Técnico de Bens e Produtos Importados para Vigilância Sanitária (RDC nº 81/2008) necessita de revisão?</t>
  </si>
  <si>
    <t>De acordo com sua experiência de importação, o CAPÍTULO XXIII - IMPORTAÇÃO DE CÉLULAS E TECIDOS HUMANOS PARA FINS TERAPÊUTICOS do Regulamento Técnico de Bens e Produtos Importados para Vigilância Sanitária (RDC nº 81/2008) necessita de revisão?</t>
  </si>
  <si>
    <t>De acordo com sua experiência de importação, o CAPÍTULO XXIV - MATERIAL BIOLÓGICO HUMANO PARA FINS DE DIAGNÓSTICO LABORATORIAL do Regulamento Técnico de Bens e Produtos Importados para Vigilância Sanitária (RDC nº 81/2008) necessita de revisão?</t>
  </si>
  <si>
    <t>De acordo com sua experiência de importação, o CAPÍTULO XXV - TERMO DE RESPONSABILIDADE PARA IMPORTAÇÃO DE MATERIAL BIOLÓGICO HUMANO PARA FINS DE DIAGNÓSTICO LABORATORIAL do Regulamento Técnico de Bens e Produtos Importados para Vigilância Sanitária (RDC nº 81/2008) necessita de revisão?</t>
  </si>
  <si>
    <t>De acordo com sua experiência de importação, o CAPÍTULO XXVI - PESQUISA CLÍNICA do Regulamento Técnico de Bens e Produtos Importados para Vigilância Sanitária (RDC nº 81/2008) necessita de revisão?</t>
  </si>
  <si>
    <t>De acordo com sua experiência de importação, o CAPÍTULO XXVII - TERMO DE RESPONSABILIDADE PARA IMPORTAÇÃO DESTINADA A PESQUISA CLÍNICA do Regulamento Técnico de Bens e Produtos Importados para Vigilância Sanitária (RDC nº 81/2008) necessita de revisão?</t>
  </si>
  <si>
    <t>De acordo com sua experiência de importação, o CAPÍTULO XXVIII - SITUAÇÕES ADUANEIRAS ESPECIAIS do Regulamento Técnico de Bens e Produtos Importados para Vigilância Sanitária (RDC nº 81/2008) necessita de revisão?</t>
  </si>
  <si>
    <t>De acordo com sua experiência de importação, o CAPÍTULO XXX - PRODUTOS DESTINADOS A ABASTECIMENTO INICIAL E REPOSIÇÃO DE ENFERMARIA, FARMÁCIA OU CONJUNTO MÉDICO DE BORDO OU A PRESTAÇÃO DE SERVIÇOS INTERNOS DE VEÍCULOS TERRESTRES QUE OPEREM TRANSPORTE COLETIVO INTERNACIONAL DE PASSAGEIROS, OU DE EMBARCAÇÕES E AERONAVES do Regulamento Técnico de Bens e Produtos Importados para Vigilância Sanitária (RDC nº 81/2008) necessita de revisão?</t>
  </si>
  <si>
    <t>De acordo com sua experiência de importação, o CAPÍTULO XXXI - TRANSPORTE, MOVIMENTAÇÃO E ARMAZENAGEM DE BENS E PRODUTOS IMPORTADOS do Regulamento Técnico de Bens e Produtos Importados para Vigilância Sanitária (RDC nº 81/2008) necessita de revisão?</t>
  </si>
  <si>
    <t>De acordo com sua experiência de importação, o CAPÍTULO XXXII - BENS OU PRODUTOS EXPORTADOS PRODUZIDOS NO TERRITÓRIO NACIONAL E RETORNADOS do Regulamento Técnico de Bens e Produtos Importados para Vigilância Sanitária (RDC nº 81/2008) necessita de revisão?</t>
  </si>
  <si>
    <t>De acordo com sua experiência de importação, o CAPÍTULO XXXIII - DEVOLUÇÃO/RECHAÇO DE BEM OU PRODUTO IMPORTADO INTERDITADO do Regulamento Técnico de Bens e Produtos Importados para Vigilância Sanitária (RDC nº 81/2008) necessita de revisão?</t>
  </si>
  <si>
    <t>De acordo com sua experiência de importação, o CAPÍTULO XXXIV - RETORNO DE BEM OU PRODUTO EXPORTADO PARA FINS DE PRESTAÇÃO DE SERVIÇO OU CONSERTO OU REPARO OU RESTAURAÇÃO NO EXTERIOR do Regulamento Técnico de Bens e Produtos Importados para Vigilância Sanitária (RDC nº 81/2008) necessita de revisão?</t>
  </si>
  <si>
    <t>De acordo com sua experiência de importação, o CAPÍTULO CAPÍTULO XXXVI - DAS PENALIDADES E RESTRIÇÕES do Regulamento Técnico de Bens e Produtos Importados para Vigilância Sanitária (RDC nº 81/2008) necessita de revisão?</t>
  </si>
  <si>
    <t>De acordo com sua experiência de importação, o CAPÍTULO XXXVII - DISPOSIÇÕES FINAIS do Regulamento Técnico de Bens e Produtos Importados para Vigilância Sanitária (RDC nº 81/2008) necessita de revisão?</t>
  </si>
  <si>
    <t>De acordo com sua experiência de importação, o CAPÍTULO XXXVIII - TERMO DE RESPONSABILIDADE IMPORTAÇÃO NÃO SUJEITA À INTERVENÇÃO SANITÁRIA DA ANVISA do Regulamento Técnico de Bens e Produtos Importados para Vigilância Sanitária (RDC nº 81/2008) necessita de revisão?</t>
  </si>
  <si>
    <t>De acordo com sua experiência de importação, o CAPÍTULO XXXIX - PROCEDIMENTOS ADMINISTRATIVOS PARA ENQUADRAMENTO DOS PRODUTOS JUNTO AO SISTEMA INTEGRADO DE COMÉRCIO EXTERIOR do Regulamento Técnico de Bens e Produtos Importados para Vigilância Sanitária (RDC nº 81/2008) necessita de revisão?</t>
  </si>
  <si>
    <t>De acordo com sua experiência de importação, o CAPÍTULO XL - QUADRO I (FINALIDADES DE IMPORTAÇÃO) e QUADRO 2 (NATUREZA DO BEM OU PRODUTO) do Regulamento Técnico de Bens e Produtos Importados para Vigilância Sanitária (RDC nº 81/2008) necessita de revisão?</t>
  </si>
  <si>
    <t>Há algum outro tema que precise ser abrangido pelo regulamento técnico?</t>
  </si>
  <si>
    <t>Por favor relate qual outro tema deve ser abrangido e comente:</t>
  </si>
  <si>
    <t>Tempo total</t>
  </si>
  <si>
    <t>Tempo do grupo: Contextualização</t>
  </si>
  <si>
    <t>Tempo da pergunta: C1</t>
  </si>
  <si>
    <t>Tempo do grupo: Identificação do participante</t>
  </si>
  <si>
    <t>Tempo da pergunta: ID1</t>
  </si>
  <si>
    <t>Tempo da pergunta: ID2</t>
  </si>
  <si>
    <t>Tempo da pergunta: ID3</t>
  </si>
  <si>
    <t>Tempo da pergunta: ID31</t>
  </si>
  <si>
    <t>Tempo da pergunta: ID32</t>
  </si>
  <si>
    <t>Tempo da pergunta: ID4</t>
  </si>
  <si>
    <t>Tempo da pergunta: ID41</t>
  </si>
  <si>
    <t>Tempo da pergunta: ID411</t>
  </si>
  <si>
    <t>Tempo da pergunta: ID422</t>
  </si>
  <si>
    <t>Tempo da pergunta: ID423</t>
  </si>
  <si>
    <t>Tempo da pergunta: ID424</t>
  </si>
  <si>
    <t>Tempo da pergunta: PE1</t>
  </si>
  <si>
    <t>Tempo do grupo: CAPÍTULOS</t>
  </si>
  <si>
    <t>Tempo da pergunta: CI1</t>
  </si>
  <si>
    <t>Tempo da pergunta: CI2</t>
  </si>
  <si>
    <t>Tempo da pergunta: CI3</t>
  </si>
  <si>
    <t>Tempo da pergunta: CII1</t>
  </si>
  <si>
    <t>Tempo da pergunta: CII2</t>
  </si>
  <si>
    <t>Tempo da pergunta: CII3</t>
  </si>
  <si>
    <t>Tempo da pergunta: CIII1</t>
  </si>
  <si>
    <t>Tempo da pergunta: CIII2</t>
  </si>
  <si>
    <t>Tempo da pergunta: CIII3</t>
  </si>
  <si>
    <t>Tempo da pergunta: CIV1</t>
  </si>
  <si>
    <t>Tempo da pergunta: CIV2</t>
  </si>
  <si>
    <t>Tempo da pergunta: CIV3</t>
  </si>
  <si>
    <t>Tempo da pergunta: CV1</t>
  </si>
  <si>
    <t>Tempo da pergunta: CV2</t>
  </si>
  <si>
    <t>Tempo da pergunta: CV3</t>
  </si>
  <si>
    <t>Tempo da pergunta: CVII1</t>
  </si>
  <si>
    <t>Tempo da pergunta: CVII2</t>
  </si>
  <si>
    <t>Tempo da pergunta: CVII3</t>
  </si>
  <si>
    <t>Tempo da pergunta: CVIII1</t>
  </si>
  <si>
    <t>Tempo da pergunta: CVIII2</t>
  </si>
  <si>
    <t>Tempo da pergunta: CVIII3</t>
  </si>
  <si>
    <t>Tempo da pergunta: CIX1</t>
  </si>
  <si>
    <t>Tempo da pergunta: CIX2</t>
  </si>
  <si>
    <t>Tempo da pergunta: CIX3</t>
  </si>
  <si>
    <t>Tempo da pergunta: CX1</t>
  </si>
  <si>
    <t>Tempo da pergunta: CX2</t>
  </si>
  <si>
    <t>Tempo da pergunta: CX3</t>
  </si>
  <si>
    <t>Tempo da pergunta: CXI1</t>
  </si>
  <si>
    <t>Tempo da pergunta: CXI2</t>
  </si>
  <si>
    <t>Tempo da pergunta: CXI3</t>
  </si>
  <si>
    <t>Tempo da pergunta: CXII1</t>
  </si>
  <si>
    <t>Tempo da pergunta: CXII2</t>
  </si>
  <si>
    <t>Tempo da pergunta: CXII3</t>
  </si>
  <si>
    <t>Tempo da pergunta: CXIII1</t>
  </si>
  <si>
    <t>Tempo da pergunta: CXIII2</t>
  </si>
  <si>
    <t>Tempo da pergunta: CXIII3</t>
  </si>
  <si>
    <t>Tempo da pergunta: CXIV1</t>
  </si>
  <si>
    <t>Tempo da pergunta: CXIV2</t>
  </si>
  <si>
    <t>Tempo da pergunta: CXIV3</t>
  </si>
  <si>
    <t>Tempo da pergunta: CXV1</t>
  </si>
  <si>
    <t>Tempo da pergunta: CXV2</t>
  </si>
  <si>
    <t>Tempo da pergunta: CXV3</t>
  </si>
  <si>
    <t>Tempo da pergunta: CXVI1</t>
  </si>
  <si>
    <t>Tempo da pergunta: CXVI2</t>
  </si>
  <si>
    <t>Tempo da pergunta: CXVI3</t>
  </si>
  <si>
    <t>Tempo da pergunta: CXVII1</t>
  </si>
  <si>
    <t>Tempo da pergunta: CXVII2</t>
  </si>
  <si>
    <t>Tempo da pergunta: CXVII3</t>
  </si>
  <si>
    <t>Tempo da pergunta: CXVIII1</t>
  </si>
  <si>
    <t>Tempo da pergunta: CXVIII2</t>
  </si>
  <si>
    <t>Tempo da pergunta: CXVIII3</t>
  </si>
  <si>
    <t>Tempo da pergunta: CXX1</t>
  </si>
  <si>
    <t>Tempo da pergunta: CXX2</t>
  </si>
  <si>
    <t>Tempo da pergunta: CXX3</t>
  </si>
  <si>
    <t>Tempo da pergunta: CXXA1</t>
  </si>
  <si>
    <t>Tempo da pergunta: CXXA2</t>
  </si>
  <si>
    <t>Tempo da pergunta: CXXA3</t>
  </si>
  <si>
    <t>Tempo da pergunta: CXXI1</t>
  </si>
  <si>
    <t>Tempo da pergunta: CXXI2</t>
  </si>
  <si>
    <t>Tempo da pergunta: CXXI3</t>
  </si>
  <si>
    <t>Tempo da pergunta: CXXII1</t>
  </si>
  <si>
    <t>Tempo da pergunta: CXXII2</t>
  </si>
  <si>
    <t>Tempo da pergunta: CXXII3</t>
  </si>
  <si>
    <t>Tempo da pergunta: CXXIII1</t>
  </si>
  <si>
    <t>Tempo da pergunta: CXXIII2</t>
  </si>
  <si>
    <t>Tempo da pergunta: CXXIII3</t>
  </si>
  <si>
    <t>Tempo da pergunta: CXXIV1</t>
  </si>
  <si>
    <t>Tempo da pergunta: CXXIV2</t>
  </si>
  <si>
    <t>Tempo da pergunta: CXXIV3</t>
  </si>
  <si>
    <t>Tempo da pergunta: CXXV1</t>
  </si>
  <si>
    <t>Tempo da pergunta: CXXV2</t>
  </si>
  <si>
    <t>Tempo da pergunta: CXXV3</t>
  </si>
  <si>
    <t>Tempo da pergunta: CXXVI1</t>
  </si>
  <si>
    <t>Tempo da pergunta: CXXVI2</t>
  </si>
  <si>
    <t>Tempo da pergunta: CXXVI3</t>
  </si>
  <si>
    <t>Tempo da pergunta: CXXVII1</t>
  </si>
  <si>
    <t>Tempo da pergunta: CXXVII2</t>
  </si>
  <si>
    <t>Tempo da pergunta: CXXVII3</t>
  </si>
  <si>
    <t>Tempo da pergunta: CXXVIII1</t>
  </si>
  <si>
    <t>Tempo da pergunta: CXXVIII2</t>
  </si>
  <si>
    <t>Tempo da pergunta: CXXVIII3</t>
  </si>
  <si>
    <t>Tempo da pergunta: CXXX1</t>
  </si>
  <si>
    <t>Tempo da pergunta: CXXX2</t>
  </si>
  <si>
    <t>Tempo da pergunta: CXXX3</t>
  </si>
  <si>
    <t>Tempo da pergunta: CXXXI1</t>
  </si>
  <si>
    <t>Tempo da pergunta: CXXXI2</t>
  </si>
  <si>
    <t>Tempo da pergunta: CXXXI3</t>
  </si>
  <si>
    <t>Tempo da pergunta: CXXXII1</t>
  </si>
  <si>
    <t>Tempo da pergunta: CXXXII2</t>
  </si>
  <si>
    <t>Tempo da pergunta: CXXXII3</t>
  </si>
  <si>
    <t>Tempo da pergunta: CXXXIII1</t>
  </si>
  <si>
    <t>Tempo da pergunta: CXXXIII2</t>
  </si>
  <si>
    <t>Tempo da pergunta: CXXXIII3</t>
  </si>
  <si>
    <t>Tempo da pergunta: CXXXIV1</t>
  </si>
  <si>
    <t>Tempo da pergunta: CXXXIV2</t>
  </si>
  <si>
    <t>Tempo da pergunta: CXXXIV3</t>
  </si>
  <si>
    <t>Tempo da pergunta: CXXXVI1</t>
  </si>
  <si>
    <t>Tempo da pergunta: CXXXVI2</t>
  </si>
  <si>
    <t>Tempo da pergunta: CXXXVI3</t>
  </si>
  <si>
    <t>Tempo da pergunta: CXXXVII1</t>
  </si>
  <si>
    <t>Tempo da pergunta: CXXXVII2</t>
  </si>
  <si>
    <t>Tempo da pergunta: CXXXVII3</t>
  </si>
  <si>
    <t>Tempo da pergunta: CXXXVIII1</t>
  </si>
  <si>
    <t>Tempo da pergunta: CXXXVIII2</t>
  </si>
  <si>
    <t>Tempo da pergunta: CXXXVIII3</t>
  </si>
  <si>
    <t>Tempo da pergunta: CXXXIX1</t>
  </si>
  <si>
    <t>Tempo da pergunta: CXXXIX2</t>
  </si>
  <si>
    <t>Tempo da pergunta: CXXXIX3</t>
  </si>
  <si>
    <t>Tempo da pergunta: CXL1</t>
  </si>
  <si>
    <t>Tempo da pergunta: CXL2</t>
  </si>
  <si>
    <t>Tempo da pergunta: CXL3</t>
  </si>
  <si>
    <t>Tempo do grupo: Encerramento da Pesquisa</t>
  </si>
  <si>
    <t>Tempo da pergunta: EP1</t>
  </si>
  <si>
    <t>Tempo da pergunta: EP2</t>
  </si>
  <si>
    <t>2022-05-11 14:03:01</t>
  </si>
  <si>
    <t>pt-BR</t>
  </si>
  <si>
    <t>2022-05-11 13:55:42</t>
  </si>
  <si>
    <t>Brasil</t>
  </si>
  <si>
    <t>São Paulo - SP</t>
  </si>
  <si>
    <t>Pessoa Jurídica</t>
  </si>
  <si>
    <t>Teste</t>
  </si>
  <si>
    <t>62.646.633/0001-29</t>
  </si>
  <si>
    <t>Entidade representativa dos intervenientes do comércio exterior</t>
  </si>
  <si>
    <t>Sim</t>
  </si>
  <si>
    <t>Não</t>
  </si>
  <si>
    <t>teste</t>
  </si>
  <si>
    <t>N/A</t>
  </si>
  <si>
    <t>2022-06-06 12:56:33</t>
  </si>
  <si>
    <t>2022-06-06 12:52:35</t>
  </si>
  <si>
    <t>Distrito Federal - DF</t>
  </si>
  <si>
    <t>Pessoa Física</t>
  </si>
  <si>
    <t>Profissional de saúde</t>
  </si>
  <si>
    <t>000.000.000-00</t>
  </si>
  <si>
    <t>TesteGpror</t>
  </si>
  <si>
    <t>2022-04-26 11:40:09</t>
  </si>
  <si>
    <t>2022-04-26 10:06:21</t>
  </si>
  <si>
    <t>Outros</t>
  </si>
  <si>
    <t>Importador/Exportador</t>
  </si>
  <si>
    <t>ASSUNTO: IMPORTAÇÃO DE PRODUTOS NÃO REGULARIZADOS NA ANVISA:
Sugestão: adotar a permissão de importação excepcional de produtos não regularizados com base em evidências públicas e notórias. Em muitos cenários, os laboratórios fabricantes e/ou detentores de registro recusam-se a formalizar, via carta aberta ao mercado, a escassez de produtos e medicamentos, mesmo quando a evidência do desabastecimento são irrefutáveis, ocasionando a ruptura do atendimento e cancelamento de procedimentos.  
ASSUNTO: IMPORTAÇÃO DE MEDICAMENTOS CONTENDO SUBSTÂNCIAS CONTROLADAS
Sugestão: permitir, em caráter definitivo, que unidades hospitalares possam importar diretamente medicamentos contendo substâncias controladas sem a necessidade de AFE. Enquanto consumidores finais, é desnecessário e incoerente que sejam obrigadas a recorrer a distribuidores para a importação desta categoria de medicamentos. 
ASSSUNTO: CONHECIMENTO DE EMBARQUE COMO DOCUMENTO OBRIGATÓRIO DA INSTRUÇÃO PROCESSUAL
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t>
  </si>
  <si>
    <t>ASSUNTO: AUSÊNCIA DE POSSIBILIDADE DE IMPORTAÇÃO PARA FINS DE MERA APRESENTAÇÃO COMERCIAL 
Sugestão: inclusão da possibilidade de importação de amostras de produtos não regularizados para fins de mera apresentação comercial</t>
  </si>
  <si>
    <t>Sugestão: inclusão no termo de responsabilidade do cenário de importação para fins de mera apresentação comercial</t>
  </si>
  <si>
    <t>ASSUNTO: CONHECIMENTO DE EMBARQUE COMO DOCUMENTO OBRIGATÓRIO DA INSTRUÇÃO PROCESSUAL
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t>
  </si>
  <si>
    <t>Sugestão: fim da exigência de manifestação da autoridade sanitária para de devolução parcial ou total ao exterior, de bens ou produtos sob vigilância sanitária importados, sob apreensão ou interdição, em função do não cumprimento das exigências sanitárias dispostas neste Regulamento ou em outros diplomas legais sanitários em vigência. Incoerente a necessidade de permissão de saída de produto para o qual não foi autorizada a entrada.</t>
  </si>
  <si>
    <t>ASSUNTO: AUTORIZAÇÃO PRÉVIA DE EMBARQUE DE BENS E PRODUTOS SUJEITOS AO CONTROLE ESPECIAL DE QUE TRATA A PORTARIA SVS/MS Nº 344, DE 1998 E SUAS
ATUALIZAÇÕES
Sugestão: fim da exigência de autorização prévia de embarque via importação modalidade Siscomex, assim como ocorre com importações via remessa expressa. 
Incoerente a necessidade de autorização para gramas de substâncias via Siscomex, enquanto permite-se a importação de quilos sem necessidade de autorização prévia quando processo executado via remessa expressa. 
ASSUNTO: CONHECIMENTO DE EMBARQUE COMO DOCUMENTO OBRIGATÓRIO DA INSTRUÇÃO PROCESSUAL
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t>
  </si>
  <si>
    <t>2022-04-26 10:50:15</t>
  </si>
  <si>
    <t>2022-04-26 10:28:22</t>
  </si>
  <si>
    <t>Interveniente do comércio exterior</t>
  </si>
  <si>
    <t>PADRÕES DE REFERENCIA - CAPITULO XX-A  - deveria ser suprimido, uma vez que os itens são destinados a testes em laboratórios e não serão consumidos/comercializados;
PADRÕES DE REFERENCIA - sem teste interlaboratorial serem obrigados a passar pelo procedimento de NÃO ANUÊNCIA, com emissão de LI! SUPRESSÃO</t>
  </si>
  <si>
    <t>Procedimento 2 - Hemoderivado - único procedimentos dos biológicos que ainda obriga anexar presença de carga ao DOSSIÊ ANVISA - SUPRESSÃO
Apresentação de conhecimento de carga ORIGINAL - em todos os procedimentos - ALTERAÇÃO para cópia simples</t>
  </si>
  <si>
    <t>2022-04-26 11:57:05</t>
  </si>
  <si>
    <t>2022-04-26 11:55:08</t>
  </si>
  <si>
    <t>2022-04-27 09:21:44</t>
  </si>
  <si>
    <t>2022-04-27 09:17:29</t>
  </si>
  <si>
    <t>2022-04-27 15:58:59</t>
  </si>
  <si>
    <t>2022-04-27 15:47:55</t>
  </si>
  <si>
    <t>Cidadão/Consumidor</t>
  </si>
  <si>
    <t>2022-04-28 11:19:33</t>
  </si>
  <si>
    <t>2022-04-28 10:58:33</t>
  </si>
  <si>
    <t>Minas Gerais - MG</t>
  </si>
  <si>
    <t>Importador</t>
  </si>
  <si>
    <t>2022-04-29 14:10:44</t>
  </si>
  <si>
    <t>2022-04-29 13:33:51</t>
  </si>
  <si>
    <t>Paraná - PR</t>
  </si>
  <si>
    <t>DIVERGÊNCIA ENTRE O REGULAMENTADO PELO NCM E PELA RICMS DO ESTADO</t>
  </si>
  <si>
    <t>2022-05-27 19:09:25</t>
  </si>
  <si>
    <t>2022-04-29 15:37:23</t>
  </si>
  <si>
    <t>Servidor da Anvisa</t>
  </si>
  <si>
    <t>No item 1.2 sugiro especificar que a empresa não precisa de AFE para a atividade de importar matérias-primas das classes informadas. No caso de produtos para saúde, sugiro ainda especificar que tal importação é restrita ao detentor do registro ou fabricante do produto.</t>
  </si>
  <si>
    <t>Poderia ser incluído um tópico com os critérios para importação pelo Ministério da Saúde, bem como o modelo de DDR a ser utilizado, já que isso não é abordado na RDC 488.</t>
  </si>
  <si>
    <t>A permissão de rotulagem de produtos importados em território nacional gera muita polêmica. Acho que deve estar claro na norma que essa atividade é restrita ao detentor do registro com AFE válida para importar produtos para saúde, não sendo permitida a alteração de qualquer informação descrita no rótulo do fabricante. 
Além disso sugiro incluir que a identificação do produto no rótulo estrangeiro deve permitir a correspondência de forma inequívoca com o produto/modelo registrado.</t>
  </si>
  <si>
    <t>Sugiro que a vedação de importação de produtos médicos usados se restrinja à finalidade comercial, de forma que seja permitida a importação quando se tratar de admissão temporária (feiras e eventos por exemplo).</t>
  </si>
  <si>
    <t>Na seção II acho que deve ser especificado os critérios para importação de produtos que se enquadram como dispositivo médico e que serão usados como auxiliar à pesquisa .no que diz respeito à sua regularização.</t>
  </si>
  <si>
    <t>No caso das classes de produto em que há certificação internacional de BPF, como para medicamentos e produtos para saúde (classes de risco III e IV) acho que deveria constar dentre os critérios para a liberação da importação, que o CBPF do fabricante estivesse válido. 
Também acho que devem ser incluídos critérios para apresentação de documentos como a fatura e o comprovante de esterilidade. Sugiro colocar que os documentos devem ser pesquisáveis pois muitas vezes englobam diversos ítens que não estão contemplados na LI e a localização dos ítens de interesse fica muito difícil. Por vezes os documentos tem 20 páginas ou mais, inviabilizando totalmente a busca de forma manual. Além disso, no caso do comprovante de esterilidade poderiam ser incluídas as informações requeridas no documento: descrição do produto/modelo, lote, data de fabricação, validade, método de esterilização efetivamente utilizado para os lotes importados.</t>
  </si>
  <si>
    <t>2022-05-03 11:24:38</t>
  </si>
  <si>
    <t>2022-05-03 11:20:42</t>
  </si>
  <si>
    <t>Despachante</t>
  </si>
  <si>
    <t>O sistema solicita constantemente fica fora do ar o instável, isso atrasa por muitas vezes a rotina de trabalho e liberação das importações.</t>
  </si>
  <si>
    <t>2022-05-04 09:07:05</t>
  </si>
  <si>
    <t>2022-05-04 08:57:40</t>
  </si>
  <si>
    <t>2022-05-05 14:39:11</t>
  </si>
  <si>
    <t>2022-05-05 14:00:19</t>
  </si>
  <si>
    <t>Referente ao 1.2.1. que trata da efetivação do pagamento, sugerimos que o processo venha prever a "compensação" do ato assim que realizado a fim de agilizar a emissão / retorno do protocolo por parte da ANVISA junto à empresa.
  Na hipótese de requerimento por meio de peticionamento manual, é
obrigatória a apresentação da Guia de Recolhimento da União (GRU), da Secretaria do
Tesouro Nacional e do seu respectivo comprovante de pagamento, conforme disposto na
legislação, bem como no instrumento de procuração do importador, com delegação de
poderes perante a ANVISA, ao representante legal responsável pelo desembaraço.
(Incluído pela Resolução – RDC nº 208, de 5 de janeiro de 2018)</t>
  </si>
  <si>
    <t>2022-05-05 14:51:28</t>
  </si>
  <si>
    <t>2022-05-05 14:04:54</t>
  </si>
  <si>
    <t>Devido a que a mercadoria importada (culturas de microrganismo para uso na indústria alimentícia) tem necessidade de acondicionamento específico (-60 graus) e o tempo de análise do licenciamento de importação por parte da ANVISA dificulta o processo de importação, aumenta o risco de dano / perda de produto uma vez que não é possivel a armazenagem em zona alfandeganda de acordo com especificação do produto.
Poderia ser considerado incluir campo para priorização de produtos extremamente perecíveis, por exemplo.</t>
  </si>
  <si>
    <t>2022-05-06 09:42:13</t>
  </si>
  <si>
    <t>2022-05-06 08:56:07</t>
  </si>
  <si>
    <t>Tenho dificuldade com questão de anuência Anvisa. Gostaria que a RDC fosse mais clara, com regras e/ou orientações de quais  produtos devemos cobrar anuência Anvisa.
Muitos alimentos são somente MAPA, outros só Anvisa, e outros dividem anuência destes dois órgãos. Basicamente entendo que produtos in natura é mapa e industrializados é Anvisa. Porém ainda encontro muita dificuldade. Por exemplo: Aditivos alimentares, devo aplicar anvisa? Esses dias recebi metabissulfito de sódio, descrito que é grau alimentar, porém a licença de importação não apontava Anvisa, só DECEX. No meu entendimento seria Anvisa, porém não consta na DI e nem na LI. E o NCM no tratamento administrativo, não aponta Anvisa também, então por conta da minha dúvida tenho vários questionamentos de anuência.
Outra dúvida, existe a RDC 240/2018, que trata dos alimentos que são obrigatórios de ter registro e dos isentos de registro. Esses que são isentos, não cobro anuência Anvisa? Não são do escopo pelo menos da tratativa de anuência Anvisa?
Sei que qualquer alimento é um produto sob vigilância sanitária, porém nem todo alimento tem anuência Anvisa? Como devo analisar? Só cobro anuência Anvisa dos que com o ncm completo apontar anvisa no tratamento administrativo? Devo cobrar apenas as cargas que tiver Licença de importação?</t>
  </si>
  <si>
    <t>2022-05-06 10:25:59</t>
  </si>
  <si>
    <t>2022-05-06 10:16:13</t>
  </si>
  <si>
    <t>Falta de objetividade e clareza na contextualização da cláusulas. Regras diferentes de acordo com cada estado no Brasil e com país de origem.</t>
  </si>
  <si>
    <t>2022-05-06 12:07:01</t>
  </si>
  <si>
    <t>2022-05-06 11:53:15</t>
  </si>
  <si>
    <t>Na importação de amostras de produtos para a saúde, para avaliação do potencial importador, com fins de verificação do produtos para posterior registro, os códigos de peticionamento não são claros. Além disso, é necessário apresentar vários outros documentos que poderiam ser suprimidos, uma vez que a amostra vem para testes de de qualidade, embalagem, e não tem fins comerciais.</t>
  </si>
  <si>
    <t>Quando produtos para a saúde vem embarcados junto a empresas de courier, só temos a emissão do documento de embarque (HAWB) no destino. Só nessa fase conseguimos peticionar a vistoria, sendo que, havendo a possibildade de peticionar a LI previamente, sem o conhecimento de embarque, ganhamos tempo pois a mercadoria já estará com LI deferida antes do embarque e chegada aqui no Brasil.</t>
  </si>
  <si>
    <t>desburocratização de procedimentos importação de medicamentos específicos, para uso e consumo, do próprio paciente</t>
  </si>
  <si>
    <t>2022-05-06 15:13:00</t>
  </si>
  <si>
    <t>2022-05-06 14:26:22</t>
  </si>
  <si>
    <t>O prazo para análise do processo é relativamente longo (pela legislação até 60 dias) e temos amostras das quais o paciente aguarda o resultado do laudo para o diagnóstico e o tratamento de doenças raras. Portanto, o prazo médio de 15 a 20 dias ou mais apenas para a análise no Solicita, além de todos os trâmites logísticos, se trata de um período longo para quem espera por este diagnóstico. Solicitamos respeitosamente, que seja considerado um prazo e/ou tratamento diferenciado e prioritário nos casos de importação de amostras de material biológico humano para fins de diagnóstico laboratorial.</t>
  </si>
  <si>
    <t>2022-05-12 15:10:05</t>
  </si>
  <si>
    <t>2022-05-12 15:07:40</t>
  </si>
  <si>
    <t>Estagiário Comex</t>
  </si>
  <si>
    <t>2022-05-12 19:48:31</t>
  </si>
  <si>
    <t>2022-05-12 19:43:24</t>
  </si>
  <si>
    <t>2022-05-16 13:32:49</t>
  </si>
  <si>
    <t>2022-05-16 13:25:46</t>
  </si>
  <si>
    <t>2022-05-16 13:32:48</t>
  </si>
  <si>
    <t>Precisamos de mais brevidade na analise de lpco e solicita para importação de alimentos</t>
  </si>
  <si>
    <t>Processo de lpco importaçao anvisa muito demorado previsamos que seja mais breve e para gerar a gru pode ser via lpco</t>
  </si>
  <si>
    <t>2022-05-19 14:17:57</t>
  </si>
  <si>
    <t>2022-05-19 14:14:18</t>
  </si>
  <si>
    <t>2022-05-23 10:20:09</t>
  </si>
  <si>
    <t>2022-05-23 10:17:54</t>
  </si>
  <si>
    <t>2022-05-24 10:53:00</t>
  </si>
  <si>
    <t>2022-05-24 10:49:15</t>
  </si>
  <si>
    <t>Rio Grande do Sul - RS</t>
  </si>
  <si>
    <t>2022-05-24 13:15:44</t>
  </si>
  <si>
    <t>2022-05-24 13:11:52</t>
  </si>
  <si>
    <t>Bahia - BA</t>
  </si>
  <si>
    <t>Muitas regras e não temos comunicação com os analistas da ANVISA para dirimir dúvidas.</t>
  </si>
  <si>
    <t>2022-05-24 14:49:34</t>
  </si>
  <si>
    <t>2022-05-24 14:22:45</t>
  </si>
  <si>
    <t>2022-05-25 06:54:45</t>
  </si>
  <si>
    <t>2022-05-25 06:51:19</t>
  </si>
  <si>
    <t>Analise de processos de importação</t>
  </si>
  <si>
    <t>2022-05-25 08:30:36</t>
  </si>
  <si>
    <t>2022-05-25 08:28:05</t>
  </si>
  <si>
    <t>2022-06-09 14:46:55</t>
  </si>
  <si>
    <t>2022-05-25 11:06:28</t>
  </si>
  <si>
    <t>Problema: ausência da definição dos termos "partes", "peças" e "acessórios".
Sugestão: incorporação das definições presentes na Nota Técnica 23/2020
Problema: definição de produto médico recondicionado desatualizada
Sugestão: atualização da definição de produto médico recondicionado considerando a RDC 579/2021: "XI. 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t>
  </si>
  <si>
    <t>Problema: tempo necessário para compensação de pagamento da GRU para dar continuidade na solicitação de deferimento de LI
Sugestão: automatização do sistema (PIX, débito automático, etc.) de modo a diminuir a morosidade e burocracia</t>
  </si>
  <si>
    <t>Não aplicável</t>
  </si>
  <si>
    <t>Problema: divergência com outro ato normativo no que tange às informações requeridas de data de fabricação e data de validade em uma das embalagens dos produtos
Sugestão: padronizar os requisitos da rotulagem dos produtos de acordo com o descrito na RDC 185/2001: "2.5 Conforme aplicável, data de fabricação e prazo de validade ou data antes da qual deverá ser utilizado o produto médico, para se ter plena segurança;"</t>
  </si>
  <si>
    <t>Problema: Não está claro que produtos usados no Brasil e exportados para diversos fins possam ser retornados através do item "É vedada a importação de produtos médicos usados". Uma outra possibilidade de importação de produtos usados seria para ensaios com finalidade de certificação (ANATEL, INMETRO), pois as amostras precisam estar configuradas para os ensaios, não sendo mais produtos novos.
Sugestão: É vedada a importação de produtos médicos usados, exceto nos casos dispostos no Capítulo XXXIV, quando os produtos forem exportados para fins de demonstração, exposição em outros países e importados para fins de teste de conformidade no Brasil.</t>
  </si>
  <si>
    <t>2022-05-25 15:24:41</t>
  </si>
  <si>
    <t>2022-05-25 14:23:27</t>
  </si>
  <si>
    <t>2022-05-25 15:24:40</t>
  </si>
  <si>
    <t>Não há prazo para análise das licenças de importação por parte da ANVISA, o que em muitas vezes gera transtorno e perda financeira para o importador, uma vez que a carga fica armazenada no entreposto e a cobrança da armazenagem se dá pelo valor da carga. Sugestão de prazo de análise: máximo 3 dias úteis.
Não há prazo para análise das licenças de importação que tiveram exigência exarada, com os mesmos efeitos citados acima. Sugiro também prazo máximo de 3 dias úteis para análise. 
Outro ponto: Não existe anuência de importação por remessa expressa para produtos para saúde ou diagnóstico in vitro por remessa expressa. Não há um motivo claro para essa não anuência. Em diversas vezes precisamos importar um produto para avaliação de mercado ou mesmo análise técnica e por laboratório (teste de proficiência) e a remessa expressa não pode ser usada, gerando custo e tempo excessivo para receber a carga. Para produtos para saúde somente importação formal é permitida conforme legislação vigente. Entendo ser desproporcional.</t>
  </si>
  <si>
    <t>Não há finalidade dirigida à importação de produtos com objetivo de "avaliação técnica geral". Existe "Pesquisa de mercado" e "Avaliação de rotulagem". Sugiro incluir a finalidade de importação para avaliação técnica de produto, extensivo a todos os tipos de produtos sob vigilância sanitária (produtos para saúde, cosméticos, saneantes, alimentos e medicamentos).</t>
  </si>
  <si>
    <t>Entendo que um tema nevrálgico é o longo tempo de resposta para os questionamentos feitos pelos agentes regulados e agentes. Os prazos para analise de licenças são muito extensos, ocasionando perdas financeiras de alto valor e atraso para o mercado brasileiro.</t>
  </si>
  <si>
    <t>2022-05-25 16:09:28</t>
  </si>
  <si>
    <t>2022-05-25 16:03:55</t>
  </si>
  <si>
    <t>Santa Catarina - SC</t>
  </si>
  <si>
    <t>2022-05-26 09:21:48</t>
  </si>
  <si>
    <t>2022-05-26 09:19:36</t>
  </si>
  <si>
    <t>Problema: a legislação de que trata de importação de bens produtos para fins de vigilância sanitária não é clara quanto aos requisitos para importação de amostras ou protótipos de produtos ainda em fase de desenvolvimento para testes laboratoriais no Brasil, seja por empresa regularizada junto à ANVISA ou empresas fornecedoras ou distribuidoras de matérias-primas, que desejam realizar testes de performance nestas amostras ou protótipos.
Esta falta de clareza, além de trazer insegurança jurídica às empresas que desejam realizar a importação destas amostras ou protótipos, gera um descompasso nas análises processuais entre os diversos entrepostos da ANVISA nos portos e aeroportos. Desta forma, este projeto busca disciplinar o procedimento para importação de amostras ou protótipos de produtos em fase de desenvolvimento para testes laboratoriais por empresas regularizadas junto à ANVISA ou cuja regularização não seja aplicável (fornecedores de matérias-primas).
Solução: a ANVISA deve estabelecer procedimento que isente de requisitos para importação as amostras ou protótipos de produtos em fase de desenvolvimento para testes laboratoriais por empresas regularizadas junto à ANVISA ou cuja regularização não seja aplicável (fornecedores de matérias-primas). Este novo procedimento deve cobrir os seguintes pontos:
a) previsão legal para importação de amostras ou protótipos de produtos em fase de desenvolvimento para testes laboratoriais no Brasil. Estes protótipos não representam risco à saúde da população, dado que ainda estão em fase de desenvolvimento e testes laboratoriais. Portanto, neste momento, a ANVISA não deveria impor restrições para a importação do protótipo. Tal esclarecimento faz-se necessário a fim de evitar entendimentos divergentes entre os entrepostos da ANVISA nos Portos e Aeroportos do país.
b) possibilidade de importação de amostras ou protótipos por empresas regularizadas junto à ANVISA; 
c) possibilidade de importação de amostras ou protótipos por empresas cuja regularização não seja aplicável - fornecedoras de matérias-primas para produtos sujeitos à vigilância sanitária. Novamente, por serem protótipos ainda em fase laboratorial de desenvolvimento, a ANVISA não deve impor restrições à importação. Por exemplo, atualmente os formulários para liberação de importação requerem que a empresa esteja devidamente regularizada na ANVISA, o que é impossível de cumprimento, dado que não é requerido Autorização de funcionamento de empresas para fornecedores de matérias-primas para fabricação de produtos cosméticos.</t>
  </si>
  <si>
    <t>2022-05-26 13:16:19</t>
  </si>
  <si>
    <t>2022-05-26 13:12:56</t>
  </si>
  <si>
    <t>2022-05-26 13:18:49</t>
  </si>
  <si>
    <t>2022-05-26 13:15:47</t>
  </si>
  <si>
    <t>2022-05-26 14:14:24</t>
  </si>
  <si>
    <t>2022-05-26 14:12:17</t>
  </si>
  <si>
    <t>2022-05-26 14:29:44</t>
  </si>
  <si>
    <t>2022-05-26 14:17:56</t>
  </si>
  <si>
    <t>Goiás - GO</t>
  </si>
  <si>
    <t>Impossibilidade de importar um removedor ultrassônico de tártaro dentário para uso pessoal. Ora, eu não vou sair por aí praticando odontologia ilegalmente, quero apenas aprender como remover tártaro dos meus próprios dentes sem me arriscar a ir a um dentista, pois a circulação do vírus da covid-19 ainda não terminou e sou portador de hepatopatia grave com baixa imunidade.</t>
  </si>
  <si>
    <t>Impossibilidade de importar um removedor ultrassônico de tártaro dentário para uso pessoal. A prática ilegal da Medicina ou da Odontologia deveriam ser provadas, não presumidas.</t>
  </si>
  <si>
    <t>2022-05-27 11:23:28</t>
  </si>
  <si>
    <t>2022-05-27 11:20:54</t>
  </si>
  <si>
    <t>Instituição de pesquisa Científica, Tecnológica e de Inovação</t>
  </si>
  <si>
    <t>2022-05-27 15:43:03</t>
  </si>
  <si>
    <t>2022-05-27 15:30:38</t>
  </si>
  <si>
    <t>Profissional de Saúde</t>
  </si>
  <si>
    <t>Não está explícito neste item que as amostras importadas para análise de ensaio de proficiência devem atender a este requisito. Já fizemos diversos processos de importação e alguns técnicos da Anvisa, exigem a petição conforme ensaio de proficiência atendendo a este capítulo e com termo de responsabilidade do Capítulo XX-A (assunto de petição 90174) e outros técnicos no mesmo aeroporto exigiram conforme o capítulo XXII (assunto de petição 90175).</t>
  </si>
  <si>
    <t>2022-05-28 06:37:34</t>
  </si>
  <si>
    <t>2022-05-28 06:24:06</t>
  </si>
  <si>
    <t>Maranhão - MA</t>
  </si>
  <si>
    <t>AGENTE DE NAVEGAÇÃO MARÍTIMA</t>
  </si>
  <si>
    <t>Revisão de forma generalizada. São 14 anos e vários pontos precisam ser analisado.</t>
  </si>
  <si>
    <t>2022-05-29 20:25:50</t>
  </si>
  <si>
    <t>2022-05-29 18:00:47</t>
  </si>
  <si>
    <t>Consta apenas os formulários, sem demais informações de preenchimento e protocolos.</t>
  </si>
  <si>
    <t>Revogado pela Resolução – RDC nº 383, de 12 de maio de 2020.</t>
  </si>
  <si>
    <t>2022-05-30 14:43:55</t>
  </si>
  <si>
    <t>2022-05-30 14:36:15</t>
  </si>
  <si>
    <t>2022-05-31 09:58:44</t>
  </si>
  <si>
    <t>2022-05-31 09:35:40</t>
  </si>
  <si>
    <t>Rio Grande do Norte - RN</t>
  </si>
  <si>
    <t>2022-06-01 14:22:37</t>
  </si>
  <si>
    <t>2022-06-01 14:16:31</t>
  </si>
  <si>
    <t>Espírito Santo - ES</t>
  </si>
  <si>
    <t>2022-06-08 13:49:39</t>
  </si>
  <si>
    <t>2022-06-03 10:06:09</t>
  </si>
  <si>
    <t>Inclusão da definição entre fabricante real e fabricante legal.</t>
  </si>
  <si>
    <t>Sugestão de simplificação na declaração ao qual o CAPÍTULO XXI - SEÇÃO VI DAS DISPOSIÇÕES FINAIS  tratam, informação por cota dos materiais a serem importados para que não seja realizada a petição a cada LI.</t>
  </si>
  <si>
    <t>d) bens ou produtos sob suspeita de comprometimento do padrão de identidade e qualidade, ou em situações emergenciais e provisórias, por medidas relacionadas ao
contexto sanitário e epidemiológico internacional. (Redação dada pela Resolução – RDC nº 208, de 5 de janeiro de 2018):
Sugerimos a revisão do item d”, aparentemente é interpretativo dando a entender que o texto destacado se aplica em duas possibilidades  e não que o produto sempre tenha que ser relacionado ao contexto sanitário e epidemiológico.</t>
  </si>
  <si>
    <t>2022-06-03 15:43:58</t>
  </si>
  <si>
    <t>2022-06-03 15:15:12</t>
  </si>
  <si>
    <t>Tornar obrigatório o uso de assinatura digital na DDR. (incorporar a RDC 74/16)</t>
  </si>
  <si>
    <t>Este item já não faz mais parte da norma. Atualmente temos a RDC 488/21</t>
  </si>
  <si>
    <t>Rever a questão da necessidade de autorização de embarque e atualizar a documentação</t>
  </si>
  <si>
    <t>Definir também requisitos mínimos de rotulagem para matérias-primas. Hoje o Capítulo XV é restrito a produto acabado</t>
  </si>
  <si>
    <t>Seção IV : Rever essa exigência, pois não temos controle se está sendo cumprido;</t>
  </si>
  <si>
    <t>Incluir fatura e conhecimento de carga como documentos obrigatórios, tornar obrigatório o uso de assinatura digital  no termo de responsabilidade</t>
  </si>
  <si>
    <t>- Rever o item 2. Não há necessidade de apresentar  todos os documentos do Capítulo XXXIX quando o produto for pra testes. Fundir as informações da Seção VI com o modelo de Termo de Responsabilidade do Capítulo XXII de forma que apresentem um documento único e completo informando a finalidade. Tornar obrigatório o uso de assinatura digital nesse documento;</t>
  </si>
  <si>
    <t>- Rever o texto padrão do Termo de Responsabilidade. O texto da parte de medicamentos não veda comercialização, mas o texto do modelo de TR sim. Entretanto, a IN que trata do assunto da GGMED permite que os lotes pilotos sejam comercializados, caso o registro/pos registro seja aprovado.</t>
  </si>
  <si>
    <t>Incluir o CE ou CEE ou DDCM ou DICD como documento obrigatório. Estão na RDC 09/15</t>
  </si>
  <si>
    <t>Sugiro juntar os tipos de bandeiras. Cada item pede uma coisa diferente.</t>
  </si>
  <si>
    <t>Procedimento 2A: incluir o termo de guarda e responsabilidade para produto acabado ou em embalagem primária
Procedimento 2B:  incluir o termo de guarda e responsabilidade para produto acabado ou em embalagem primária
Procedimento 2C: Retirar a obrigatoriedade de certificado de liberação da autoridade sanitária do país de origem e do protocolo de produção resumido. Substituir o protocolo de produção resumido por uma declaração informando a rastreabilidade dos lotes de matéria-prima utilizados. 
Procedimento 6: Revogar a RDC 68/2003 e já revisar toda a análise de acordo com as novas classificações de risco geográfico da OMS, atualizar a documentação necessária. Ainda, entendo que não cabe este procedimento em separado. deve ser um item a ser considerado em todos os outros procedimentos, caso tenha matéria prima de origem ruminante.
Geral: Incluir um modelo de Termo de Guarda e Responsabilidade e definir quem deve assinar o documento. Hoje aceitamos o TGR assinado por despachante, pois não há definição em norma de quem deve assinar. 
Incluir Procedimento para radiofármacos e terapias avançadas: hoje em dia eles entram como 5.3, mas tem algumas peculiaridades, sobretudo a necessidade de importação rápida sem a apresentação de alguns documentos, como laudo de controle de qualidade completo.
Procedimento 1 - incluir todos os padrões de referencia controlados, exceto os já contemplados no procedimento 3. A COCIC tem autorizado a importação destes padrões para empresas farmacêuticas. Conforme está na norma, para a lista F deveria ser só para ensino (Procedimento 1A) e a lista E nem tem na RDC 81.</t>
  </si>
  <si>
    <t>2022-06-06 17:03:46</t>
  </si>
  <si>
    <t>2022-06-06 13:44:54</t>
  </si>
  <si>
    <t>Nada a declarar</t>
  </si>
  <si>
    <t>Diminuição de prazo para análise de LI pré ou pós-embarque para IFA's de produtos de produção Farmacêuticas.</t>
  </si>
  <si>
    <t>No caso de remessa expressa para recebimento de amostra pequena quantidade de IFA ou Medicamento para teste/análise de laboratório, não deveria seguir o processo de parada na Anvisa e procedimento de análise documental para liberação da carga. Deveria ser liberado em processo de máximo 5 dias e a empresa enviar um relatório após para a Anvisa informando o procedimento teste/análise de laboratório feito para aquela amostra.</t>
  </si>
  <si>
    <t>Verificar o ponto 5 e 5.1 onde a importação não tem anuência e é uma amostra e acaba parado pela alfandega no sistema da Anvisa para inspeção. Deve-se ser verificado a liberação de imediato do produto mediante a documentação e NCM que o despachante apresenta no sistema da RF da amostra.</t>
  </si>
  <si>
    <t>Se para o Importador importar uma MP ou IFA precisa de uma Autorização de Funcionamento uma empresa Importadora Terceirizada precisa também seguir o mesmo modelo da empresa importadora.</t>
  </si>
  <si>
    <t>Deve-se alterado o formulário para quando for apresentando seja feito a liberação de alguma carga na RFB, pois cargas que não sofrem anuência da Anvisa estão seguindo o prazo de análise e deferimento de processo que tem anuência do órgão.</t>
  </si>
  <si>
    <t>Nada a Declarar.</t>
  </si>
  <si>
    <t>Deve-se verificar os processos de remessa expressa, pois no caso de amostra de IFa's ou MP farmacêuticas precisam ser liberadas para testes e analises. Processo de máximo 5 dias e a empresa enviar um relatório após para a Anvisa informando o procedimento teste/análise de laboratório feito para aquela amostra.</t>
  </si>
  <si>
    <t>O documento é preenchido e apresentado e mesmo assim o prazo de liberação após o preenchimento é lento. Deveria ter um prazo mais rápido para essas liberações.</t>
  </si>
  <si>
    <t>Nada a Declarar</t>
  </si>
  <si>
    <t>Deve-se verificar o prazo de liberação do processo após o protocolo do termo de responsabilidade.</t>
  </si>
  <si>
    <t>2022-06-07 11:53:55</t>
  </si>
  <si>
    <t>2022-06-07 10:08:11</t>
  </si>
  <si>
    <t>Rio de Janeiro - RJ</t>
  </si>
  <si>
    <t>4. Será proibida a importação de produtos acabados, semi-elaborado ou a granel ou matéria-prima, para fins industriais, comerciais, de distribuição em feiras ou 
eventos, pesquisa de mercado e doação internacional, com prazo de validade a expirar-se nos próximos 30 (trinta) dias a partir de sua liberação sanitária.
Adicionar um subitem ao item 4, informando sobre a possibilidade de exclusão da vedação à importação de produtos cuja data de expiração se dará nos próximos 30 dias a partir da liberação sanitária para os casos específicos de amostras para teste de qualidade sem destinação comercial, mediante justificativa técnica expedida pelo importador e avaliação de mérito da Anvisa.</t>
  </si>
  <si>
    <t>No item 7 do presente capítulo, há menção expressa de que a apresentação da declaração de pessoa jurídica detentora da regularização do produto junto à Anvisa deverá ocorrer a cada importação. Dessa forma, em casos de importação do mesmo produto de forma frequente, observa-se a necessidade de preenchimento reiterado de um documento que poderia ser generalista, ou seja, não atrelado a uma única licença de importação. Assim, propomos as seguintes sugestões:
1. Possibilidade de apresentação de um único documento com validade determinada (pelo menos 180 dias), sem a necessidade de inclusão do número da licença de importação;
2. Inclusão das informações de importações terceirizadas nos dados complementares da LI, excluindo assim a necessidade de apresentação da DDR.</t>
  </si>
  <si>
    <t>A obrigatoriedade de apresentação do termo de responsabilidade a cada importação.
Sugestão: exclusão do termo de responsabilidade, com a inclusão da informação nos dados complementares da LI.</t>
  </si>
  <si>
    <t>Problema: obrigatoriedade de apresentação do conhecimento de embarque para fins de deferimento da licença de importação.
Sugestão: exclusão da obrigatoriedade de apresentação do conhecimento de embarque, uma vez que a fatura comercial já é um documento obrigatório e contém os dados sobre o produto. A exclusão do conhecimento de embarque traz celeridade ao processo de deferimento da licença.</t>
  </si>
  <si>
    <t>Celeridade na análise e deferimento das licenças de importação.</t>
  </si>
  <si>
    <t>2022-06-07 10:29:13</t>
  </si>
  <si>
    <t>2022-06-07 10:14:00</t>
  </si>
  <si>
    <t>2022-06-07 10:29:12</t>
  </si>
  <si>
    <t>Incluir termos relacionados a indeferimento, exigência e cumprimento de exigência.</t>
  </si>
  <si>
    <t>Tenho verificado que algumas licenças de importação estão sendo indeferidas com argumentações</t>
  </si>
  <si>
    <t>Alguma LIs estão sendo indeferidas devido a interpretação errônea ou incorreta do material mencionado. Todas as vezes que isso ocorre apresentamos a mesma documentação e as LIs são deferidas.</t>
  </si>
  <si>
    <t>O tempo em que as LIs estão demorando para serem analisadas está cada dia maior.</t>
  </si>
  <si>
    <t>2022-06-07 11:55:08</t>
  </si>
  <si>
    <t>2022-06-07 11:09:43</t>
  </si>
  <si>
    <t>Unidade de Saúde (entes vinculados)</t>
  </si>
  <si>
    <t>2022-06-07 12:58:17</t>
  </si>
  <si>
    <t>2022-06-07 12:53:22</t>
  </si>
  <si>
    <t>Depositario</t>
  </si>
  <si>
    <t>Na função de depositário temos a necessidade de realizar consulta de LIs e não possuímos acesso a essa funcionalidade. Com isso temos um impacto na comunicação para o posicionamentos para inspeção, onde que para procedermos com a devida separação dos produtos precisamos ou que a fiscalização nos envie ou o despachante, quando a fiscalização ocorre na presença deste. Sugiro que possa ser contemplada a possibilidade do acesso as informações das LIs pelo depositário responsável pela guarda dos produtos.</t>
  </si>
  <si>
    <t>2022-06-07 14:45:32</t>
  </si>
  <si>
    <t>2022-06-07 14:31:41</t>
  </si>
  <si>
    <t>2022-06-08 16:08:52</t>
  </si>
  <si>
    <t>2022-06-08 15:00:24</t>
  </si>
  <si>
    <t>Conselho, sindicato ou associação de profissionais</t>
  </si>
  <si>
    <t>Para finalidade de importação quando se trata de padrão de referência para ensaio de proficiência é mandatório que seja informado no termo de responsabilidade dados outro laboratório, ocorre que isso não está de forma clara quando da definição. Tem casos de empresas possuem seus próprios laboratórios sendo assim, seria importante, incluir esta informação. Exemplo: Uma filial que tenha na AFE (Testes e Análises Técnicas).
Essa informação consta no modelo contudo não há um conceito envolvido quando se trata de Padrão de referência.</t>
  </si>
  <si>
    <t>3. O importador deverá apresentar o respectivo comprovante de devolução da mercadoria ao exterior à autoridade sanitária em exercício no local de desembaraço
aduaneiro, no prazo máximo de 10 (dez) dias úteis a contar da remessa do bem ou produto. 
Neste caso a sugestão é para que o prazo seja estendido em por motivo de forças maiores (Greve, Crises Sanitárias, logística etc) , ou seja, 30 dias.</t>
  </si>
  <si>
    <t>Quanto aos documentos exigidos pela Anvisa para análise do processo, o "conhecimento de embarque de carga embarcada" não fica claro que deve ser apresentado o documento datado e assinado, outrora seu conteúdo mesmo que apresentado um draft do próprio conhecimento detalhes mínimos são ajustados. Nossa sugestão é que independente de assinado ou  não que possa permitir a analise do processo e caso os dados não sejam satisfatórios a LI seja direcionada para uma exigência e não indeferimento. Ganha-se tempo na análise e desburocratiza o processo junto ao órgão.
-----------------------------------
O procedimento 5.1 (Alimentos) é o único que exige a anexação da Licença de Funcionamento do Estabelecimento. Para todos os demais procedimentos são consultados na base de dados da Anvisa. A sugestão é incluir neste procedimento a exceção ou seja, ficar conforme os outros procedimentos.
-----------------------------------
Nota-se também que em casos de análises de LIs quando tem falta de algum documento não se tem um entendimento exato dentro da Anvisa, em algumas situações é dado como INDEFERIDO e outros como EM EXIGENCIA, para todos os efeitos entendemos que a EXIGENCIA seria melhor subentendida em razão de uma pendencia e não de uma irregularidade. Sugestão sistêmica se possível trazer este conceito para RDC. 
-----------------------------------
Aplicação da mercadoria (Destaques de NCM) cada importação tem uma aplicação, exemplo: um produto importado duas vezes (embarques separados), um como Matéria Prima para fabricar algum medicamento e outro como amostra para testes de qualidade, o primeiro é aplicado "PARA USO NA INDUSTRIA FARMACEUTICA" o segundo se tiver somente este destaque NCM deve ser entendido como "OUTROS" porque sua finalidade excetua daquela anterior. Sugestão de incluir este conceito para declarar de forma correta.</t>
  </si>
  <si>
    <t>2022-06-08 16:49:34</t>
  </si>
  <si>
    <t>2022-06-08 16:19:43</t>
  </si>
  <si>
    <t>Utilizar termos objetivos de compreensão generalista.
Sugestão: Regulação sanitária de importação de bens interesse da saúde pública.</t>
  </si>
  <si>
    <t>DISPOSIÇÕES GERAIS DE IMPORTAÇÃO do Regulamento Técnico de Bens e Produtos Importados para Vigilância Sanitária.
Sugestão Regulação normativa de importação de bens interesse da saúde pública.</t>
  </si>
  <si>
    <t>Incluir a proibição do ingresso de cigarros importados via meios de transporte ( multimodal) por bagagem acompanhada.</t>
  </si>
  <si>
    <t>Pop para PAFs visando inspeção física para verificação das condições de transporte, temperatura e conservação das amostras.</t>
  </si>
  <si>
    <t>Ações de fiscalização sanitária/repressão em áreas não alfandegadas visando coibir ingresso via fluvial/lacustre/terrestre de bens importados de forma irregular, cujo ingresso no pais traz risco á saúde pública.</t>
  </si>
  <si>
    <t>inspeção desde a area alfandegada ate destino final para verificação das condições físicas ( temperatura, umidade, higiene) dos  produtos ou medicamentos para indústria laboratorial/farmacêutica bem como seus meios de transportes. O transito destes produtos entre unidades federadas é competência da união. ( Lei 6.360/76 Arts 69, I e 70)</t>
  </si>
  <si>
    <t>implementação das ações de repressão com ações conjuntas RFB/PRF/PF nas fronteiras e portos visando proteção á saúde pública.</t>
  </si>
  <si>
    <t>2022-06-09 12:44:29</t>
  </si>
  <si>
    <t>2022-06-09 12:36:48</t>
  </si>
  <si>
    <t>Necessidade da presença do fiscal da Anvisa para destruição de mercadorias deveria ser suprimida.
Atualmente, nem os fiscais da receita acompanham a destruição de cargas.
A empresa deveria ser responsabilizada pela destruição com obrigatoriedade de apresentação de comprovante de destruição pela empresa contratada à autoridade sanitária, ao final do processo. O documento pode ser inserido diretamente no processo Siscomex e verificado pelo fiscal anuente.</t>
  </si>
  <si>
    <t>2022-06-09 16:34:56</t>
  </si>
  <si>
    <t>2022-06-09 15:51:51</t>
  </si>
  <si>
    <t>Poderia ser incluído o conceito de importação terceirizada, quando é feita por meio de DDR. E os conceitos de partes e peças para produtos médicos, pois atualmente o conceito abrange somente acessórios.</t>
  </si>
  <si>
    <t>Esta parte da norma me parece ok.</t>
  </si>
  <si>
    <t>Acredito que a importação por unidade hospitalar deveria voltar para a RDC 81, e a RDC deveria abranger e esclarecer todas as modalidades deste tipo de importação, não somente produtos médicos, mas medicamentos e materiais de pesquisa. Acredito que a remesa expressa poderia ser melhor esclarecida, pois sempre existem muitas dúvidas na documentação e no assunto de peticionamento nesta modalidade.</t>
  </si>
  <si>
    <t>Acho que deveria esclarecer melhor sobre as empresas autorizadas, e que a autorização ocorre por meio da AFE.</t>
  </si>
  <si>
    <t>CAapítulo V ok.</t>
  </si>
  <si>
    <t>Esse ponto da regra 6. Para os fins de recolhimento da Taxa de Fiscalização de Vigilância Sanitária, considerar-se-á o porte da pessoa jurídica detentora da regularização do produto perante a ANVISA. 
Causa muitas dúvidas tanto nos importadores, quanto nos próprios analistas da Anvisa. Acredito que esta taxa deveria ser única, facilitando o recolhimento ao contribuinte.</t>
  </si>
  <si>
    <t>Nunca precisei utilizar este capítulo da norma.</t>
  </si>
  <si>
    <t>Este capítulo é muiot importante, e foi revogado da RDC 81 em 2020. Mas acredito que deveria sim voltar a fazer parte da norma, e especificando ainda mais sobre como se dá a importação de cada tipo de produto por unidade hospitalar, não somente produtos para saúde mas medicamentos, materiais de pesquisa, etc. E materiais biológicos, óvulos, etc para reprodução assistida. isso deveria ficar mais claro, pois com a globalização essa troca de materiais aumenta, seja para diagnóstico ou reprodução assistida e a normal não é clara quanto a importação nem quanto a exportação deste tipo de material por unidade hospitalar ou mesmo pessoa física.</t>
  </si>
  <si>
    <t>Nunca utilizei esta parte do regulamento.</t>
  </si>
  <si>
    <t>A importação por pessoa física precisa ser melhor esclarecida, principalmente a forma de peticionamento e a forma de geração de GRU bem como o local de análise dos pleitos. Acho que em toda a RDC não fica claro quem analise quais pleitos (remessa expressa, pssoa física, importações "comuns"). Isso é muiot importante, saber onde cada item deve ser peticionado.</t>
  </si>
  <si>
    <t>Essa parte da norma me parece ok.</t>
  </si>
  <si>
    <t>Deveria ser melhor especificado o que precisa constar nos laudos analíticos, ou então suprimir essa parte. Pois esses laudos são também a particularidade de do que cada empresa necessita, tamanho de partícula e parâmetros. Se há um parãmetro maior, como a farmacopéia USP, etc, isso deveria estar claro na RDC.</t>
  </si>
  <si>
    <t>Não é claro neste capítulo quais documentos precisams er apresentados para materiais médicos recondicionados.</t>
  </si>
  <si>
    <t>Esta parte da norma é bem clara e explicativa.</t>
  </si>
  <si>
    <t>Esta parte da norma é bem clara.</t>
  </si>
  <si>
    <t>Acho que seria muito bom se o regulamento fosse um documento constando todas as informações necessárias para importação. Além de procedimentos, documentos e etc deveria ser combinado com o peticionamento, assuntos de peticionamento, para que ficasse claro em um único documento como a importação deve ser realizada.</t>
  </si>
  <si>
    <t>2022-06-09 16:19:36</t>
  </si>
  <si>
    <t>2022-06-09 16:04:50</t>
  </si>
  <si>
    <t>1.38. Bens ou Produtos Sob Vigilância Sanitária: materiais, matérias-primas, insumos, partes e peças, produtos acabados, produtos a granel, produtos semielaborados e produtos in natura, e demais sob vigilância sanitária de que trata a Lei nº 9.782, de 1999, compreendendo, dentre outros, as seguintes classes de bens e produtos:
e) produtos para diagnóstico in vitro: reagentes, padrões, calibradores, controles e materiais, junto com as instruções para seu uso, que contribuem para realizar uma determinação qualitativa, quantitativa ou semiquantitativa de uma amostra biológica humana e que não estejam destinados a cumprir função anatômica, física ou terapêutica alguma, que não sejam ingeridos, injetados ou inoculados em seres humanos e que são utilizados unicamente para prover informação sobre amostras obtidas do organismo humano; 
f) produto médico: aparelhos, instrumentos e acessórios usados em medicina, odontologia e atividades afins, bem como em educação física, em embelezamento ou em correção estética;
g) produto médico usado: produto médico que após seu uso não foi submetido a qualquer processo de reforma ou revisão para colocá-lo nas condições técnicas e operacionais previstas quando de sua regularização perante a ANVISA;
h) produto médico recondicionado: produto médico que, após seu uso, foi submetido a processo de reforma ou revisão, inclusive substituição de componentes, partes e peças, e calibração, testes de qualidade, re-esterilização ou etiquetagem, entre outros serviços necessários para colocá-lo nas condições técnicas e operacionais previstas quando de sua regularização perante a ANVISA, sob responsabilidade expressa da empresa detentora do seu registro;
Para 1.38 - Alinhamento das definições de produtos para a saúde com as versões mais recentes das regulamentações aplicáveis.
1.45. Pesquisa Científica ou Tecnológica: aquela cujos resultados são aplicados no setor saúde e voltados, em última instância, para melhoria da saúde de indivíduos ou grupos populacionais. 
1.45.1. Pesquisa Cientifica de Interesse Sanitário: pesquisa cujo objeto não envolva ser humano, porém o seu desenvolvimento poderá oferecer risco(s) à saúde individual ou coletiva. 
1.46 Pesquisa envolvendo seres humanos: pesquisa que, individual ou coletivamente, envolva o ser humano, de forma direta ou indireta, em sua totalidade ou partes dele, incluindo o manejo de informações ou materiais.
1.46.1. Pesquisa Clínica: qualquer investigação em seres humanos, envolvendo intervenção terapêutica com produtos registrados ou passíveis de registro, objetivando descobrir ou verificar os efeitos farmacodinâmicos, farmacocinéticos, farmacológicos, clínicos e/ou outros efeitos do(s) produto(s) investigado(s) e/ou identificar eventos adversos ao(s) produto(s) em investigação, averiguando sua segurança e/ou eficácia, que irão subsidiar o seu registro ou a alteração deste junto a ANVISA.
Para 1.45 e 1.46 - A criação de sub-classificações de 1.45 pesquisa científica ou tecnológica (1.45.1 pesquisa científica de interesse sanitário) e 1.46 pesquisa envolvendo seres humanos (1.46.1 pesquisa clínica) não encontra correspondente nas regras definidas pela RDC.
A RDC 172/2017, além de introduzir novas definições, reorganiza a definição sobre envolvimento de seres humanos como sub-categoria de pesquisa científica ou tecnológica, desconsiderando a definição de pesquisa clínica e tornando desnecessária a definição de pesquisa científica de interesse sanitário.</t>
  </si>
  <si>
    <t>1.1.1 No caso de terceirização da atividade de armazenagem será obrigatória a apresentação à autoridade sanitária no local de desembaraço, do contrato e regularização da empresa que promoverá a armazenagem, conforme boas práticas de armazenagens previstas na legislação sanitária pertinente
A exigência de apresentação do contrato entre importadora e terceirizadora é excessiva, devendo bastar uma procuração ou outro documento simplificado.</t>
  </si>
  <si>
    <t>5.1. Excetua-se deste item à importação de amostras com a estrita finalidade de pesquisas, desenvolvimento de formulações e trabalhos médicos e científicos
Desalinhamento com as definições de pesquisa, sugerimos utilizar os termos definidos.</t>
  </si>
  <si>
    <t>5. Caberá ao detentor da regularização do produto perante ANVISA:
b) a execução de ensaios laboratoriais para verificação da garantia e manutenção da identidade e qualidade do produto importado, acabado ou em estágio intermediário de seu processo de produção ou de fabricação, etapas de produto semi-elaborado e a granel, em ambiente laboratorial adequado instalado no território nacional, integrante do cadastro de Autorização de Funcionamento ou Autorização de Funcionamento Especial autorizado pela ANVISA;
Este inciso já está coberto pelo inciso a), estando, portanto, redundante.
a) a obrigação pelo cumprimento e observância das normas regulamentares e legais, medidas, formalidades e exigências ao processo administrativo de importação de que trata este Capítulo, em todas as suas etapas, desde o embarque no exterior até a liberação sanitária no território nacional.</t>
  </si>
  <si>
    <t>É necessário estabelecer que apenas produtos devidamente regularizados podem ser objeto de doação internacional.</t>
  </si>
  <si>
    <t>1.1 e 1.2 - A determinação de requisitos de rotulagem em idioma estrangeiro na etapa de entrega ao consumo não está no escopo de abrangência desta norma.
2.4 e 2.5 – Os requisitos de informação de data de fabricação e data de validade para importação estão mais restritos do que os necessários para regularização do produto.
•	Para Dispositivos Médicos: “Conforme aplicável, data de fabricação e prazo de validade ou data antes da qual deverá ser utilizado o produto médico, para se ter plena segurança” (referência RDC 185/2001, Anexo III.B, 2.5)
•	Para Produtos para Diagnóstico in Vitro:  “indicação inequívoca da data até a qual o produto pode ser usado, exceto para instrumentos” (referência RDC 36/2015 art 34., X)
4. A informação inequívoca da data até a qual o produto pode ser usado é suficiente para garantir sua segurança e eficácia, de acordo com documentação apresentada durante o processo de regularização. Desta forma, a exigência da informação da data de fabricação para produtos para diagnóstico in vitro não aumenta o nível de segurança com o qual o produto é permitido no território brasileiro, sendo que a informação é necessária apenas para decisão quando usada para justificar uma importação com menos de 30 dias de prazo de validade remanescente (Cap. V, item IV). Assim, esta informação, se for imprescindível ao processo de importação, deveria ser exigida apenas nos casos onde é relevante, reduzindo a carga administrativa associada à importação destes produtos dentro de um fluxo rotineiro.</t>
  </si>
  <si>
    <t>Sugerimos remover a Sessão II, uma vez que seus requisitos não estão relacionados ao processo de importação, devendo ser endereçados por regulamentação pertinente, se aplicável.</t>
  </si>
  <si>
    <t>A RDC 579/2021 estabeleceu os requisitos para realização de recondicionamento de equipamentos usados, incluindo o recondicionamento no escopo de atividades fabris.
Assim, apenas empresas autorizadas pela Anvisa a realizar fabricação devem estar autorizadas a importar equipamentos usados. Este processo deve observar o disposto na legislação pertinente (RDC 579/2021).</t>
  </si>
  <si>
    <t>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t>
  </si>
  <si>
    <t>2022-06-09 19:49:05</t>
  </si>
  <si>
    <t>2022-06-09 18:58:06</t>
  </si>
  <si>
    <t>1.	TERMINOLOGIA BÁSICA
Ideal incluir definições relativas ao processo administrativo, como definições detalhadas de destaques e conceitos (como Produto a Granel, que pode ser matéria-prima mas no conceito não é coberto);
2.	Documentos Obrigatórios
Atualmente, todos os produtos cuja importação demanda licenciamento perante a Anvisa e não há uma listagem oficial indicada na norma de documentos obrigatórios por categoria de produto, como alguns casos que demandam por apresentação de Certificado de Análise com resultados específicos. Gostaríamos de compreender se, a partir da Revisão Resolução da Diretoria Colegiada (RDC) 81 e considerando as premissas do Novo Processo de Importação (NPI) e obtenção de LPCO a emissão do Certificado de Análise e outros documentos obrigatórios para toda e qualquer operação licenciada permanecerá obrigatória. 
A norma revisada trará a orientação expressa quanto ao momento exato da inserção da informação, bem como em quais ocasiões ele será obrigatório?</t>
  </si>
  <si>
    <t>A norma refletirá o processo atual, indicando os produtos ou processos com necessidade de embarque autorizado ou somente deferimento quando da chegada da mercadoria?</t>
  </si>
  <si>
    <t>4.	Importação de Amostras
Em relação à importação de amostras que demandem licenciamento perante a Anvisa, seria possível confirmar se a RDC 81 revisada tratará desse assunto expressamente e sua diferença ante os processos formais?</t>
  </si>
  <si>
    <t>Portal Único Siscomex 
A norma revisada trará previsões sobre o peticionamento de Licença de Importação da Anvisa por meio de LPCO, no ambiente do Portal Único Siscomex? 
Haverá alguma disposição específica sobre a obrigatoriedade de informação de operador estrangeiro para obtenção de LPCO?
6.	Subseção II
Indicação de informações adicionais – com o advindo do catálogo de produtos e considerando as disposições do Regulamento Aduaneiro, Portaria 23 e normas correlatas, haverá padronização de informações adicionais às prestadas? Ficará claro na norma que seja em informações de LPCO ou operação?
7.	Subseção III – em consonância com manuais administrativos de outros intervenientes, sugerimos que cada capítulo indique a norma sanitária / diplomas legais sanitários em vigência</t>
  </si>
  <si>
    <t>Problemas enfrentados:
•	Demora na distribuição da LI par análise pelo fiscal da Anvisa após realizar o protocolo / pagamento da GRU;
•	Demora na análise após atendimento de algum tipo de exigência (exemplo alvará sanitário ou carta de dispensa de alvará sanitário que tem que ser incluído em todos os processos);
•	Dificuldade de contato, somente via sistema ou chamado telefônico;
•	Adesão ao LPCO sem aviso prévio aos importadores
Sugestões de melhoria:
•	Anvisa ter um prazo máximo 03 dias uteis após a realização do protocolo para fazer a distribuição do processo por se tratar de itens perecíveis;
•	Anvisa ter um prazo máximo 05 dias uteis para responder uma exigência;
•	Disponibilizar um cronograma de adesão ao LPCO aos importadores;
•	Controle de vencimento de alvará sanitário para não ter que ser anexado em todos os processos;
•	Controla de itens que possuem carta de dispensa de alvará sanitário para não ter que ser anexado em todos os processos;
•	Ter um canal de atendimento via chat para agilizar o contato e esclarecimento de dúvidas;</t>
  </si>
  <si>
    <t>2022-06-10 16:24:53</t>
  </si>
  <si>
    <t>2022-06-10 16:22:56</t>
  </si>
  <si>
    <t>Pesquisador ou membro de comunidade científica</t>
  </si>
  <si>
    <t>A RDC 208 removeu a necessidade da averbação da carga, mas manteve a cobrança no conhecimento de carga embarcada. O que não faz sentido do ponto de vista regulatório já que no conhecimento de transporte não indica o local de despacho da carga se este não for uma zona primária. Entretanto o local de despacho e entrada já consta na LI, oque permite o controle por parte da agência. 
Somado ao fato da exigência desse documento ser desnecessário, em cenário pandêmico ou qualquer outro que apresente a redução drástica da oferta de aeronaves ou navios torna-se muito mais difícil conseguir o conhecimento de carga embarcada e dar entrada na análise da licença.
Com a redução dessa exigência a tendência é que as empresas possam encaminhar os processos de análise à ANVISA com mais antecedência o que levará a redução dos custos logísticos e redução do prazo de entrega à população.</t>
  </si>
  <si>
    <t>2022-06-13 12:53:11</t>
  </si>
  <si>
    <t>2022-06-13 12:46:19</t>
  </si>
  <si>
    <t>Gostaria de solicitar a inclusão de produtos saneantes no CAPÍTULO XV – ROTULAGEM DE BEM OU PRODUTO IMPORTADO – PRODUTO ACABADO. – ITEM 1.5 E 1.6.</t>
  </si>
  <si>
    <t>2022-06-13 17:42:23</t>
  </si>
  <si>
    <t>2022-06-13 17:16:08</t>
  </si>
  <si>
    <t>Técnico Químico</t>
  </si>
  <si>
    <t>Entendo que matérias-primas que serão processadas e/ou misturadas com outros produtos para serem consumidas após esses processos, não devem ser consideradas produtos sob vigilância sanitária, o produto final que será consumido deverá passar pelo controle de qualidade e aprovação da ANVISA.</t>
  </si>
  <si>
    <t>Cruzar informação do nome técnico do produto x NCM declarado, para manter o controle efetivo, pois diversos produtos são importados com NCM declarado divergente do NCM correto do produto, não gerando o vinculo com a ANVISA.</t>
  </si>
  <si>
    <t>Solicitar a FISPQ do produto químico no LPCO, para que seja disponibilizado a cadeia logística e cruzar as informações do produtos com bancos de dados de referência internacional para verificar a classificação se é ou não produto perigoso. 
Existe processo de importação com a classificação incorreta do produto perigoso, atenuando o risco de toda a cadeia logistica.</t>
  </si>
  <si>
    <t>2022-06-14 14:37:00</t>
  </si>
  <si>
    <t>2022-06-14 14:26:22</t>
  </si>
  <si>
    <t>Roraima - RR</t>
  </si>
  <si>
    <t>Fiscal sanitário</t>
  </si>
  <si>
    <t>Alguns produtos que não trazem muitos agravos a saúde da população deveria ter menos burocracia</t>
  </si>
  <si>
    <t>2022-06-20 11:39:39</t>
  </si>
  <si>
    <t>2022-06-20 10:51:42</t>
  </si>
  <si>
    <t>No item 7 (b) (ii), deveria ser facultado um prazo maior que 90 dias para a autorização de importação, e deveria ser expressamente permitido o uso da declaração para vários processos de importação, sendo esta uma definição entre importador e detentor do registro.</t>
  </si>
  <si>
    <t>Hoje o maior problema nas importações é o tempo de análise da Anvisa num LI.  Temos ideias para reduzir o número de processos, o que reduziria também o tempo de análise:
	Poderia ser permitido um LI para uma quantidade maior de produtos que pudéssemos ir “utilizando” (liberando”) as quantidades parcialmente, a cada importação/registro de DI que fizéssemos. Com isso teríamos que ter um prazo maior de utilização da LI. A Anvisa autorizaria a importação de determinados itens uma só vez, e os importadores trariam aquela cota até o fim, por um prazo determinado (12 meses, por exemplo). 
	Poderia ser permitido o reaproveitamento de LI já deferida, nos casos de serem os mesmos produtos e quantidades iguais ou menores. Em vez de fazermos um novo LI, reaproveitarmos o LI que já foi deferido, pois se trata do mesmo item.
	Produtos importados corriqueiramente e classificados numa escala de risco menor na Gestão de Risco do órgão deveriam ter procedimento de liberação simplificado (sem análise a cada processo de importação). Talvez uma análise pontual e aleatória das petições, com a maioria dos processos passando por liberação “automática”.</t>
  </si>
  <si>
    <t>2022-06-22 12:53:28</t>
  </si>
  <si>
    <t>2022-06-22 12:43:51</t>
  </si>
  <si>
    <t>2022-07-01 14:03:10</t>
  </si>
  <si>
    <t>2022-06-23 13:28:02</t>
  </si>
  <si>
    <t>- Acréscimo de nomenclaturas devido a novos sistemas, novas RDCs que surgiram, novos processos que foram criados e lacunas pré-existentes.
Exemplos: inclusão na Terminologia Básica da definição de: DUIMP; LPCO; CANABIDIOL; SISTEMA SOLICITA; INSPEÇÃO REMOTA; DSI (posto de Viracopos analisa DSI - PF em papel).
- Ainda, acrescentar na Terminologia Básica a "definição de peças" e a "definição de partes" em relação aos produtos para saúde. Não há definição para elas e nós técnicos que fazíamos remessa expressa aqui no posto de Viracopos geralmente tínhamos dúvidas sobre a questão se tal parte ou tal peça é ou não de anuência da Anvisa (em relação aos produtos para saúde) por não ter nem uma definição em que se basear. As PAFs precisam de treinamento em relação a isso.</t>
  </si>
  <si>
    <t>Sugestões:
- Ficar mais claro que o importador deverá cumprir a 81/08 e demais exigências que o fiscal achar pertinente, mesmo sem estar na 81/08. Ex.: item 9, pg 16, “do deferimento do licenciamento de importação” ter redação semelhante ao item 13 “DA REMESSA EXPRESSA, REMESSA POSTAL E ENCOMENDA AÉREA INTERNACIONAL” no que se refere ao regulado sujeitar-se-á obrigatoriamente às exigências sanitárias previstas neste Regulamento, outras normas sanitárias, ou DETERMINADAS PELA AUTORIDADE SANITÁRIA. Pois várias vezes houve questionamento pelo regulado que a exigência do fiscal não constava na 81/08.
- Alterar a redação do item 13.2 da SEÇÃO II, inserindo a questão da inspeção remota, que os recintos alfandegados deverão apresentar infra-estrutura adequada para sala de inspeção remota às exigências do Art. 3º, Incisos I a IV da RDC n. 597/2022, principalmente no que tange à existência de câmeras que permitam adequada visualização dos produtos inspecionados assim como a compreensão da voz e fala de todos os envolvidos na inspeção.
- Em relação aos itens 22 a e b, a DSI em papel nós também olhamos se o importador apresentou a Invoice, o mantra e procuração do representante legal do importador. Esses itens não deveriam constar também?
- O mantra deixará de existir, segundo RFB. É isso mesmo? Caso contrário, sugestão é colocar na 81/08, talvez um anexo, com informações explicando o que é cada código de descrição da natureza da carga (NC), códigos de descrição dos tipos de avarias, código de descrição dos tipos de embalagens, orientando como se interpretar os códigos de um mantra.</t>
  </si>
  <si>
    <t>Sugestão de revisar o item 1.1 do Capítulo IV da RDC 81 de 2008, "as empresas importadoras de alimentos, matérias-primas alimentares ou produtos alimentícios, deverão apresentar na chegada do bem ou produto, documento oficial de regularização da empresa expedido pela autoridade estadual ou municipal" acrescentando o seguinte: Em se tratando de importação por terceiros escritórios comerciais que realizam atividade meramente administrativa(importadoras/tradings), os adquirentes devem possuir licença sanitária caso realizem a atividade de armazenagem; mas, se estes se tratarem de escritório administrativo, apresentar licença sanitária do depósito de armazenagem e contrato de terceirização dessa atividade.</t>
  </si>
  <si>
    <t>- SEÇÃO V - DOS ALIMENTOS – pg 70 - 12.1. A importação destinada a pesquisa de mercado dependerá de parecer favorável concedido pelo setor técnico competente da ANVISA em sua sede. Todos os processos de remessa expressa que analisei com a finalidade de pesquisa de mercado foram indeferidos. A empresa não entende que o parecer favorável tem que ser dado pela ANVISA/GGALI. E questiona, e não consegue cumprir os itens exigidos na SEÇÃO VI DAS DISPOSIÇÕES FINAIS itens a) a i), no que couber. Nós fiscais temos dúvidas se abre ou não processo no SEI e encaminha à GGALI. Esse procedimento não está harmonizado.</t>
  </si>
  <si>
    <t>Há dificuldade de entendimento por nós técnicos da frase abaixo do TERMO DE RESPONSABILIDADE  DO CAPÍTULO XXII: "Obs. A pessoa jurídica "Laboratório" está dispensada de regularização na ANVISA. " e sua relação entre laboratório público x privado e legislações estaduais e municipais, principalmente em relação a exigência ou não de alvará sanitário.</t>
  </si>
  <si>
    <t>Já avaliei alguns processos de remessa expressa com a finalidade de Retorno de Exportação. Ex.: suplemento produzido no Brasil enviado a um parente no exterior e que por algum motivo, voltou. Isso vira uma importação? Pois os processos que recebemos são de importação/remessa expressa. Também não são LI, conforme preconiza o item 1 do CAPÍTULO XXXII - BENS OU PRODUTOS EXPORTADOS PRODUZIDOS NO TERRITÓRIO NACIONAL E RETORNADOS. Esse assunto sempre gerou dúvida entre os fiscais e outra dúvida que tivemos é o que se exigir nesses casos, por exemplo: 1- processo original da petição de exportação?, 2. comprovação da anuência do produto pela Anvisa de Guarulhos para a exportação ser realizada? (quando o processo entrou por GRU, mas sairá por Viracopos); 3. esclarecer o(s) motivo(s) do porque o processo teve retorno de exportação e porque está voltando por Viracopos? etc....
Outra questão é em relação ao desmembramento de carga de remessa expressa que também poderia ser detalhado nesse capítulo (já que uma parte  da carga retorna à origem) ou então num Guia de Perguntas e Respostas da 81, algo assim. Vou colocar aqui um exemplo de exigência que já fiz a respeito disso:  ANVISA/PVPAF-CAMPINAS, em 15/04/2021. Esta Anvisa solicita o desmembramento do presente rastreio, tendo em vista que estão sendo importados, segundo a Invoice, 04 (quatro) unidades de suplemento a base de vitamina C juntamente com 01 (um) suplemento de pregnenolona, cuja importação deste é proibida, com base na RESOLUÇÃO-RE n. 685, de 21 de março de 2018: "Art. 1º Determinar, como medida de interesse sanitário, em todo território nacional, a proibição da importação, fabricação, distribuição, comercialização, manipulação e uso do insumo farmacêutico PREGNENOLONA, por não ter sua eficácia terapêutica avaliada e aprovada por esta Agência Nacional de Vigilância Sanitária." 
Desse modo, esta Anvisa solicita que seja desmembrado o presente rastreio de forma que o rastreio original possa ser desembaraçado (relativo às quatro unidades importadas dos suplementos a base de vitamina C) e o novo rastreio desmembrado seja objeto de devolução à origem (relativo à uma unidade do suplemento de pregnenolona) gerando dois processos administrativos independentes no Datavisa.</t>
  </si>
  <si>
    <t>Sugestão de acrescentar na redação do Termo de Responsabilidade, na quarta coluna, número de lote OU DATA DE PARTIDA, visto que nem todas as amostras tem número de lote.</t>
  </si>
  <si>
    <t>O tema da inspeção remota de cargas nos couriers; o sistema Solicita.</t>
  </si>
  <si>
    <t>2022-06-23 14:43:56</t>
  </si>
  <si>
    <t>2022-06-23 14:07:49</t>
  </si>
  <si>
    <t>No Capítulo da terminologia básica, sugerimos:
Inclusão de definição de Produto de terapia avançada conforme a RDC 506/21:
PRODUTOS DE TERAPIAS AVANÇADAS: SÃO OS PRODUTOS DE TERAPIA CELULAR AVANÇADA, OS PRODUTOS DE ENGENHARIA TECIDUAL E OS PRODUTOS DE TERAPIA GÊNICA;</t>
  </si>
  <si>
    <t>Sugerimos no capítulo II das disposições gerais de importação:
CONSIDERANDO A MIGRAÇÃO DO ATUAL SISTEMA DE PETICIONAMENTO ELETRÔNICO DE IMPORTAÇÃO PARA LICENÇAS, PERMISSÕES, CERTIFICADOS E OUTROS DOCUMENTOS (LPCO) É ESPERADA A DEFINIÇÃO DOS ATRIBUTOS PARA O CATÁLOGO DE PRODUTOS DO PORTAL ÚNICO, ESTA DEFINIÇÃO DE ATRIBUTOS, REGRAS E PADRÕES SOBRE O CATÁLOGO PODEM CONSTAR NO TEXTO DA FUTURA RDC.
FALTA UMA ORIENTAÇÃO NA NORMA FRENTE AOS INDEFERIMENTOS. INCLUIR COMO AS EMPRESAS DEVEM PROCEDER EM CASOS DE INDEFERIMENTOS, SE É APLICÁVEL UMA LI SUBSTITUTIVA OU UMA LI NOVA CONSIDERANDO A SITUAÇÃO.
DEIXAR CLARO DA NECESSIDADE DE RECURSO ADMINISTRATIVO, QUAIS SÃO AS REGRAS E CONDIÇÕES.</t>
  </si>
  <si>
    <t>Na seção II, da remessa expressa, remessa postal e encomenda área. Sugerimos: TRAZER CLAREZA, REGRAS E FINALIDADES PARA QUE UMA IMPORTAÇÃO SEJA POR REMESSA EXPRESSA.</t>
  </si>
  <si>
    <t>Sobre importação terceirizada, sugerimos: DIFERENCIAR A APLICABILIDADE (USO, FINALIDADE, REQUISITOS ETC.)  DAS IMPORTAÇÕES TERCEIRIZADAS OU POR INTERMEDIAÇÃO PRÉ-DETERMINADA PARA PRODUTOS ACABADOS E DOS PRODUTOS A SEREM INDUSTRIALIZADOS. 
Sobre o item 8. A importação promovida por órgãos e instituições públicas não detentores da regularização de bens ou produtos perante a ANVISA, estão isentas da apresentação da documentação constante nas alíneas "c "e "d", do item 7. Sugerimos:
CONFORME RESOLUÇÃO, O DOSSIÊ SÓ PODE SER EMITIDO QUANDO DA CHEGADA DA CARGA NO AEROPORTO E CONFIRMADO PELO MANTRA. DOCUMENTO MANDATÓRIO PARA EMISSÃO DO DOSSIÊ PARA PRODUTOS CONTROLADOS.
TIRAR ESTA OBRIGATORIEDADE, POIS ESTÁ LEVANDO ATÉ 15 DIAS PARA DEFERIMENTO APÓS A CHEGADA DA CARGA.PEDIMOS A FLEXIBILIZAÇÃO DA APRESENTAÇÃO DO MANTRA QUANDO DA CHEGADA DA CARGA NO AEROPORTO COMO OS OUTROS PROCEDIMENTOS.</t>
  </si>
  <si>
    <t>Sugerimos: A INCORPORAÇÃO DOS REQUERIMENTOS DESCRITOS NA RDC 488/2021, COMO INCLUSÃO DA OBRIGATORIEDADE DE IMPORTAÇÃO VIA SISCOMEX, NECESSIDADE DA DECLARAÇÃO DA PESSOA JURÍDICA DETENTORA DA REGULARIZAÇÃO (DDR) DO PRODUTO JUNTO À ANVISA AUTORIZANDO A IMPORTAÇÃO, ENTRE OUTROS, DE FORMA A TRAZER MAIOR CONTROLE AO PROCESSO DE IMPORTAÇÃO POR PESSOA FÍSICA. EVITAR ASSIM A CRIAÇÃO DE CAMINHOS ALTERNATIVOS PARA A ENTRADA DE MEDICAMENTOS NO PAÍS. ESSAS PRÁTICAS QUEBRAM A ISONOMIA DE CONDIÇÕES REGULATÓRIAS E, ATÉ MESMO CONCORRENCIAIS E TRIBUTÁRIAS, EXIGIDAS A TODOS OS DETENTORES DO REGISTRO QUE SEGUEM ESTRITAMENTE OS REQUERIMENTOS PRESENTES NO SISTEMA REGULATÓRIO BRASILEIRO, ALÉM DE TRAZEREM POSSÍVEIS RISCOS AOS PACIENTES DEVIDO A POSSIBILIDADE DE ENTRADA DE MEDICAMENTOS FALSIFICADOS, OU MESMO COM ORIGEM E QUALIDADE DESCONHECIDAS.</t>
  </si>
  <si>
    <t>Na seção IV, sugerimos: TRAZER A PREVISÃO DE PRIORIZAÇÃO DO PROCESSO DE IMPORTAÇÃO, LEVANDO EM CONSIDERAÇÃO O RITO JÁ PRATICADO PARA IMPORTAÇÃO DE RADIOFÁRMACOS QUE NORMALMENTE POSSUEM TEMPO DE MEIA VIDA EXTREMAMENTE CURTO.</t>
  </si>
  <si>
    <t>Sugerimos: DIFERENCIAR AS ORIENTAÇÕES, REQUISITOS, FINALIDADES, TERMO DE RESPONSABILIDADE ETC. DE ACORDO COMO O TIPO DE PADRÃO DE REFERÊNCIA.</t>
  </si>
  <si>
    <t>Sugerimos:  O TERMO DE RESPONSABILIDADE DEVE SER ATUALIZADO CONSIDERANDO A FINALIDADE PRETENDIDA PARA CADA PADRÃO DE REFERÊNCIA.</t>
  </si>
  <si>
    <t>Sugerimos para a seção em geral: PREVER A DIFERENCIAÇÃO SOBRE REGRAS E FINALIDADES PARA ESTUDOS DE BIOEQUIVALÊNCIA, EQUIVALÊNCIA FARMACÊUTICA E A POSSIBILIDADE (OU NÃO) DA ALTERAÇÃO DE FINALIDADE DA IMPORTAÇÃO, TRAZENDO MAIOR CLAREZA PARA O SETOR REGULADO E PARA OS RESPONSÁVEIS PELA ANÁLISE.
Na seção de alimentos, item 12.3 sugerimos: CONSIDERAR PARA TODAS AS SEÇÕES APLICÁVEIS TRAZER A CLAREZA DE QUE O PRODUTO DA REFERIDA SEÇÃO PODE SEGUIR A MODALIDADE SISCOMEX OU REMESSA EXPRESSA.</t>
  </si>
  <si>
    <t>Sugerimos: CRIAÇÃO DE UMA SEÇÃO ESPECÍFICA PARA PRODUTOS DE TERAPIAS AVANÇADAS (PTAS), QUE É SEMELHANTE AOS PRODUTOS BIOLÓGICOS EM ALGUNS ASPECTOS E RADIOFÁRMACOS EM OUTROS ASPECTOS (SEM TERMO DE GUARDA, ENVIADO DIRETAMENTE PARA O CENTRO DE TRATAMENTO), MAS COM UMA AGILIDADE MAIOR NA LIBERAÇÃO.
OBS: CAPÍTULO XXIII - IMPORTAÇÃO DE CÉLULAS E TECIDOS HUMANOS PARA FINS TERAPÊUTICOS NÃO SE APLICA PARA OS MEDICAMENTOS – PTAS (PRODUTO ACABADO).</t>
  </si>
  <si>
    <t>Sugerimos:
 - TRAZER CLAREZA SOBRE A NECESSIDADE DE LICENÇA DE FUNCIONAMENTO QUANDO O IMPORTADOR NÃO FAZ A MANIPULAÇÃO DA AMOSTRA.
 - TRAZER CLAREZA E ESTABELECER PROCEDIMENTO PARA OS CASOS DE IMPORTAÇÃO DE AMOSTRA VIA REMESSA EXPRESSA PARA PESQUISA CLÍNICA
 - PREVER A NECESSIDADE DE AUTORIZAÇÃO ESPECIAL (AE) PARA OS ESTABELECIMENTOS QUE REALIZEM A IMPORTAÇÃO, EXPORTAÇÃO OU OUTRAS ATIVIDADES COM SUBSTÂNCIAS SUJEITAS A CONTROLE ESPECIAL OU COM OS MEDICAMENTOS QUE AS CONTENHAM PARA FINS DE PESQUISA COM FINALIDADE COMERCIAL.</t>
  </si>
  <si>
    <t>SUGERIMOS ALINHAR AOS REQUISITOS PREVISTOS EM NORMA ESPECÍFICA SOBRE TRANSPORTE E ARMAZENAGEM</t>
  </si>
  <si>
    <t>Sugerimos: Esclarecer se os tipos de processo permanecerão sendo analisados com enquadramento neste capítulo ou determinar especificações em outros capítulos:
 - Produtos importados com fins exclusivos de exportação (AFFEE / AFEX)
 - Material de embalagem de medicamentos
Incluir orientações dispostas na Nota Técnica 23/2020 sobre partes e Acessórios / Peças para equipamentos médicos</t>
  </si>
  <si>
    <t>Considerações gerais para todos os procedimentos, se aplicável:
EXCLUSÃO DA OBRIGATORIEDADE DA APRESENTAÇÃO DO CONHECIMENTO DE EMBARQUE ORIGINAL (DATADO E ASSINADO) NOS EMBARQUES EM ESPECIAL OS AÉREOS. O DOCUMENTO NÃO APRESENTA RELEVÂNCIA GXP, NÃO HÁ DADOS QUE SEJAM RELEVANTES PARA A ANVISA.HOJE, A APRESENTAÇÃO DESSE DOCUMENTO ATRASA OS PROCESSOS POIS AS CÓPIAS DOS DOCUMENTOS ORIGINAIS SÃO RECEBIDAS APENAS UM DIA ANTES DO EMBARQUE DA MERCADORIA NOS CASOS AÉREOS E UMA SEMANA ANTES DA CHEGADA NOS CASOS MARÍTIMOS (PARA EMPRESAS QUE SÃO OEA HÁ MUITO RISCO DE NÃO CONSEGUIR REGISTRAR AS MERCADORIAS SOBRE ÁGUAS, UM DOS PRINCIPAIS BENEFÍCIOS DO OEA HOJE). PERMITIR O ENVIO DA CÓPIA DO ORIGINAL PARA AUTENTICAÇÃO, CONSIDERANDO O QUE É PRATICADO ATUALMENTE PELO SETOR E A AUSÊNCIA DE RISCO SANITÁRIO. 
REAVALIAR A OBRIGATORIEDADE DE APRESENTAR O DOCUMENTO DE AVERBAÇÃO COMPROVANDO A ATRACAÇÃO, UMA VEZ QUE ELE JÁ FOI REMOVIDO DA MAIORIA DOS ITENS
REMOVER O TEXTO DE OBRIGATORIEDADE DE APRESENTAÇÃO DA PETIÇÃO “DOCUMENTO” UMA VEZ QUE COM A MIGRAÇÃO PARA O LPCO NÃO É MAIS NECESSÁRIO.
DEIXAR DE FORMA CLARA OS PASSOS PARA INICIAR O PROCESSO DE IMPORTAÇÃO E PROTOCOLO DA LICENÇA DE IMPORTAÇÃO JUNTO AO ÓRGÃO SEJA POR MEIO DA RDC OU POR OUTRA FERRAMENTA REGULATÓRIA NÃO NORMATIVA COMO UM GUIA.
No procedimento 1, sugerimos:
CONSIDERANDO A MIGRAÇÃO DO ATUAL SISTEMA DE PETICIONAMENTO ELETRÔNICO DE IMPORTAÇÃO PARA LICENÇAS, PERMISSÕES, CERTIFICADOS E OUTROS DOCUMENTOS (LPCO) É ESPERADA A DEFINIÇÃO DOS ATRIBUTOS PARA O CATÁLOGO DE PRODUTOS DO PORTAL ÚNICO, ESTA DEFINIÇÃO DE ATRIBUTOS, REGRAS E PADRÕES SOBRE O CATÁLOGO PODEM CONSTAR NO TEXTO DA FUTURA RDC.
PREVER OS PONTOS DE ENTRADA E SAÍDA PERMITIDOS PELA RDC 659/22 EM SEU ANEXO I
3.	OS BENS E PRODUTOS SUJEITOS AO CONTROLE ESPECIAL DE QUE TRATA A PORTARIA SVS/MS Nº 344, DE 1998 E SUAS ATUALIZAÇÕES, SOMENTE PODERÃO ENTRAR EM TERRITÓRIO NACIONAL PELOS SEGUINTES PORTOS E AEROPORTOS: 
a)	PORTO DO RIO DE JANEIRO, RIO DE JANEIRO, RJ; 
b)	AEROPORTO INTERNACIONAL DO RIO DE JANEIRO - AEROPORTO MAESTRO ANTÔNIO CARLOS JOBIM, RIO DE JANEIRO, RJ;
c)	PORTO DE SANTOS, SANTOS, SP; 
d)	AEROPORTO INTERNACIONAL DE SÃO PAULO - AEROPORTO GOVERNADOR ANDRÉ FRANCO  MONTORO, GUARULHOS, SP. 
Procedimento 2, sugerimos:
CONSIDERANDO A PRÁTICA ATUAL HÁ A NECESSIDADE DE INCLUSÃO DA PREVISÃO DO TERMO DE GUARDA COMO UM DOCUMENTO OBRIGATÓRIO PARA OS PROCEDIMENTOS 2, A, B E C.
Procedimento 6, sugerimos:
CONSIDERANDO QUE DURANTE O REGISTRO JÁ FOI APRESENTADA A DOCUMENTAÇÃO SOBRE ENCEFALOPATIA ESPONGIFORME (“VACA LOUCA”), NÃO HÁ NECESSIDADE DE SOLICITAR NESTE PROCEDIMENTO ESPECÍFICO. SE REALMENTE HÁ A NECESSIDADE O DOCUMENTO PODERIA ESTAR PRESENTE NOS PROCEDIMENTOS PERTINENTES AO INVÉS SE POSSUIR UM PROCEDIMENTO ESPECÍFICO APENAS PARA APRESENTAR O DOCUMENTO JÁ MENCIONADO.
EXISTEM TAMBÉM OUTRAS NORMAS QUE REGEM O MESMO ASSUNTO E QUE PODERIAM SER CONSOLIDADAS EM ÚNICO ATO NORMATIVO.</t>
  </si>
  <si>
    <t>2022-07-07 12:41:00</t>
  </si>
  <si>
    <t>2022-06-27 09:39:54</t>
  </si>
  <si>
    <t>Há a necessidade de definição clara de todas as finalidades de  importação previstas na norma. Vide Capítulo XL. Há que se verificar também a necessidade de atualização das definições, bem como a coerência da permanência de todas elas face à revisão da norma. A lista é extensa e pode fazer parte de material orientativo a ser divulgado a parte, como manual ou cartilha de apoio às atividades de importação. Exemplo: pesquisa de mercado e exposição/demonstração de produtos são finalidade com risco considerável à saúde do consumidor, mas não há definição na norma, sendo essa necessária para dar clareza ao enquadramento das situações de importação, especialmente de produtos não regularizados.</t>
  </si>
  <si>
    <t>A modernização e simplificação dos processos de importação, incluindo as formas de pagamento das taxas de vigilância sanitária e formato de peticionamento eletrônico, provocam a necessidade de revisão desse capítulo. Merece avaliação também a delimitação do escopo desse capítulo, pois se mistura em objeto com outros como o que fala dos bens e produtos, das modalidades de importação e da documentação necessária.</t>
  </si>
  <si>
    <t>Necessidade de avaliação a fim de buscar coerência e coesão com as mudanças nos procedimentos de importação (modernização e simplificação - novo processo de importação, LPCO, DUIMP, etc). Talvez valha a pena um olhar e forma de reunir e organizar as regras considerando o público-alvo e finalidade da importação (ex. importação por pessoa física para consumo próprio ou por pesquisador).</t>
  </si>
  <si>
    <t>importante dar clareza ao universo de importadores, sejam pessoas físicas, sejam jurídicas, focando na finalidade da importação a fim de permitir uma conexão com outras normas da Anvisa que tratam da regularização das empresas, a exemplo da norma de autorização de funcionamento. Exemplo de situações que merecem reflexão: empresas que importam destinando a mercadoria a pesquisa tecnológica ou de desenvolvimento sem a exposição de seres humanos, ou a exposição em eventos, ou de produtos que não estão sujeitos a regularização junto à Anvisa. Ou seja, há lacuna entre as necessidades de enquadramento de importadores frente a norma específica que regulamenta a regularização das empresas, considerando a atividade de importação sujeitas à anuência da Anvisa. Sugiro avaliar também a relevância de se inserir/reunir/reorganizar trechos relacionados às empresas complementares nos processos de importação, como armazenadores e transportadores, ainda que seja para citar as normas específicas que tratam do tema.</t>
  </si>
  <si>
    <t>Creio que o conteúdo pode ser avaliado quanto à necessidade de se trazer regras em contexto geral ou específico direcionado a cada finalidade de importação. Por exemplo, se há limitação de prazo de validade para produtos importados para determinadas finalidades, não seria mais coerente que essa restrição esteja disposta junto com os demais dispositivos relacionados àquela finalidade? (ex. item 4 e 4.1). Quanto à questão da identificação da mercadoria, caberia indicar as informações necessárias nas embalagens em conjunto com dispositivos relacionados à inspeção visual ou à análise fiscal/retirada de amostras? Porque seria esse contexto mais conexo com a atuação da Anvisa frente a essas informações. Ainda, cabe avaliar as normas paralelas que tratam da embalagem e informações necessárias para verificar coerência entre atos normativos.</t>
  </si>
  <si>
    <t>Avaliar a necessidade de atualização e de melhorar a precisão do enquadramento das situações de importação terceirizada, tendo em vista a evolução normativa federal de importação, bem como questões específicas da vigilância sanitária, quando estamos tratando da importação terceirizada de mercadorias não sujeitos a regularização. Ainda, sugiro avaliar a necessidade de dois documentos assinados pelo responsável pelo produto (item 7.b e Cap. VIII), não podemos unificar os requisitos em um único documento? Deixando clara as situações em que são necessárias a apresentação, considerando outras situações de importação por Pessoa Jurídica distinta do detentor da regularização (ex. importação direta por empresa que não seja detentor da regularização)</t>
  </si>
  <si>
    <t>A menção a condição filantrópica do destinatário da mercadoria somente é indicada no título do capítulo, não sendo tratada essa condição ao longo dos dispositivos. Há necessidade de clareza quanto a essa condição, como que documento deve ser apresentado para incluir o destinatário da mercadoria no contexto do capítulo. Ainda há a junção de premissas para produtos sujeitos a vigilância sanitária e regularização a mercadorias que não o são (peças de vestuário usadas e artefatos de materiais têxteis e sintéticos), causando confusão quanto aos requisitos obrigatórios para a importação, sendo importante a separação em trechos e contextos distintos. Da mesma forma, cabe reavaliar a conexão entre a doação e a pesquisa, ou seja, se a mercadoria se destina a pesquisa científica e tecnológica, não deve seguir as regras específicas a essa finalidade?  É necessário trazer clareza quanto a situação da doação como meio de materializar, concretizar a importação do aspecto financeiro/monetário e como finalidade de importação. Ou seja, o que será feito com a mercadoria doada? E a partir daí direcionar o raciocínio para as regras mais adequadas à situação (seja pesquisa, seja consumo, seja industrialização, realização de testes, etc). Ainda sugiro reflexão sobre a coerência/coesão com o capítulo seguinte, que trata das doações de modo geral. Por fim, e de modo geral, a documentação necessária deve estar alinhada às novas práticas de peticionamento.</t>
  </si>
  <si>
    <t>É necessário melhorar a clareza, considerando o público-alvo distinto da maior parte dos demais dispositivos da norma. Avaliar se cabe a manutenção de expor o regramento da importação por pessoa física junto com aqueles relativos à importação por pessoa jurídica a fim de facilitar a compreensão pelo público-alvo (cidadãos/usuários) dos procedimentos a serem observador, bem como das restrições/vedações à importação.</t>
  </si>
  <si>
    <t>Há regramentos específicos para rotulagem de produtos sujeitos a regularização. Creio que o ideal seria ou fazer remissão aos regramentos que já tratam do tema ou ser omitidas as menções àqueles requisitos já tratados por normas específicas de rotulagem. Creio que as informações em embalagens de transporte que sejam entendidas como essenciais às atividades de vigilância sanitária ou para boas práticas de armazenagem e transporte para fins de manutenção da qualidade e integridade das mercadorias sejam tratadas juntamente com o conteúdo já abordado em capítulo anterior (Bens e Produtos).</t>
  </si>
  <si>
    <t>O capítulo restringe a finalidade como "para fins de ensaio de proficiência", mas não há definição no rol de definições do que se entende por ensaio de proficiência. E não há também, menção na norma sobre os procedimentos ou enquadramento de importação de padrões de referência que não sejam destinados a ensaios de proficiência, a exemplo de testes laboratoriais de rotina, levando a insegurança jurídica de importações que são rotineiras para a atividade industrial.</t>
  </si>
  <si>
    <t>o termo proficiência só aparece no título do capítulo, e, ainda, não há definição de ensaio de proficiência na norma, o que leva a confusão, imprecisão e insegurança jurídica sobre a importação de padrão de referência para outras finalidades, como a rotina de análises laboratoriais em indústrias.</t>
  </si>
  <si>
    <t>É importante avaliar as finalidades previstas neste capítulo como um todo, comparando-as entre os tipos de produtos (seções do capítulo). Compreender o que leva à previsão distinta de finalidade entre as categorias e, em especial, deixar claro o que se entendo por pesquisa de mercado e para quais categorias essa finalidade de importação é vedada ou vinculada a parecer prévio. Por fim, cabe avaliar todas as hipóteses de importação de produtos sujeitos a regularização, mas que são importados sem tal regularização a fim de que a gestão do risco seja coerente entre esses e outros capítulos ou mesmo outras normas adjacentes (ex. doação, exposição/demonstração, pesquisa, etc).</t>
  </si>
  <si>
    <t>Sugiro deixar claro quais informações são imprescindíveis para constar da documentação apresentada, isso em avaliação conjunta com as áreas específicas de pesquisa clínica de medicamentos e de produtos para a saúde, pois pode haver divergência nas informações ou formatos que são disponibilizados pela própria Anvisa. Deixar claro que o importador precisa estar declarado no CE, deixar claro que a mercadoria precisa estar declarada no CE. Ainda, avaliar a diferença de requisitos para os produtos objetos da PC e os produtos para acompanhamento da PC, incluindo a clareza da necessidade ou não da apresentação do Termo de Responsabilidade. Isso porque na Seção II não se exige o termo, mas na norma específica de PC se exige (RDC Nº 548, DE 30 DE AGOSTO DE 2021, art 75, III).</t>
  </si>
  <si>
    <t>Avaliar as seções, pois aparentam incoerentes entre si, e é importante deixar clara a documentação necessária a ser avaliada para a compreensão da nacionalidade da embarcação, caso se mantenha a necessidade de distinção regulatória quanto à origem da embarcação. Em especial, prever maior clareza nos casos de produtos sujeitos a controle especial (considerando divergência entre as seções)</t>
  </si>
  <si>
    <t>Necessária clareza quanto ao entendimento de que produtos importados sobre admissão temporária devem ser devolvidos e não destruídos em território nacional ou então deixar claro os critérios que são aceitos em caso de mudança de destinação, pois há a questão financeira para o importador, mas há também a questão ambientar para o território nacional.</t>
  </si>
  <si>
    <t>falta de clareza e precisão das mercadorias e finalidades que se enquadram na situação prevista no item 2 desse capítulo.</t>
  </si>
  <si>
    <t>necessidade de revisão do procedimento 5.6 quanto aos produtos sob avaliação e certificação do inmetro, especialmente mordedores.</t>
  </si>
  <si>
    <t>produtos fumígenos</t>
  </si>
  <si>
    <t>2022-06-27 13:56:02</t>
  </si>
  <si>
    <t>2022-06-27 13:49:31</t>
  </si>
  <si>
    <t>2022-06-27 15:42:21</t>
  </si>
  <si>
    <t>2022-06-27 14:37:05</t>
  </si>
  <si>
    <t>- INCLUIR A DEFINIÇÃO DO RUO, CONFORME RDC 36/2015; 
-  item 1.38 e): Atualizar a definição produto para diagnóstico in vitro, conforme RDC 36/2015 "XXVII - produto para diagnóstico in vitro: reagentes, calibradores, padrões, controles, coletores de amostra, materiais e instrumentos, usados individualmente ou em combinação, com intenção de uso determinada pelo fabricante, para análise in vitro de amostras derivadas do corpo humano, exclusivamente ou principalmente para prover informações com propósitos de diagnóstico, monitoramento, triagem ou para determinar a compatibilidade com potenciais receptores de sangue, tecidos e órgãos;"; 
- Item 1.38 g): - Atualizar definição de equipamento usado, conforme RDC579/2021 "XIII. Equipamento usado: equipamento ou instrumento para diagnóstico in vitro que já teve uso, e que não foi submetido a qualquer processo de recondicionamento;".
- Item 1.38 h): - Atualizar definição de equipamento recondicionado, conforme RDC579/2021 "XI. 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
-</t>
  </si>
  <si>
    <t>-  Estabelecer um prazo máximo para a analise das Licenças de Importação. Exemplo: 5 dias úteis para a analise de uma Licença de Importação.; 
-</t>
  </si>
  <si>
    <t>- item 2: - Entendemos que todos os itens, exceto "g", são importantes apenas nas embalagens dos produtos e não nas embalagens de transportes. A embalagem de transporte devera ter somente: g) cuidados especiais para armazenagem, incluindo os relacionados com a manutenção da identidade e qualidade do bem ou produto, como temperatura, umidade, luminosidade, entre outros.
- Item 4: - adequar esse item com a lei Lei 6.360 e no código de defesa do consumidor... segue sugestão:  Será proibida a importação de produtos acabados, semi-elaborado ou a granel ou matéria-prima, para fins industriais, comerciais, de distribuição em feiras ou eventos, pesquisa de mercado e doação internacional, com prazo de validade expirado.
-</t>
  </si>
  <si>
    <t>- Item 4: -  Eliminar o item 4 já que na RDC 74 (PEI) já existe a obrigatoriedade de declarar essa informação em campo especifico; 
- Item 5: - Sugerimos a inclusão da possibilidade de liberação mediante termo de Guarda para problemas que sejam solucionáveis no Brasil, com isso entendemos que haverá diminuição de custos e tempo, evitando a devolução da carga para o exterior apenas para alguma adequação simples. 
- Item 5: - Sugerimos inclusão da possibilidade de liberação mediante termo de guarda dos produtos interditados para destruição dos mesmos no Brasil. Hoje há necessidade de devolver a carga ao exportador, o que, além de ocasionar um custo, gera um problema para o fabricante/exportador (no exterior), pois há dificuldade no recebimento desses produtos em retorno;</t>
  </si>
  <si>
    <t>- Item 5: - Incluir o termo VALIDAÇÃO, que é muito utilizado no segmento do Diagnóstico In Vitro; 
- Item 5: - Incluir a possibilidade de importação dos produtos para o Diagnostico In Vitro para PESQUISA DE MERCADO;</t>
  </si>
  <si>
    <t>- Item 3: -  Inclusão do texto/procedimento da RDC 13/2004 no caso de Admissão Temporária para utilização em Exposição, Demonstração ou Distribuição em Feiras ou Eventos  de mercadorias não regularizadas pela ANVISA.
-</t>
  </si>
  <si>
    <t>conforme já sugerido no Capitulo XV, incluir as seguintes possibilidades para liberação mediante termo de guarda: 
Seção III: 
 - Sugerimos a inclusão da possibilidade de liberação mediante termo de Guarda para problemas que sejam solucionáveis no Brasil, com isso entendemos que haverá diminuição de custos e tempo, evitando a devolução da carga para o exterior apenas para alguma adequação simples. 
- Sugerimos inclusão da possibilidade de liberação mediante termo de guarda dos produtos interditados para destruição dos mesmos no Brasil. Hoje há necessidade de devolver a carga ao exportador, o que, além de ocasionar um custo, gera um problema para o fabricante/exportador (no exterior), pois há dificuldade no recebimento desses produtos em retorno;</t>
  </si>
  <si>
    <t>Procedimento 5.5 - Diagnostico In Vitro.
52 - d): Alterar o Termo FATURA COMERCIAL - INVOICE para "Fatura comercial, Invoice,  Fatura, Proforma Invoice, Commercial Invoice, ou documento equivalente; 
52 - e) - conhecimento de carga Embarcada - Em alguns processos, a ANVISA solicita o Conhecimento de Embarque "Original 2" assinado e datado, causando um atraso nos processos. O próprio item "e" não prevê essa particularidade (de ser o original 2 assinado e datado).</t>
  </si>
  <si>
    <t>- Gostaríamos que fosse retirada a obrigatoriedade de LI para partes e pecas de equipamentos laboratoriais (ncms 9027.9099 e 8479.9090). Essa obrigatoriedade gera atrasos o desembaraço aduaneiro das peças, e consequentemente atrasa os reparos dos equipamentos nos laboratórios e hospitais, podendo ocasionar uma demora nas liberações dos resultados dos exames dos pacientes.</t>
  </si>
  <si>
    <t>2022-06-30 14:17:03</t>
  </si>
  <si>
    <t>2022-06-30 13:32:15</t>
  </si>
  <si>
    <t>Todas as oportunidades mapeadas abaixadas referem-se a conceitos que devem ser adaptados ou incluídos:
i.	Inclusão de conceito de LPCO: o novo tipo de licenciamento, através de formulários no Módulo LPCO (Licenças, Permissões, Certificados e Outros documentos), deve ser adicionado no Capítulo I.
ii.	Exportador: necessidade de adaptar o conceito aduaneiro.
a.	Sugestão: Exportador: pessoa, física ou jurídica, que promove a VENDA de bens e produtos para outro país, podendo ser diferente do expedidor, que é quem promove a remessa de bens e produtos de outro país para o território nacional.
iii.	Separar os conceitos de “Fabricante” e “Fabricante Legal”, visto que ambos tendem a aparecer no Novo Processo de Importação.
a.	“Fabricante” deve manter uma relação direta com o conceito aduaneiro: pessoa jurídica responsável pela produção da mercadoria ou onde tiver feito a última transformação substancial;
b.	“Fabricante Legal”, vide Nota Técnica 01-2009, deve seguir o conceito determinado pela ANVISA: empresa responsável pelo produto no exterior, formalmente reconhecida pela autoridade sanitária do seu país de origem, mesmo quando uma parte ou a totalidade do processo fabril é realizada por empresa terceira.
iv.	O atual item 28 necessita de alinhamento com o conceito aduaneiro de “importação indireta”, conforme Instrução Normativa RFB 1861/18, a qual dispõe sobre as modalidades de conta e ordem e por encomenda.
a.	Sugestão para alinhamento: pessoa jurídica que promove, em seu nome, operação de comércio exterior de importação de bens e produtos sob vigilância sanitária, por conta e ordem de um adquirente ou encomendante pré-determinado, podendo ser importador por conta e ordem de terceiros ou importador por encomenda. Nesse caso, o detentor da regularização do produto no Sistema Nacional de Vigilância Sanitária poderá ser o adquirente por conta e ordem de terceiros, o encomendante ou o próprio importador.
v.	Não raramente, a empresa realiza uma importação com a autorização do detentor de registro. Entretanto, esse processo não é necessariamente uma importação indireta, conforme o conceito aduaneiro. Dois exemplos são os hospitais e os “Registration Holders”. Uma sugestão é o estabelecimento de um conceito em que demonstre claramente essa ideia. Exemplo: “Importação mediante Autorização de Detentor de Regularização Sanitária de Produtos”.
a.	Observação: uma importação pode ser mediante autorização de detentor e, também, uma importação indireta. Mas isso não é obrigatório.
vi.	Em complemento ao item 28 e com o impacto também no Capítulo VII, o entendimento sobre “importação terceirizada” precisa ser compatibilizado com o conceito aduaneiro: “Importação procedida por intermediação predeterminada, assim consideradas pela Receita Federal do Brasil, as importações por conta e ordem e por encomenda”.
vii.	Necessidade de incluir o conceito de “padrão de qualidade” que não é sujeito à intervenção da ANVISA, conforme Notícia Siscomex Importação n° 027/2021 e informações no site https://www.gov.br/anvisa/pt-br/assuntos/noticias-anvisa/2021/anvisa-esclarece-sobre-peticoes-de-importacao-de-padroes-de-referencia. Essa inclusão impactará diretamente no item 38 d), padrão de referência, que teoricamente é apenas para testes de proficiência.
viii.	O conceito do item 38 f.1) está divergente em relação à Nota Técnica GCPAF 23/2020.
ix.	Necessário incluir dois novos conceitos no item 38
a.	Peças de equipamento médico e diagnóstico: As peças de um equipamento médico e diagnóstico compreendem os elementos que constituem fisicamente o equipamento. Isoladamente, sob ponto de vista de quem as fabricou, as peças podem ser destinadas ao uso em diversos setores industriais e não apenas na área da saúde.
b.	Partes de equipamento médico e diagnóstico: As partes são compostas por uma ou mais peças e são fabricadas exclusivamente para fazer parte de um equipamento médico e diagnóstico. São concebidas e produzidas pelo seu fabricante, com indicação de uso na área da saúde (são produtos para saúde). Isoladamente, são considerados produtos médicos acabados, embora se caracterizem por ter a funcionalidade médica apenas por meio da conexão com o equipamento médico e diagnóstico ao qual se destina.
x.	Ainda em relação aos conceitos do item 38, sugere-se a inclusão de uma lista de exemplos sobre cada um deles.
xi.	Os conceitos de “produtos médicos usados e recondicionados” (itens 38 g) e h) ) não estão conforme a Nota Técnica GCPAF nº 23/2020
xii.	O conceito 41, país de fabricação, deve seguir o ponto de vista aduaneiro, conforme Art. 557 do Regulamento Aduaneiro.
a.	Destaca-se que continuará a existir o conceito de “Fabricante Legal”, que é sob o ponto de vista da ANVISA.
b.	O conceito aduaneiro para “país de fabricação” é aquele onde houver sido produzida a mercadoria ou onde tiver ocorrido a última transformação substancial
xiii.	O conceito de Admissão Temporária não está atualizado na presente norma. Deve-se buscar o conceito sobre esse regime especial na Instrução Normativa RFB 1600/15.
a.	Sugestão: aquele que permite a importação de bens e produtos, submetidas à identificação e termo de responsabilidade, por prazo determinado de permanência no país justificado mediante comprovação por meio idôneo e adequado para essa finalidade, com suspensão total do pagamento de tributos, no caso de utilização não-econômica, ou proporcional o pagamento ao tempo de permanência, no caso de utilização econômica, conforme legislação aduaneira pertinente.
xiv.	O conceito de Regime Especial de Drawback, no item 52 c), está desatualizado. Deve-se buscar o conceito desse regime no Regulamento Aduaneiro (Decreto 6.759/09) e na Portaria SECEX 23/11. A sugestão é que também estejam inclusas possíveis diferenciações entre as modalidades do Drawback, em especial o Suspensão e o Isenção.
xv.	Incluir o conceito de “gestão de riscos”, visto que a ANVISA tem utilizado esse conjunto de atividades há alguns anos. Vale lembrar que esse conceito deve estar alinhado com a RDC 228/18.
xvi.	Totalmente vinculado à gestão de riscos, adicionar o conceito de Operador Econômico Autorizado (OEA). Apesar da ANVISA ainda não haver estabelecido o Módulo Integrado desse Programa, é importante prever desde essa revisão esse conceito.
xvii.	Incluir o conceito de “Inspeção remota”. Atualmente, essa técnica está sendo utilizada pelo órgão, mas não está mencionado como conceito na presente normativa.
xviii.	Adicionar o conceito de “Janela Única de Verificação”, funcionalidade a qual está prevista para ser implementada no Portal Único de Comércio Exterior.
xix.	Incluir o conceito de “odonto-médico-hospitalar para uso humano”, visto que o mesmo ocasiona certa confusão de entendimento entre a ANVISA, os importadores e os representantes legais.
xx.	Dois conceitos causam confusão: “análise clínica” e “clínica médica”. Uma sugestão é esclarecer na RDC ambos os conceitos.
xxi.	Incluir conceito de “produto estágio intermediário”, com exemplos principalmente relacionados ao Capítulo XVI. Para isso, destaca-se a Nota Técnica 23/20.
xxii.	Um conceito relativamente novo é “biotecnologia branca” (colônia de células, fungos e organismos modificados geneticamente [OMG]) que necessita ser incluído na RDC 81.
xxiii.	Novo conceito vindo do Novo Processo de Importação: “Retificação automática de licenciamento”. Atualmente, só está prevista a Licença Substitutiva. Em algumas situações, como “quantidade importada em um licenciamento múltiplo embarque”, a retificação será automática, não sendo necessária a intervenção de um órgão anuente. Portanto, entende-se como importante também prever esse conceito na RDC.
xxiv.	Necessidade de retornar o conceito de “despachante / representante legal”. A sugestão é que seja alinhado com o conceito aduaneiro, para evitar quaisquer conflitos de entendimento entre o órgão e a Receita Federal do Brasil.</t>
  </si>
  <si>
    <t>Alguns itens precisam ser adaptados nesse Capítulo para prever a nova dinâmica do Novo Processo de Importação:
i.	Itens 1.2 e 1.3: Quando utilizado o LPCO e a DUIMP, dispensar o peticionamento de importação em quaisquer sistemas da ANVISA, visto que o peticionamento será substituído por tais documentos;
ii.	Item 1.2.2: Adicionar hipótese, com a utilização do Módulo Pagamentos Centralizados (PCCE), de dispensa da apresentação de comprovantes de pagamentos relacionados ao licenciamento de importação;
iii.	Item 4: Com os atributos, a parametrização de NCMs e cargas que realmente não cabem intervenção sanitária da ANVISA será mais eficaz. Dessa maneira, prever algo semelhante a “... não prevista no Capítulo XXXIX deste regulamento, OU QUE NÃO CONSTE DESTAQUE DE NCM E/OU ATRIBUTO DE MERCADORIA CORRESPONDENTE, a autoridade sanitária...”</t>
  </si>
  <si>
    <t>De modo similar ao capítulo anterior, faz-se necessária a adaptação à nova dinâmica do Novo Processo de Importação:
i.	Na Seção I, corrigir de “Módulo Importação” para SISCOMEX e respectivas evoluções, além de incluir o conceito de formulário customizado no Módulo LPCO.
a.	Sugere-se, desde já, as previsões na sistemática da flexibilidade divulgada para os formulários LPCO. Exemplos: licenciamento múltiplo embarque (popularmente conhecido como “guarda-chuva)”; licenciamento por grupo de NCMs; licenciamento por CNPJ-Raiz (abrange CNPJs filiais).
ii.	Deve-se prever a flexibilidade que cada tipo de formulário LPCO possua distintos prazos de validade.
b.	Deve-se manter como prazo mínimo de validade de 90 dias.
iii.	Justificativas: ambos os subitens i e ii permitirão a racionalização dos recursos humanos da ANVISA, além de prover previsibilidade para o Setor Privado.
iv.	No item 3.3, adaptá-lo para prever a integração do Módulo Catálogo, Módulo LPCO e Módulo DUIMP. 
c.	Nesse sentido, deve-se prever que os dados necessários para a importação estarão estruturados em atributos relacionados a cada NCM sujeita à anuência da ANVISA;
d.	Em caso de informações complementares, em forma de campo texto em algum dos supramencionados módulos, deixar previsto em norma quais são os dados exigidos por cada classe de produto (ou procedimento).
De modo complementar, mais algumas oportunidades foram identificadas:
v.	No item 7, faz-se necessária a adequação do prazo de validade da Licença de Importação emitida no SISCOMEX, visto que o tempo é padrão. Para facilitar o trabalho do órgão, sugere-se como texto: “A análise técnica sanitária da ANVISA para fins de autorização de embarque no exterior em licenciamento de importação de bem ou produto sob vigilância sanitária terá validade de 90 dias para embarque, e perderá seus efeitos para fins de vinculação a despacho aduaneiro, após 90 dias do prazo final de sua validade”.
vi.	Atualmente, a prática de importação por remessa não está alinhada com a RDC 81. Portanto, sugerem-se alguns pontos a serem adequados em relação à essa modalidade:
e.	Incluir que os itens sujeitos à anuência devem ser liberados formalmente pela autoridade sanitária e/ou solicitação formal pelo próprio importador para atracação à empresa de remessa expressa. Exemplo, pode-se criar um item 14.1 para indicar “Remessa expressa que esteja sujeita a licenciamento não automático pela ANVISA será direcionada à desembaraço aduaneiro formal”.
f.	A atual legislação aduaneira sobre remessa expressa permite o item 16. Portanto, uma sugestão é a exclusão do mesmo.
vii.	Na Seção II, referente à Remessa Expressa, é necessário estabelecer itens permitidos a serem importados via essa modalidade que serão priorizados para liberação pela ANVISA, tais como:
g.	Itens / produtos / materiais de natureza biológica-humana;
h.	Itens /produtos / mercadorias perecíveis.
Ao longo deste Capítulo, também se faz necessária a adaptação dos sistemas utilizados pela ANVISA, visto que, de modo geral, apenas é citado o DATAVISA. Portanto, o SOLICITA (e suas respectivas evoluções) e o Portal Único devem substituir as citações sobre sistemas no que tange ao processo de importação.</t>
  </si>
  <si>
    <t>Nada a comentar nesse Capítulo.</t>
  </si>
  <si>
    <t>Na listagem de exceções, no item 5.1, entende-se que existe mais uma hipótese a ser incluída como dispensa de informações na embalagem externa de data de fabricação e ou de validade: a importação de produtos em estágio intermediário de fabricação e/ou partes apresentados em lotes. A justificativa para essa sugestão é que essas mercadorias serão objeto de manufatura ou transformação substanciais, ou seja, não serão utilizados por uma pessoa física.
De modo complementar, no item 2, sugere-se uma reformulação nas exigências de informações que devem constar na embalagem externa desde que as mesmas estejam na embalagem secundária. Sugere-se que os únicos dados exigidos nas embalagens externas sejam os itens e) (número ou código do lote ou partida de produção dos produtos embalados) e g) (cuidados especiais para armazenagem, incluindo os relacionados com a manutenção da identidade e qualidade do bem ou produto, como temperatura, umidade, luminosidade, entre outros).</t>
  </si>
  <si>
    <t>Nos itens do Capítulo I, cita-se a necessidade de compatibilização do conceito da RDC de “importação terceirizada” com o conceito aduaneiro sobre o mesmo tema. Além desse ponto e dos tópicos descritos sobre a Carta DDR no início deste documento, existem mais duas sugestões pontuais relacionadas à Carta DDR:
i.	Prever expressamente que o assinador digital do GOV.BR seja aceito. Destaca-se que essa sugestão precisa estar alinhada com a RDC 74/16;
ii.	Apesar de tal resolução citar a possibilidade (Art. 3), o e-CNPJ, às vezes, não é aceito no momento da fiscalização sanitária. Portanto, sugere-se que o mesmo também esteja previsto expressamente na “nova RDC 81”.</t>
  </si>
  <si>
    <t>A RDC 81 é a principal norma utilizada em relação à importação de mercadorias que são objeto de tratamento administrativo pela ANVISA. Entretanto, algumas normas não estão nela listadas. O Capítulo IX foi revogado pela RDC 383/20. Entretanto, um conteúdo bastante semelhante ao mesmo voltou em vigor com a RDC 488/21, sem estar vinculado diretamente à RDC 81.
Apesar de não ser referente a esse Capítulo, pode-se citar também a ausência de vinculação da RDC 660//22, que regulamenta a importação de cannabis. O relatório não tem a intenção de apresentar uma lista exaustiva de legislações que não estão vinculadas à RDC 81, mas apenas indicar alguns exemplos.</t>
  </si>
  <si>
    <t>Item 3.1. Necessário atualizá-lo, o qual cita “A declaração da pessoa jurídica detentora da regularização do produto, junto a ANVISA autorizando a importação, será apresentada em sua forma original e cópia, para sua autenticação, ou previamente autenticada”. A sugestão é que seja possível:
•	A apresentação de modo digital;
•	Aceite de assinatura digital, tanto no padrão ICP, conforme previsto em normativa da ANVISA, quanto no assinador digital do GOV.BR;
•	A exigência de assinatura de apenas um responsável, seja o(a) Responsável Técnico ou o(a) Responsável Legal da empresa importadora.</t>
  </si>
  <si>
    <t>•	Em relação à Guia de Recolhimento da União, deve-se prever a apresentação de comprovantes relacionados ao PagTesouro, bem como a possibilidade futura de DARF (Documento de Arrecadação de Receitas Federais). 
•	Prever a assinatura digital do Termo de Responsabilidade.
•	Em relação à “Lista dos bens ou produtos importados, quando se tratar de doações pertencentes às classes de medicamentos, produtos médicos, produtos para diagnóstico in vitro e alimentos, devendo ser obrigatoriamente informado, para cada nome comercial, sua respectiva classe, categoria, apresentação, data de vencimento do prazo de validade e o(s) respectivo(s) nº(s) de lote(s)”, prever que, quando Declaração Única de Importação (DUIMP) e formulário LPCO, esse documento estará dispensado de apresentação, visto que as informações estarão contempladas pelo Módulo Catálogo e as próprias informações a serem indicadas na declaração aduaneira.</t>
  </si>
  <si>
    <t>•	No caso de Portaria 344/98, o Capítulo não estabelece um prazo máximo para avaliação da licença de importação pela ANVISA. Por vezes, esses medicamentos são de extrema urgência para as pessoas físicas ou mesmo estão prontos na origem e têm um curto período de validade.
•	O Capítulo não esclarece que a dispensa de licenciamento é apenas aplicável à importação por remessa expressa.
o	Caso essa dispensa também seja aplicável ao processo formal (via SISCOMEX), não está estabelecido o procedimento para a dispensa da anuência por parte da ANVISA. Exemplos: Termo de deferimento de não anuente; parametrização de LI com deferimento automático.
	No caso de deferimento automático, poderiam ser exigidos apenas a apresentação de Receita Médica e, se for o caso, Autorização especial de Brasília.
	No caso de DUIMP, é possível parametrizar o sistema para a dispensa de licenciamento quando a importação é realizada para pessoa física.
o	Na prática, os representantes legais elaboram a Licença de Importação, visto que uma boa parte dos processos é de medicamentos de alto valor e os importadores desejam realizar o procedimento formal para poderem realizar o seguro de carga (remessa expressa não dispõe dessa possibilidade).
•	Além de pessoas físicas, na prática, unidades hospitalares e clínicas médicas também deveriam estar aptas a realizarem esse tipo de importação com dispensa de licenciamento formal, conforme RDC 488/21</t>
  </si>
  <si>
    <t>•	A norma aduaneira citada foi revogada e é necessária atualizar para citar o Regulamento Aduaneiro (Decreto 6759), em relação aos Art. 136 e Art. 141. Deve-se também mencionar, para evitar problemas futuras, “e suas atualizações”.
•	O item 2 desse capítulo precisaria ser reformulado para que possa ser prevista a Carta DDR assinada digitalmente (anteriormente neste documento, propostas foram descritas para a modernização da Carta DDR).
•	O Requerimento deve ser estruturado em formulário LPCO, prevendo uma validade específica (múltiplos embarques) e quantidade pré-determinada.
o	 Observações: as informações prestadas à ANVISA devem ser obrigatoriamente compartilhadas com o DECEX/SUEXT para que a duplicidade de procedimentos e de dados não ocorra no que tange à obtenção do direito à isenção do Imposto de Importação.</t>
  </si>
  <si>
    <t>•	Tornar esse capítulo uma seção do Capítulo XIII, pois o mesmo é parte integrante do procedimento descrito naquele capítulo.
•	Em relação aos tipos de pagamentos, apenas a Guia de Recolhimento da União (GRU) está prevista. Portanto, faz-se necessária a inclusão das novas alternativas, tais como o PagTesouro e o DARF.
o	Observação: menciona-se o DARF devido a esse ser uma possibilidade futura de recolhimento através do Módulo Pagamentos Centralizados de Comércio Exterior (PCCE).
•	Caso o requerimento dos Capítulos XIII e XIV seja realizado no Novo Processo de Importação, apenas a Carta DDR, quando couber, deveria ser apresentada. Abaixo, justifica-se a possibilidade de não apresentação dos demais documentos quando DUIMP e LPCO:
o	Petição de Fiscalização e Liberação Sanitária de Bens e Produtos Importados – A petição é substituída pelo próprio formulário LPCO;
o	GRU – O pagamento estará vinculado no LPCO-PCCE, podendo a ANVISA checar a qualquer momento o pagamento da taxa;
o	LI e LSI – O próprio formulário LPCO tem esse fim;
o	Declaração assinada por representante legal – A própria submissão do LPCO, realizada no Portal Único, possui essa “assinatura” por representante legal;
o	Informação sobre a regularização do produto na ANVISA, quando couber – deve ser um campo estruturado no formulário LPCO, para que a empresa importadora o preencha;
o	Instrumento de procuração do importador com delegação de poderes perante a ANVISA – o próprio acesso pelo representante legal no LPCO para aquele CNPJ é um instrumento de procuração;
o	Especificar o nome e o endereço completo do recinto alfandegado onde ocorrerá o desembaraço aduaneiro – Isso ocorrerá obrigatoriamente no vínculo entre a DUIMP e o LPCO.</t>
  </si>
  <si>
    <t>•	A indicação da legislação pertinente neste Capítulo (rotulagem de produtos) é uma das mais destacadas, visto que quaisquer equívocos (erros ou omissões de dados) nessa etapa pode fazer com que a carga fique parada por dias no recinto aduaneiro, incorrendo em armazenagem. Um exemplo disso ocorre no Capítulo XXIII, que dispõe de regras adicionais à rotulagem;
•	Existem algumas categorias de produtos que a “data de validade” e o “lote” não são aplicáveis. Mas, de modo generalizado, esses dois campos são exigidos para os produtos com anuência da ANVISA;
•	O controle das ressalvas, indicadas no Item 5, e das baixas são morosas e pouco práticas. Sugere-se que, com o advento do Portal Único, todas as ressalvas sejam indicadas diretamente na DUIMP e o saneamento dessas para a baixa sejam realizadas através de retificações nesse documento aduaneiro ou direto no formulário LPCO, que abrangeu esse processo de importação.</t>
  </si>
  <si>
    <t>i.	Em relação ao Novo Processo de Importação, é necessária a adaptação de alguns itens ao longo desse capítulo:
a.	Item 1.1: Incluir o Portal Único como opção para realizar a importação (Módulo LPCO e Módulo DUIMP);
ii.	No item 1.2.1, incluir (ou esclarecer, se esse for o entendimento atual) todos os laboratórios da REBLAS como alternativa para a realização de análise para controle da qualidade dos produtos.
iii.	Tornar permanente a suspensão dos itens 2 e 3, dada pela RDC 48/12, visto que essa resolução tem 10 anos e a suspensão foi mantida ao longo desses anos.
iv.	A exemplo do que é observado na Nota Técnica GCPAF 23/20, em cada seção do Capítulo XVI:
a.	Indicar quais produtos estão sob o guarda-chuva desse capítulo;
b.	Os procedimentos a serem aplicados quando for um produto caracterizado nesse capítulo.</t>
  </si>
  <si>
    <t>Entende-se como oportunidade a exclusão desse capítulo, visto que o laudo analítico é aplicável em determinados grupos de mercadorias e, da maneira como está disposto atualmente, não auxilia no entendimento e na compreensão pela comunidade de comércio exterior. 
A sugestão é que, em cada procedimento previsto na RDC, o laudo analítico de controle de qualidade com irregularidade seja citado como um possível documento a ser exigido, o que facilitaria a preparação dos processos de importação, além de dar maior segurança jurídica.</t>
  </si>
  <si>
    <t>Algumas oportunidades pontuais foram identificadas para esse capítulo e podem ser subdivididas como se segue:
•	Nos itens 2 e 5, necessidade de adaptar a redação para prever o Portal Único, com os formulários no Módulo LPCO e informações adicionais prestar na Declaração Única de Importação (DUIMP).
•	No item 5, devido à existência da DUIMP, sugere-se que o tempo de apresentação do documento seja contado a partir da liberação final desse documento aduaneiro, ao invés da emissão do licenciamento.
a.	Observação: a ANVISA possuirá acesso aos dados da DUIMP, conforme Portaria nº 378/22 que prevê legalmente o compartilhamento das informações.
•	Item 6: devido à dinâmica de alterações de controle sanitário e das revisões periódicas do Sistema Harmonizado (SH), sugere-se a criação de uma “lista à parte” de NCMs, que seja mais facilmente atualizada pela ANVISA. Deve-se vincular essa lista à RDC 81, citando como uma legislação pertinente.
a.	Observação: como exemplo, existem NCMs listadas na atual RDC que não existem mais, devido às revisões do SH.
•	Em relação à Admissão Temporária, atualmente, existe um entendimento por parte da ANVISA, e divergente da Receita Federal,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
a.	Sugestão: necessidade de esclarecimento na RDC que mercadorias importadas em admissão temporária com fins não econômicos e em estado novo no momento da entrada em território nacional não serão consideradas usadas ou recondicionadas. Portanto, essas mercadorias estarão aptas à nacionalização, segundo normas indicadas também por demais órgãos gestores do comércio exterior, como a Instrução Normativa RFB 1600/15 e a Portaria SECEX 23/11.
b.	Sugestão de texto: Os bens que tenham ingressado no País ao amparo do regime aduaneiro especial de admissão temporária na condição de novas não serão considerados material usados, por ocasião da nacionalização ou de transferência de regime aduaneiro, em alinhamento com a Portaria Secex 23/11, Art. 42-A, Inciso I, parágrafo 5º, sendo permitida a sua nacionalização, se atendido os requisitos da legislação sanitária vigentes no momento da nacionalização.
•	A Seção II e a RDC 579/21 precisam ser harmonizadas, visto que essa última dispõe sobre “dispositivos médicos usados e recondicionados”
a.	Para exemplificar, nem todo tipo de importação é proibida, de acordo com a normativa mais nova.
•	A Seção III precisa ser harmonizada com a Instrução Normativa RFB 1.600/15, e suas atualizações, e com a RDC 579/21 no que tange à admissão temporária para aperfeiçoamento ativo.
•	Existe uma lacuna nesse capítulo: não abrange questões sobre retorno de produtos em exportação temporária. Necessário esclarecer que os produtos exportados temporariamente não serão considerados usados.
a.	Os procedimentos a serem adotados em relação a esse regime especial e os mesmos necessitam ser harmônicos com a supramencionada instrução da Receita Federal do Brasil também devem estar previstos no Capítulo XVIII.</t>
  </si>
  <si>
    <t>•	Em relação ao Novo Processo de Importação, é necessária a adaptação de alguns itens ao longo desse capítulo:
a.	Item 1: adaptar para formulário no Módulo LPCO;
b.	Item 1.1: o atributo “validade” deve estar na DUIMP, vinculado À determinada NCM, ao invés de ser exigido no LPCO.
c.	Item 1.2: prever a importação via Portal Único;
•	Em relação à validade, para fins de estudo é possível que a validade expirada não interfira na qualidade dos resultados. Ou, devido a alguma demora em determinado ponto da cadeia de suprimentos, a mercadoria chega com uma validade um pouco menor do que a indicada (30 dias). Esse são apenas dois exemplos para serem citados neste documento. Quando é apresentado embasamento técnico pelos importadores, não raramente, a Licença de Importação é deferida.
a.	Sugestão: Prever que, com embasamento técnico apresentado, exista a possibilidade de deferimento quando a validade estiver expirada ou com tempo menor que 30 dias.
b.	Sugestão: criar a finalidade “teste de produto expirado”, que deve constar no Capítulo XL.
•	Item 1.4 e Capítulo XX-A: adaptar para prever a assinatura digital, como atualmente é aceito pela ANVISA
a.	Observação: em relação a esse item, deve-se também checar a oportunidade mapeada para as assinaturas do Termo de Responsabilidade.
•	O Capítulo, de um modo geral, não está alinhado com as novas instruções de padrão de proficiência e de padrão de qualidade. Inclusive, menciona-se que o mesmo está dispensado da anuência da ANVISA.
a.	 As novas instruções estão na Notícia Importação 27/21 e no seguinte link da ANVISA: https//www.gov.br/ANVISA/pt-br/assuntos/noticias-ANVISA/2021/ANVISA-esclarece-sobre-peticoes-de-importacao-de-padroes-de-referencia</t>
  </si>
  <si>
    <t>•	Em relação ao Novo Processo de Importação, é necessária a adaptação de alguns itens ao longo desse capítulo:
a.	Itens 7.3, 9.2 e 12.3: adaptar para prever a utilização do Portal Único e não apenas o SISCOMEX Importação.
b.	Itens 1, 5, 7, 9.1, 12 e 14: adaptar a legislação para prever a utilização do Módulo LPCO.
•	Não é tão simples informar (do Representante Legal à Organização Importadora) o que deve constar na “declaração de autorização da pessoa jurídica interessada na realização dos ensaios” para cada categoria de produto, mencionada no item 10. Outro problema é que essa declaração é modelo único e desconsidera as características de cada categoria de produto.
a.	Sugestão: indicar quais são os dados que devem constar em cada uma dessas declarações, de modo a dar segurança jurídica e facilitar também a análise sanitária.
b.	Sugestão: criar um modelo de declaração de finalidade e termo por categoria de produtos.
•	Algumas finalidades de importação não são abordadas nesse capítulo. Exemplo: promoção comercial, testes e demonstração (com cobertura cambial; portanto, não é admissão temporária para “feiras e eventos” e o envio não é gratuito). Para isso, três sugestões:
a.	Adicionar ao título do Capítulo todas as finalidades de importação que estão devidamente regulamentadas;
b.	Adicionar ao título “e demais casos justificados a cada licenciamento”. De modo complementar, sugere-se que as finalidades nesse Capítulo fossem revistas periodicamente para adicionar mais casos recorrentes;
c.	Disseminar ao longo dos Capítulos quais as finalidades de importação que podem ser aplicáveis. Isso seria um dos itens iniciais do capítulo para facilitar o entendimento da comunidade.
•	Amostras: não está claro o que é proibida a importação. Exemplo: alguns tipos de amostras de alimentos estão proibidos.</t>
  </si>
  <si>
    <t>Na Seção VI do Capítulo XXI, menciona-se a necessidade de um documento subscrito pelo Responsável Técnico e Responsável Legal com mais algumas informações, quando produtos das Seções I a IV (apenas para Alimentos não é exigido), uma espécie de “Declaração”. Além desses dados, mais informações são exigidas no Capítulo XXII, no Termo de Responsabilidade, sendo que parte das informações são repetidas e a maioria delas se complementa. Dessa maneira, a sugestão é que o Termo de Responsabilidade e essa “Declaração” sejam unificadas em único documento.</t>
  </si>
  <si>
    <t>•	Com o Novo Processo de Importação, os seguintes itens devem ser atualizados com as novas nomenclaturas e ou nova lógica:
a.	Nos itens iniciais de cada seção: adicionar a utilização do formulário no Módulo LPCO, que deverá ser vinculado a uma declarações únicas de importação (DUIMP);
b.	Adaptação das informações solicitadas nas petições em atributos, que deverão estar distribuídos entre o Módulo Catálogo, o formulário LPCO e a DUIMP. Essa oportunidade pode ser observadas em alguns itens como 11.1, 11.2, 16, 19, 25, 26 e 27. Para exemplificar, segue uma possível estruturação com o item 11.1:
1.	Módulo Catálogo: Itens a), c), d)
2.	Módulo DUIMP: Itens e), f)
3.	Módulo LPCO: itens b), g)
•	O item 2.1 causa confusão sobre qual é o pleito que deve ser apresentado à ANVISA. Uma pergunta frequente é: “O pleito seria o peticionamento eletrônico?”. Essa confusão é gerada pela característica do material, que é humano, e, normalmente, possui exigências adicionais no processo de importação.
a.	Observação: apesar de que essa confusão será provavelmente cessada com a utilização do Módulo LPCO, essa dúvida precisa ser esclarecida a curto prazo para a Licença de Importação (LI).
•	Em algumas seções, é mencionado que as cargas deverão ser objeto de verificação física obrigatória. Uma oportunidade mapeada é a possibilidade de expandir a gestão de riscos para esses produtos, visto que os mesmos necessitam de extrema agilidade na cadeia logística e as organizações importadoras, normalmente, são bastante conhecidas pelo órgão regulador. Ou seja, substituir o termo “obrigatório” para “passível” de verificação física.
•	As mercadorias classificadas neste Capítulo são extremamente sensíveis ao tempo de processo de importação. Sugere-se que, além da prioridade de análise, seja estabelecido o “deferimento automático” de 1 dia útil. Destaca-se que esse prazo é possível devido ao estabelecimento das Centrais Análises Remotas.
a.	Justificativa: com a gestão de riscos integrada e uma base vasta de dados para acesso, os órgãos anuentes, em especial à ANVISA, terão a capacidade de parametrizar os próprios sistemas e garantir maior agilidade ao processo de importação.
•	Por solicitação da GCPAF, indica-se de modo repetido uma oportunidade de melhoria neste Capítulo: o vínculo de legislação pertinente. Um exemplo está no item 4, que não menciona as normas regulamentares.</t>
  </si>
  <si>
    <t>As oportunidades mapeadas em relação a esse capítulo podem ser subdivididas em quatro blocos:
•	Adaptações às novas dinâmicas: 
a.	Itens 1, 2 e 3: Novo Processo de Importação, mencionando os formulários LPCO e a DUIMP. Além disso, faz-se necessário esclarecer que esses dois documentos são processados de forma paralela, não mais sequencialmente.
b.	Item 6: adaptar para prever o aceite da assinatura digital.
•	Neste Capítulo, não está previsto se é possível a utilização de Remessa Expressa. Caso exista esse cenário, faz-se necessário descrever em quais hipóteses essa 
modalidade está permitida.
•	Os materiais enquadrados neste Capítulo atendem aos critérios de priorização mencionados na Orientação de Serviço DIMON Nº 47 DE 09/04/2018. Sugere-se, portanto, que os produtos deste Capítulo sejam indicados na RDC como prioritários de análise pela fiscalização.
•	Alguns pontos não estão (bem) regulamentados nesse Capítulo:
a.	Uso compassivo e fornecimento de medicamentos e dispositivos pós-estudo indicados no manual https://www.gov.br/anvisa/pt-br/centraisdeconteudo/publicacoes/produtos-para-a-saude/manuais/manual-para-uso-compassivo-de-dispositivos-medicos.pdf e da RDC 38/13: nem todas as possibilidades de importação estão mencionadas;
b.	Partes, peças e acessórios de equipamentos médicos: não existe uma seção (ou subseção) para descrever a possibilidade e o procedimento de importação para pesquisa clínica;
c.	Sugestão: devido à alta dinamicidade de inovações no mercado, sugere-se que, vinculada à RDC, exista uma normativa / cartilha que possa ser atualizada mais rapidamente e facilite a orientação das organizações importadoras.</t>
  </si>
  <si>
    <t>Além das oportunidades referentes ao Termo de Responsabilidade, mencionadas no início deste documento, sugere-se de modo complementar que as informações adicionais sejam adaptadas diretamente nos Módulos do Portal Único:
•	De b) a g), serão dados disponíveis no processo de importação, sejam eles no Módulo LPCO ou no Módulo DUIMP;
•	Os itens a) e de h) a j) poderiam ser atributos específicos no formulário LPCO para essa categoria de produto;
•	O item l) poderia ser uma exigência realizada diretamente na DUIMP, quando a carga selecionada para verificação física.</t>
  </si>
  <si>
    <t>•	Sugestão: inserir explicações (e ou exemplos), além do vínculo à legislação pertinente, sobre cenários em que cada um dos documentos (CE, CEE, DDCD e DICD) seja aplicável para cada uma das seções subsequentes nesse capítulo.
•	As seguintes Resoluções impactam esse Capítulo, mas não necessariamente estão mencionadas: RDC 09/15; RDC 10/15, RDC 172/17. É necessário, ao menos, mencioná-las nessa parte da RDC 81.
•	Em relação ao Novo Processo de Importação, é necessária a adaptação de alguns itens ao longo desse capítulo:
a.	Itens 1, 4, 5 e 8.1: adaptar para Portal Único e formulário LPCO;
b.	Itens 1.1, 5.1 e 8.a): os números dos comunicados / documentos mencionados podem ser substituídos por atributos específicos no Módulo LPCO;
c.	Itens 1.2, 5.2 e 8: em relação ao Conhecimento de Carga, vide a proposta mencionada no início deste documento.</t>
  </si>
  <si>
    <t>Nada a comentar</t>
  </si>
  <si>
    <t>•	Trânsito Aduaneiro
a.	O item d) poderia ser melhorado, visto que a expressão “a critério da fiscalização sanitária” dá margem à interpretação fiscal, gerando insegurança jurídica e falhas na comunicação entre o representante legal e a empresa importadora. Dessa maneira, sugere-se que esteja previsto na legislação: 
i.	a transparência no processo quanto à retenção da carga, seja através da Licença de Importação ou da DUIMP; 
ii.	a obrigação da imediata (em 24 horas) publicação da retenção da carga pelo fiscal sanitário responsável.
•	Admissão Temporária
a.	Observação: as oportunidades elencadas abaixo não excluem as sugestões de alteração de procedimentos para Admissão e Exportação Temporária descritas no início deste documento;
b.	No item 4.1, o procedimento relacionado à apresentação do “comprovante de exportação” remete à ideia do antigo processo de exportação, ou seja, antes da implementação da Declaração Única de Exportação (DU-E). Dessa maneira, sugere-se a dispensa da apresentação desse documento, visto que, através do Portal Único, o monitoramento pode ser compartilhado entre os órgãos. Se existir alguma dúvida sobre a não devolução ao exterior da mercadoria, a ANVISA possui a prerrogativa de solicitar explicações adicionais ao importador;
c.	Com o Novo Processo de Importação, o item 4 deverá ser basicamente extinto, visto que quase a totalidade desses dados será controlada através da DUIMP;
d.	Conforme descrito no Capítulo XVIII,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
•	Entrega fracionada
a.	Essa seção deve ser atualizada com a previsão da utilização do SOLICITA e da Licença de Importação;
b.	No item 8.2, é percebida uma insegurança jurídica, visto que não estão indicadas quais são as penalidades passíveis de aplicação (essa oportunidade é aprofundada no Capítulo XXXVI).
i.	No entender do Setor Privado, existe uma confusão entre “penalidade sanitária” e “penalidade administrativa”, visto que as situações descritas na seção estão mais propensas ao segundo tipo;
ii.	Destaca-se que existem situações de entrega fracionada “à força”, visto que, na origem, pode ter ocorrido uma “quebra”. Essa situação é prevista, inclusive, na legislação aduaneira, sem a penalidade ao importador, pois é um cenário intrínseco ao comércio exterior. A base normativa da Receita Federal possui prazo legal para o Importador e o Agente de Cargas informarem essa “quebra”, depois que parte da carga tenha chegado em território nacional, sem a aplicação de penalidades.
iii.	De modo complementar, pela Lei do Ambiente de Negócio, não existe sentido a aplicação de penalidades ao Importador quando o Agente de Cargas na origem foi o responsável pelo erro.
c.	No item 8.3, deve-se atualizar o conceito com a ideia de que o registro de ressalvas seja realizado na DUIMP, visto que essa situação ocorrerá durante o efetivo processo de importação;
d.	Com o Novo Processo de Importação, a comunicação das chegadas das (entregas) parciais será realizada através do Módulo CCT, com o vínculo da DUIMP aos Conhecimentos de Cargas. Portanto, com o LPCO vinculado, a ANVISA também terá a visão das chegadas das cargas. Portanto, os itens 8.1 e 9 acabam por ser etapas redundantes.
•	Carnê ATA
a.	Apesar de atualmente não existir uma organização garantidora para o Carnê ATA, esse cenário pode ser alterado a qualquer momento. Consequentemente, sugere-se a manutenção dessa seção na futura RDC.
•	Depósito Especial
a.	Observa-se a lacuna da legislação em relação a este Regime Especial, o qual permite a importação de cargas, com destaque a partes, peças e acessórios, sob anuência da ANVISA.</t>
  </si>
  <si>
    <t>Seguem as sugestões:
i.	Itens 6, 8, 8.1 e 10: indicar a utilização dos formulários no Módulo LPCO, bem como o Portal Único, de uma forma geral, ao invés do SISCOMEX;
ii.	No caso dos itens 6.1 e 10.1, as informações necessárias são apenas obtidas realmente no momento do processo de importação. Os dados de a) a d) estarão disponíveis no Módulo CCT, que, por sua vez, migrarão para a DUIMP, vinculada ao LPCO, através do Conhecimento de Carga</t>
  </si>
  <si>
    <t>As oportunidades mapeadas para este Capítulo são diversificadas, incluindo a adaptação dos procedimentos ao Novo Processo de Importação:
i.	No item 4, não será necessária a comunicação à Secretaria da Receita Federal, considerando o “Canal único” no Módulo DUIMP.
ii.	Os itens 7 e 8 devem prever que, quando os Transportadores Internacionais manifestarem a carga através do Módulo CCT, independentemente do modal, será dispensada a apresentação dos documentos citados.
iii.	O trânsito aduaneiro, conforme previsto em legislação aduaneira, pode ter como beneficiário a Transportadora Internacional. Essa transportadora pode contratar uma transportadora nacional que não possui AFE e o Importador não ficar sabendo ou até mesmo movimentar essa carga para um recinto aduaneiro que também não possua AFE. Nesses casos, o Importador pode ser multado e ou carga ficar retida por ações não sejam da própria responsabilidade.
a.	Nesse caso, duas sugestões foram preparadas: exista aplicação de penalidade diretamente aos transportadores internacionais, quando esses forem os Beneficiários do trânsito aduaneiro; impedir no Portal Único a movimentação para recintos aduaneiros e a utilização de transportadores nacionais que não possuam a devida autorização sanitária.
iv.	No item 6, a expressão “quando couber” gera problemas ao Setor Privado, visto que fiscais sanitários exigem essas informações no Conhecimento de Carga quando não é o caso. Uma das possíveis causas-raízes desse tipo de solicitação é a falta de esclarecimento sobre quais são as situações em que é passível a inserção dos dados de “condições ambientes para transporte e armazenagem”, bem como citar as legislações sanitárias pertinentes.
a.	Observação: mesmo com a apresentação dos testes de estresse e as indicações do fabricante, que são informações prestadas à ANVISA e o órgão possui ciência sobre a questão da temperatura de transporte, os fiscais sanitários podem colocar exigências devido ao “desacordo” entre o relatório de temperatura do transporte e o relatório de temperatura da armazenagem. Destaca-se que, com alta probabilidade, os dois serão distintos, por ser uma característica do processo, e não é necessariamente um problema logístico.</t>
  </si>
  <si>
    <t>i.	Não raramente, é entendido por fiscais sanitários que essa mercadoria é “usada”. Entretanto, a carga não foi utilizada na origem, visto que a mesma nem mesmo saiu do recinto aduaneiro no país de destino.
a.	Sugestão: incluir um esclarecimento de que, caso o material não seja nacionalizado no país de destino, a carga está retornando nas mesmas condições que saiu
ii.	Existe uma situação não prevista no Capítulo: o retorno de amostra de lotes exportados. Essa amostra não é um rechaço de mercadoria, como indicado no item 1.1. A mesma foi retirada no destino para algum fim, como: controle de qualidade; validação de transporte; trâmite obrigatório do país de destino.
iii.	Com o advento dos atributos e do Portal Único, integrando inclusive exportação (Declaração Única de Exportação) e importação (DUIMP), torna-se possível a alteração de procedimentos, simplificando-os. Dessa maneira, é possível que o procedimento sobre o retorno de bens produzidos nacionalmente e retornados esteja baseado em: atributos e gestão de riscos. Ou seja, não seja obrigatório o licenciamento junto à ANVISA. Isso não quer dizer que a fiscalização sanitária deixará de atuar, mas realizará a fiscalização baseada em riscos (NCM, empresa exportadora, destino / origem, entre outros).
a.	Atributos podem ser estruturados, se for o caso, em relação “as informações referentes ao retorno e à destinação do bem ou produto” e o laudo poderia ser anexado diretamente na DUIMP, se exigido pela fiscalização sanitária.</t>
  </si>
  <si>
    <t>As oportunidades mapeadas em relação a esse capítulo estão listadas abaixo:
•	A RDC deve prever a utilização do Portal Único, mais especificamente da DU-E, para a realização desse procedimento. Com a utilização dessa declaração aduaneira, então, o item 3, de apresentação do “comprovante de devolução”, pode ser dispensado, visto que a ANVISA poderia acompanhar o status da devolução ao exterior.
•	A legislação indica sobre o indeferimento da Licença de Importação, entretanto não existe um prazo para a lavração do Termo de Interdição. Consequentemente, a mercadoria fica parada, incorrendo armazenagem, sem a possibilidade de efetiva medidas (devolução ao exterior ou destruição) em relação à mesma.
•	Em casos de cargas interditadas, é comum as autuações sanitárias. Entretanto, essas autuações por parte da ANVISA podem chegar com um tempo distendido, como 1 ano posterior ao evento. Essa demora acaba por ser um problema às empresas importadoras, que ficam à espera da notificação oficial para tomar a decisão sobre o pagamento da multa ou do recurso administrativo. 
•	Apesar de não estar definido em legislação, na prática, existem situações em que a devolução da mercadoria ao exterior não é autorizada, mesmo que o fornecedor internacional tenha aceitado formalmente a devolução da carga. Dessa maneira, esclarecer: se todas as situações são passíveis de devolução; em caso negativo, especificar em quais casos a destruição (ou outra destinação) será obrigatória.
•	Sugere-se que a Lei 13.097/15, em que indica a necessidade da destinação pelo importador num prazo de 30 dias a contar da decisão do órgão interveniente de comércio exterior, seja citada como legislação pertinente neste capítulo.</t>
  </si>
  <si>
    <t>•	Adaptar a “solicitação de liberação” a um formulário LPCO, que contenha como um campo estruturado o número da DU-E. Os demais documentos estão dispensados de apresentação, visto que a ANVISA possuirá acesso às informações da declaração, quando o LPCO estiver vinculado, e, obrigatoriamente, a DU-E dispõe das Notas Fiscais mencionadas.
•	Deve-se esclarecer neste Capítulo, conforme mencionado em sugestões anteriores, que bens exportados temporariamente não devem ser considerados como “material usado”.
a.	Observação: existe uma pergunta frequente que esclarece esse ponto e é sugerida a internalização à RDC.</t>
  </si>
  <si>
    <t>•	O presente Capítulo se apresenta com uma oportunidade generalizada: a não especificação das penalidades. Conforme pode ser observado nas legislações aduaneiras, com destaque ao Decreto 6759/09, e no Código Tributário Nacional, as penalidades estão definidas de modo claro.
i.	A sugestão, portanto, está nessa linha: a definição das penalidades sanitárias. 
ii.	De modo complementar, definir “penalidades administrativas”. As mesmas devem ter um cunho distinto das penalidades sanitárias, visto que os “fatos geradores” e os “impactos ocasionados” são diferentes.
iii.	As penalidades devem possuir gradações e tetos.
iv.	Conforme indicado no Artigo 1, item g), do Acordo de Facilitação de Comércio, todas as informações relacionadas a penalidades relacionadas aos processos de comércio exterior devem ser descritas e de fácil acesso a todos os interessados. O artigo 6, seção 3, também deve ser levado em consideração no momento da elaboração mais específica das penalidades a serem impostas aos importadores, despachantes, transportadores e recintos aduaneiros.
•	O indeferimento sumário, frequentemente, ocorre devido à falta de algum dado ou pela ausência de um documento. Esse indeferimento não permite possíveis esclarecimentos por parte do representante legal. Destaca-se que, pelo processo ser extremamente manual, com diversas etapas e a utilização de múltiplos sistemas, o representante pode acabar se equivocando, em uma falha humana.
i.	Sugestão: o indeferimento sumário não deve ser autorizado se for decorrente da falta de um documento ou informação passível de retificação e cumprimento de exigência. Esses dois cenários não impactam diretamente à saúde e à vigilância sanitária num primeiro momento.</t>
  </si>
  <si>
    <t>Duas oportunidades com diferentes essências foram mapeadas em relação a este Capítulo, sendo que a primeira poderia ser aplicável a mais Capítulos:
•	Interpretações distintas entre fiscais sanitários: a Licença de Importação (LI) é deferida com base em uma interpretação; na próxima operação, o representante legal menciona o deferimento da licença anterior, mas, apesar disso, é passível de indeferimento, sendo o mesmo produto do mesmo fabricante que está sendo importado. Essa situação, além de deflagrar falta de harmonia dentro do próprio órgão, deflagra uma imprevisibilidade para os importadores.
•	Apesar de ser mencionado na RDC que esses casos são “parametrizados” como deferimento automático, na prática, não é isso o observado. Inclusive, exigências são colocadas por fiscais sanitários, principalmente para partes, peças e acessórios de equipamentos.
a.	Sugestão: com o advento dos atributos, pode-se pensar na inclusão de campos estruturados no Módulo Catálogo e no Módulo DUIMP que, automaticamente, não solicitem a anuência da ANVISA. Em caso de suspeita de desvio, o gerenciamento de riscos conjunto (Receita Federal e ANVISA) pode alertar a autoridade sanitária para possíveis fiscalizações durante a Janela Única de Verificação.</t>
  </si>
  <si>
    <t>O presente capítulo, por ser extenso e abordar todos os procedimentos, foi o que mais apresentou oportunidades mapeadas. As mesmas estão descritas abaixo:
•	Não está regulamentado o procedimento que deve ser aplicado aos produtos OGM (Organismos Geneticamente Modificados).
•	Não estão mencionados qual(is) procedimento(s) deve(m) ser utilizado(s) para os casos de placebos. Destaca-se que existe apenas uma NCM específica para placebo, criada recentemente na última revisão do Sistema Harmonizado de Classificação Fiscal, mas que não abrange todos os tipos de placebos.
•	Os produtos de “biotecnologia branca” não estão regulamentados e indicados em nenhum dos procedimentos.
•	A atualização dos procedimentos não é dinâmica, com destaque ao Procedimento 1. Existem RDCs (exemplo, RDC 659/22), Portarias complementares e até sistemas (como o NDS, National Drugs System) que não estão vinculados diretamente no texto da presente RDC.
•	Sobre o Procedimento 1, não são citados os procedimentos relacionados à importação de impurezas, que são utilizadas para efeitos de comparação e análise de qualidade da carga principal importada. Destaca-se que, para substâncias controladas no geral, essas impurezas têm alto valor financeiro.
•	Em relação ao Procedimento 1, as informações presentes na Autorização de Importação (AI) e na Licença de Importação (LI) são praticamente idênticas, o que gera redundância (e demora) ao longo do processo de importação de cargas classificadas nesse procedimento.
a.	Sugestão: estruturar única tramitação para toda a ANVISA com um formulário LPCO, que sirva para a vinculação à DUIMP. Se necessário, estruturar atributos referentes à mercadoria diretamente na declaração aduaneira.
•	No Procedimento 5.1, está prevista a apresentação da cópia de licenciamento de funcionamento, o que não é mencionado em nenhum outro procedimento. Apesar da ANVISA não possuir acesso a todas as autorizações de funcionamento expedidas por Prefeituras, essa lacuna sistêmica também pode ocorrer para demais procedimentos e, mesmo assim, esse documento não é exigido. Ademais, por serem estâncias públicas, as mesmas deveriam buscar uma cooperação mais refinada, cobrando a informação de quem realmente a produziu.
•	As normas relacionadas a cargas que contêm tecidos ou fluidos de animais ruminantes não estão incluídas no Procedimento 6. As exigências para as mercadorias classificadas nessas NCMs são realizadas simplesmente para questionar se existe esse tipo de tecido ou fluido ou se a cápsula contém esse tipo de tecido.
b.	Não estão claros quais dados que devem constar na Licença de Importação, tampouco os documentos a serem apresentados.
c.	No caso de LPCO, deve-se prever os atributos para não ser necessário o representante legal inserir em “informações complementares” em cada importação.
•	Procedimento 6, Seção X, item 57, é mencionado “quaisquer classes de produtos”. Esse termo é demasiadamente abrangente, dando margem a distintas interpretações de fiscais sanitários. Esse tipo de expressão também contradiz normas internacionais de licenciamentos previstas pela Organização Mundial do Comércio (OMC), que prevê que os licenciamentos não-automáticos devem prover uma ideia precisa do que será analisado e a motivação para essa análise.
•	Não raramente, existem dúvidas de quais NCMs que exigem Registro de Produto. Essa situação ocorre principalmente para alimentos, cosméticos e saneantes. Nesses casos, os representantes legais precisam checar os webinars disponibilizados pela ANVISA e as legislações específicas para descobrir essa informação, que deveria ser mais fácil de encontrar. 
•	De um modo geral, deve-se prever o recolhimento das taxas através do Módulo PCCE e do PagTesouro.</t>
  </si>
  <si>
    <t>•	A primeira delas foi citada anteriormente: a dinâmica de novas finalidades, com o mercado inovando constantemente, não é observada na atualização desse capítulo. Três exemplos de finalidades não descritas são: “Depósito Especial”; “Amostras de lote exportado para análise de qualidade”; “Comparação e análise de qualidade da carga principal importada (impurezas)”.
•	Os códigos de assunto poderiam ser objeto de inserção nesse capítulo. Ou seja, indicar o código por finalidade e por categoria. Essa sugestão orientaria claramente a correta utilização de cada código. Atualmente, os assuntos ainda estão vinculados aos procedimentos (exemplos, 5.1; 5.3).</t>
  </si>
  <si>
    <t>Oportunidades mapeadas – Capítulo XIX
Apesar da revogação do Capítulo em 2017, o mesmo foi substituído, na realidade, por normativas que não estão indicadas na RDC 81. Duas sugestões para essa oportunidade podem ser feitas:
•	Retornar o Capítulo à RDC 81, simplesmente com a indicação da legislação pertinente;
•	Internalizar à RDC 81 as normativas em paralelo, como a RDC 172/17.
Oportunidades mapeadas – Antigo Capítulo VI
Com a implementação do PEI e, agora, do SOLICITA, o perfil “Usuário Peticionamento” não é mais utilizado pela ANVISA. Consequentemente, na prática, os despachantes e demais representantes legais são vinculados com o perfil “Gestor de Segurança” no sistema Cadastramento de Empresas para obter acesso ao PEI e ao SOLICITA. Essa ação “alternativa” ocasiona alguns problemas:
•	Pelo Manual “Passo a Passo: Cadastramento de Empresas”, na versão de agosto de 2021, os despachantes não deveriam ser caracterizados  como Gestores de Segurança;
•	As empresas forçam os despachantes a assinarem vários termos de compromisso adicionais para executar a ação. Frequentemente, a área jurídica das empresas se posiciona contra esse vínculo, visto que o perfil Gestor de Segurança deveria ser aplicado apenas a profissionais da área regulatória sanitária.
Para a solução dessa questão, sugerem-se algumas ações complementares:
•	Retornar com o Capítulo VI, com uma visão moderna:
o	No caso de utilização do Portal Único (LPCO e verificações físicas), indicar que as representações legais registradas no Cadastro de Intervenientes (CadInt) serão automaticamente válidas também para as atividades junto à ANVISA;
o	No caso de utilização do PEI e ou do SOLICITA, o(a) representante legal, seja um(a) analista da empresa ou um(a) despachante, deve ser registrado como Usuário Peticionamento.
•	Habilitar o acesso do perfil Usuário Peticionamento para executar todas as ações necessárias relacionadas aos processos de importação e de exportação no PEI e no SOLICITA.
Oportunidade mapeada – Consolidação de Capítulos
Alguns Capítulos possuem alta associação de informações com outros Capítulos. A maior parte desses capítulos é referente aos Termos de Responsabilidades. Abaixo, uma lista da possível consolidação de Capítulos:
•	O Capítulo V aparenta possuir alta associação de informações com o Capítulo XV, o qual também aborda sobre embalagens e rotulagens externa, secundária e primária;
•	Os Capítulos XX e XX-A, sendo que o segundo é o Termo de Responsabilidade para o Capítulo XX;
•	Os seguintes pares de Capítulos XXI-XXII, XXIV-XXV, XXVI-XXVII, XXXVII- XXXVIII seguem a mesma lógica do bullet anterior.
Oportunidade mapeada – Legislação pertinente
Atualmente, como é de ciência da ANVISA, a comunidade de comércio exterior possui dificuldade em identificar todas as legislações que impactam na importação ou na exportação de determinado tipo de produto ou na aplicação de determinado procedimento. Isso impacta, inclusive, na orientação dos clientes / fornecedores internacionais para o correto cumprimento da legislação nacional. Um exemplo da “descentralização” de normas é a rotulagem de produtos importados.
Proposta de simplificação em vista da facilitação comercial
•	Estruturar, em parceria com a SECEX, uma área no website do Portal Único, na qual sejam listadas as legislações que impactam aquele determinado tipo de produto, seja na exportação ou na importação. Atualmente, é possível observar isso no referido website, com destaque positivo à área de “Regimes Especiais”.
o	Durante a estruturação, adotar filosofia Ágil, seja através de metodologia SCRUM ou Kanban, na liberação de páginas com a listagem das legislações pertinentes por assunto / grupo de mercadoria.
•	Definir equipe, na ANVISA, responsável pela criação dessas páginas, adicionando orientações ao Setor Privado e Perguntas Frequentes. Isso, como consequência, diminuirá os contatos para esclarecimentos de dúvidas e a quantidade de intervenções necessárias durante a importação e a exportação.
o	Observação: destaca-se que a Receita Federal possui vasta experiência nesse sentido. Os manuais, internos e externos, e as páginas de orientações foram estruturados por uma equipe dedicada.
•	Da mesma maneira que é possível observar no Capítulo IV, Empresas, ao final do item 1.2, adicionar “Observações” em cada seção ou capítulo da RDC que tenha sido impactado por uma nova normativa, indicando-a.
Oportunidade mapeada – Carta de Detentor de Registro (DDR)
A dinâmica do processo de importação e a apresentação da Carta DDR à ANVISA dispõe de algumas dificuldades, tais como:
•	Necessária a assinatura Responsável Legal (RL) e Responsável Técnico (RT). Entretanto, como mencionado anteriormente, os RTs, normalmente, não possuem Certificado Digital, o que dificulta a agilidade do processo de importação.
•	Não existe modelo oficial da Carta DDR, o que gera despadronização no entendimento da fiscalização por parte do órgão. Exemplo: fiscais sanitários solicitando o número de lote na DDR, sendo que essa é um dado a ser obtido, usualmente, mais próximo do momento do embarque da mercadoria na origem.
•	Essa Carta deve ser elaborada a cada processo de importação, sendo que, frequentemente, o Detentor do Registro assina acordos comerciais com empresas intermediárias para realizar uma série de embarques em seu nome.
Proposta de simplificação em vista da facilitação comercial
•	Estabelecimento de padrão para a Carta DDR, mencionando quais campos devem constar nesse documento;
•	Elaboração da Carta DDR com validade e mencionando quais produtos estão aptos a serem importados por aquela determinada empresa, algo semelhante à “representação legal junto a advogados”. Dessa maneira, possibilita-se a vinculação desse documento a múltiplos processos de importação
14.	Oportunidade mapeada – Termo de Responsabilidade
O atual documento “Termo de Responsabilidade” apresenta as seguintes características:
•	Assinado por Responsável Legal (RL) e Responsável Técnico (RT). Apesar do avanço digital haver facilitado a atividade para que o RL proceda com a assinatura digital nos formatos estabelecidos pela ICP, o RT, normalmente, não possui Certificado Digital.
•	Pela legislação sanitária, o RT, obrigatoriamente, é a pessoa física legalmente habilitada para a adequada cobertura das diversas espécies de processos de produção e na prestação de serviços nas empresas. Portanto, mesmo sem a assinatura de um termo a ser anexado, essa pessoa continuará sendo legalmente responsável pelas mercadorias que chegarem às empresas. Destaca-se também que esse RT é vinculado na Autorização de Funcionamento das Empresas (AFE).	
•	O Termo de Responsabilidade precisa ser elaborado a cada processo de importação, ou seja, um novo documento precisa ser assinado digitalmente e anexado a cada Licença de Importação emitida.
•	Apenas um Responsável Técnico está vinculado no sistema de cadastro da ANVISA. Entretanto, normalmente, as grandes empresas, que representam o maior volume de licenciamentos, possuem mais do que um responsável técnico na prática.
•	Também em relação às grandes empresas, a dependência da assinatura pelo específico Responsável Técnico tem impacto nas rotinas de comércio exterior, pois o mesmo pode estar em viagem, em licença médica ou mesmo de férias.
Proposta de simplificação em vista da facilitação comercial – Cenário Prioritário
•	Permitir que o Termo de Responsabilidade seja assinado digitalmente apenas por um dos responsáveis: Legal ou Técnico;
•	Adaptar a legislação para permitir que o Termo de Responsabilidade tenha validade, ou seja, que possa ser utilizado para mais do que uma importação, visto que os Responsáveis Legal e Técnico não são alterados com frequência.
o	Destaca-se que a ANVISA continua a ter um controle e transparência total sobre esses responsáveis, pois os mesmos estão indicados na AFE;
Proposta de simplificação em vista da facilitação comercial – Cenário Alternativo
A partir da elaboração do LPCO, estruturar a funcionalidade de extração via JSON, ou mesmo a impressão em .pdf, adaptado para o Termo de Responsabilidade (ou algo similar a uma “Declaração de Anuência”). Dessa maneira, o representante legal enviará rapidamente para a submissão ao RL e ao RT para assinatura digital e, posteriormente, anexar, no Portal Único, o documento assinado.
Proposta de simplificação em vista da facilitação comercial – Cenário Alternativo
Apesar de depender de alterações mais amplas do que apenas a RDC 81, sugere-se a possibilidade de vincular mais do que um Responsável Técnico no respectivo sistema da ANVISA. Dessa maneira, haverá maior flexibilidade para a obtenção de assinatura digital de um RT.
De modo complementar, sugere-se a integração do sistema de gestão de RTs da ANVISA ao Portal Único, de modo que valide automaticamente o número do Conselho Regional no Módulo LPCO, facilitando e agilizando a fiscalização sanitária, visto que os sistemas automaticamente validariam o número indicado pelo representante legal.
Proposta de simplificação em vista da facilitação comercial – Cenário Alternativo
Não exigir mais o Termo de Responsabilidade, visto que, pela legislação, as empresas, através do RL e do RT, são legalmente responsáveis pelas cargas, independentemente desse documento.
Oportunidades mapeadas – Entrega fracionada
Com a utilização da gestão de riscos pela ANVISA (e os demais órgãos intervenientes no comércio exterior brasileiro), a premissa de inspeção de 100% das cargas enquadradas em determinado tipo de produto é, aos poucos, eliminada. Nesse sentido, sugere-se também a alteração do procedimento de inspeção constante da primeira parcial de carga quando entrega fracionada. A sugestão consiste em dois tópicos complementares:
•	Quando utilizados os seguintes módulos do Portal Único, DUIMP-LPCO-CCT, utilização de gestão de riscos pela ANVISA para a seleção da verificação física, podendo ser escolhida nenhuma ou todas as parciais de uma determinada carga fracionada;
•	Seleção conjunta ANVISA-RFB na Janela Única de Verificação para a análise de determinada fração da carga e, posteriormente, a retroalimentação do sistema de gestão de riscos
Oportunidades mapeadas – Admissão Temporária
Os procedimentos da Receita Federal para o controle sobre esse Regime Especial evoluíram drasticamente nos últimos 10 anos, com dois ciclos de amadurecimento (Instrução Normativa 1361/13; Instrução Normativa 1600/15 e as respectivas evoluções) e têm a previsão de passar por um terceiro ciclo, com os controles integrados realizados no Portal Único (DU-E e DUIMP).
Seguindo conceitos internacionais, vislumbram-se oportunidades adicionais para o terceiro ciclo de evolução, com controles através de gestão compartilhada de riscos ANVISA-Receita Federal. Em outras palavras, sugere-se que, pelo menos, as admissões temporárias sem fins econômicos não estejam sujeitas a licenciamento administrativo do órgão sanitário. O nome do Responsável Técnico poderia ser exigido como “atributo“ na DUIMP nas NCMs elencadas pela ANVISA.
Através do Portal Único, a ANVISA pode extrair relatórios e realizar inspeções no momento da chegada, da saída ou mesmo durante a vigência do regime, caso sejam identificados riscos iminentes. As atividades relacionadas ao cumprimento do regime especial, por exemplo a devolução ao exterior, poderiam ser verificadas pela ANVISA. Destaca-se que, ao longo do relatório, existem mais sugestões complementares de melhorias à Admissão Temporária.
Oportunidades mapeadas – Critérios de priorização de cargas
A Orientação de Serviço DIMON Nº 47 DE 09/04/2018 define os critérios para a priorização de determinados tipos de cargas. Entretanto, esses critérios:
•	Não estão mencionados ou, minimamente, vinculados à RDC 81;
•	Não possuem atualização com a dinâmica exigida pelo atual comércio exterior, seja nacional ou internacional.
Nesse sentido, observam-se oportunidades a serem exploradas pela ANVISA:
•	Estabelecimento de Capítulo, ou de seção nas Disposições (Gerais ou Finais), no qual sejam “internalizados” os critérios de priorização indicados na supramencionada OS;
•	Estabelecer Comitê Interno, com participação do Setor Privado, através de associações representativas dos elos logísticos, que seja responsável pela revisão periódica dos critérios de priorização
Oportunidade mapeada – Imagens e laudos com imagens
Uma tendência observada para todos os órgãos intervenientes do comércio exterior é a utilização de métodos não-invasivos. A inspeção de containers é um exemplo disso. Apesar de ser invasivo, a ANVISA também adotou a possibilidade de verificação remota, que agiliza os processos de importação, pois não depende da presença física do fiscal sanitário.
No sentido de prever a agilização da liberação de cargas e da diminuição dos custos do processo de importação, sugere-se que, por meio de gestão de riscos, seja prevista a apresentação de fotos e laudos com imagens pela organização importadora, o que poderia evitar a movimentação das cargas dentro do recinto aduaneiro. Caso essa sugestão seja aceita, torna-se necessário indicar as diretrizes (formato, resolução mínima de qualidade, tipos de cargas, tipo de informação que deve constar, dúvidas a serem sanadas, entre outras diretrizes) para o aceite desses tipos de documentos
Oportunidade mapeada – Processo anuído, mas não deferido
Uma oportunidade observada pelo Setor Privado é o descompasso entre o SOLICITA / PEI e o SISCOMEX, no qual é possível observar no primeiro sistema o status “carga anuída” e no segundo o status “em análise” para a mesma Licença de Importação. Esse problema, provavelmente, é sistêmico e será resolvido com a utilização do Portal Único, com destaque ao Módulo LPCO.
Entretanto, a “virada de chave” total para a utilização da DUIMP e do LPCO está planejada mais a longo prazo. Dessa maneira, sugere-se, para curto prazo, o estabelecimento de um canal de comunicação para avisar especificamente problemas pontuais técnicos. Esse canal poderia aproveitar mais oportunidades, não relatadas neste documento, relacionadas aos sistemas da ANVISA. Essa sugestão está baseada nos canais de comunicação existentes no Portal Único. Complementarmente, sugere-se que esse canal de comunicação conste na RDC, nas Disposições (Gerais ou Finais).
Oportunidade mapeada – Retificação automática e preferência de reanálise
Com o Novo Processo de Importação, o conceito de “LI Substitutiva” desaparece. O conceito de “retificação do formulário LPCO” substitui o termo eliminado. Nesse sentido, algumas oportunidades foram identificadas:
•	Esclarecer em legislação que, no caso da importação não ser descaracterizada, o LPCO vinculado à DUIMP será automaticamente retificado, sem necessidade de reanálise. Para isso ser aplicado na prática, faz-se vital a determinação de algumas diretrizes do que será considerado como “descaracterização”.
•	Caso o formulário LPCO seja descaracterizado e necessite de retificação, prever que exista uma preferência de reanálise pela autoridade sanitária se tal LPCO esteja vinculado a uma DUIMP com cargas manifestadas no Módulo CCT, visto que são cargas em território nacional (ou próximas à chegada).
Oportunidade mapeada – Legislação sobre Exportação
A RDC 81 é a norma reconhecida, dentro da comunidade de comércio exterior, como a principal base normativa para a atuação da ANVISA para os processos de importação. Entretanto, não existe uma legislação reconhecida para os processos de exportação, o que acaba por dificultar a busca de informações sobre os procedimentos para esse fluxo. Apesar da ANVISA possuir uma atuação bastante restrita nos processos de exportação, existem produtos que são controlados.
	Dessa maneira, uma oportunidade mapeada é o estabelecimento de Capítulo(s) específico(s) para descrever os procedimentos relacionados ao processo de exportação, tornando a RDC 81 como a principal norma da ANVISA para toda a atuação no comércio exterior brasileiro. Isso facilitaria, inclusive, a integração de conhecimento com os regimes especiais, mencionados ao longo dessa resolução
Oportunidade mapeada – Reuniões Virtuais para LPCO
Anos atrás, a ANVISA permitia o encontro de despachantes aduaneiros com os fiscais sanitários para dirimir dúvidas antes da realização dos processos de importação. Destaca-se que esses encontros eram gravados para manutenção do compliance. Essas consultas técnicas eram bastante úteis ao Setor Privado para que erros fossem evitados e, consequentemente, geravam menor retrabalho ao próprio órgão.
Destaca-se que, conforme mencionado repetidas vezes por representantes da ANVISA em fóruns, os colaboradores alocados no 0800 e no Fale Conosco não são fiscais sanitários e, frequentemente, não têm conhecimento técnico suficiente para orientar os importadores com dúvidas bastante específicas, que não estão respondidas no Perguntas Frequentes.
	Com a massificação da utilização de ferramentas de reuniões virtuais (Zoom, Google Meet, Microsoft Teams, entre outros) e a possibilidade de gravação dos respectivos encontros, vislumbra-se uma oportunidade: a Reunião Virtual para LPCO sobre processos e procedimentos que não estão totalmente esclarecidos na legislação ou em algum canal de comunicação oficial.
	Para isso, sugere-se como etapas anteriores à Reunião Virtual para LPCO: 
•	submissão escrita da dúvida por parte do representante legal; 
•	avaliação da validade (se, por exemplo, aquele questionamento não está em determinado local); 
•	confirmação de agenda para consulta técnica; 
•	realização do encontro virtual; 
•	periodicamente, publicação das dúvidas em Perguntas Frequentes.
Destaca-se que esse tipo de “consulta antecipada” é incentivado no Acordo de Facilitação de Comércio (AFC), no Artigo 3, “Advance Rulings”.
Oportunidade mapeada – Fale Conosco Virtual para Comércio Exterior
A tendência das organizações é a racionalização da mão-de-obra e a utilização intensiva de tecnologia para apoio à realização das atividades. Um exemplo disso é o LÉO, atendente virtual da Receita Federal. Adicionalmente, como é observado inclusive na ANVISA, com as Centrais Remotas de Análises, as atividades, antes executadas presencialmente, estão sendo realizadas virtualmente.
Neste sentido, uma oportunidade dupla foi identificada:
•	Criação de atendente virtual da ANVISA voltado ao Comércio Exterior, com base na RDC 81/08 e as legislações pertinentes. O atendente virtual deve seguir as premissas de utilização de técnicas de aprendizado de máquina e de processamento de linguagem natural.
o	Observação: o Setor Privado vislumbra a possibilidade da ANVISA realizar parcerias com Universidades Públicas que, possivelmente, teriam interesse em um projeto nessas bases e, consequentemente, diminuir drasticamente os custos.
•	Caso o atendente virtual ainda não esteja apto a responder, abrir o “Fale Conosco Virtual” para estabelecer contato entre o Usuário e a Central Remota de Análise responsável por aquela categoria de produto, seja na exportação ou na importação.
o	Observação: sugere-se que o estabelecimento desse novo canal de comunicação (Fale Conosco) para a importação seja anterior ao “assistente virtual”, numa visão baseada na Filosofia Agile,
•	A partir das respostas obtidas pela Central, deve-se retroalimentar o atendente virtual para evitar que a mesma seja redirecionada à Central, racionalizando a mão-de-obra da ANVISA
Oportunidade mapeada – Publicação das respostas do Fale Conosco
A comunidade frequentemente entra em contato com a ANVISA através do Fale Conosco. Apesar das constantes críticas sobre a falta de atendimento, destaca-se que o mesmo faz orientações valiosas à comunidade de comércio exterior. Entretanto, observa-se que as respostas desse canal de comunicação oficial do órgão não são reaproveitadas, o que gera desperdícios de recursos da própria ANVISA.
Por falta de conhecimento dos procedimentos internos, a sugestão por parte das organizações privadas pode ser estar limitada. De qualquer maneira, a oportunidade de captar essas respostas consideradas como válidas e boas orientações foi mapeada. Para isso, sugere-se a seguinte estruturação:
•	Ao final do atendimento do Fale Conosco, estabelecer uma avaliação semelhante a: “A resposta dada pelo funcionário merece ser transformada em uma Pergunta Frequente?”
•	Caso a resposta seja “Sim”, a pergunta e a resposta seguem para uma equipe dedicada (conforme sugestão anterior) à manualização de procedimentos, que avaliará a validade da sugestão.
•	Caso a equipe julgue como válida, então, publica-se no Perguntas Frequentes da ANVISA.
o	Observação: destaca-se que o Perguntas Frequentes da ANVISA tem boa estrutura lógica para encontrar informações
Oportunidade mapeada – Atributos / NVEs / Destaques e conceitos
Em uma oportunidade mapeada mais abaixo, será possível observar a sugestão de alterações e adições de conceitos. Conforme é previsto no Novo Processo de Importação, atributos poderão sofrer alterações (evoluções) e novos atributos poderão ser incluídos no Portal Único (Módulo Catálogo, Módulo LPCO e Módulo DUIMP). Além disso, os NVEs e os Destaques também sofrem alterações constantes, sem necessariamente estar esclarecido o conceito.
Portanto, observa-se uma oportunidade para que seja criado um procedimento interno na ANVISA em que três macro etapas sejam executadas:
•	Identificação de necessidade de novo atributo (NVE / Destaque). Envio à comissão de análise de atributos do Portal Único.
•	Em paralelo, a GCPAF inicia a análise do conceito: O mesmo está incluso na RDC 81 (ou norma que venha a substituí-la)? 
o	Se não, inicia o trabalho para esclarecer exatamente o conceito.
•	Após a análise pela comissão e, eventualmente, aprovado o novo “atributo”, atualização da norma com o conceito.
o	Observação: devido à dificuldade pela constante atualização de conceitos em base normativa tão importante, sugere-se como alternativa a menção no Capítulo I de uma normativa (ou cartilha versionada) que constem os conceitos adicionais. Periodicamente, a RDC 81 seria atualizada com esses conceitos que foram estabelecidos no ínterim.
•	Se houver impacto em sistema (Cadastro de Atributos ou Tabelas Aduaneiras), publicar com antecedência de 15 dias a data de início de vigência da mudança tecnológica relacionada à atualização.
1.	Oportunidade mapeada – Conhecimento de carga embarcada
É permitido, pela legislação sanitária vigente, o envio da documentação, para a emissão da Licença de Importação, antes da chegada da carga. Entretanto, existe uma exigência do BL/AWB (Conhecimentos de Cargas marítimo e aéreo, respectivamente) com as cargas embarcadas, com a apresentação desses documentos em via original, datados e assinados. 
Devido à dinâmica do comércio exterior, em especial no modal aéreo, e a necessidade de previsibilidade para a fluidez das cargas, principalmente no que tange à liberação pelos órgãos anuentes, não raramente, as cargas não foram embarcadas na origem no momento em que a Licença de Importação é registrada. 
Em vista disso, sugerem-se duas alterações de procedimentos:
•	Curto prazo: no caso do processo ser amparado por Declaração de Importação (DI), então, exigir apenas o Draft do BL ou do AWB datados.
o	Destaca-se que alguns fiscais sanitários, atualmente, entendem o problema relatado acima e aceitam esse documento prévio. Ao mesmo tempo em que isso é benéfico para algumas situações, isso causa maior imprevisibilidade e despadronização dos procedimentos.
•	Longo prazo: com a Declaração Única de Importação, os dados do conhecimento de carga migrarão para esse documento. Devido à integração de dados com o LPCO-DUIMP-CCT, então, é possível dispensar a exigência de apresentação do BL/AWB nos processos de licenciamento.
o	Destaca-se que a Portaria nº 378/22 prevê legalmente o compartilhamento das informações.
Oportunidade mapeada – Doações Internacionais (Capítulos X e XI)
As doações internacionais necessitam de agilidade e previsibilidade para que a organização receptora dessas doações possa aproveitar o mais rápido possível dessa oportunidade de recursos materiais. Atualmente, o procedimento, tanto no que tange ao passo-a-passo quanto na documentação, está bem delineado pela ANVISA, mas carece de maior simplificação.
Destaca-se que as proposições abaixo não são aplicáveis a substâncias previstas na Portaria 344/98.
Proposta de simplificação em vista da facilitação comercial – Cenário Prioritário
•	Doações internacionais, com exceção às substâncias previstas na Portaria 344/98, serem, preferencialmente, objeto de verificação a posteriori;
•	A Declaração Única de Importação dispõe de campos específicos para a identificação de “doações internacionais”. Nesse sentido, a ANVISA pode disponibilizar aos gestores do Portal Único uma lista de NCMs que:
o	Estão dispensados de LPCO para doação internacional;
o	Necessitam obrigatoriamente de LPCO, mesmo que em caso de doação.
•	Os gestores do Portal Único devem estruturar relatórios específicos sobre doações internacionais para disponibilizar à ANVISA, principalmente no que tange aos itens dispensados de LPCO;
•	Durante o despacho aduaneiro, caso a Receita Federal do Brasil suspeite de desvios de finalidade ou mesmo fraudes, a ANVISA deverá ser alertada para compartilhamento de informações e análises;
•	Apesar da dispensa de LPCO, conforme prerrogativa de órgãos de fronteira, a ANVISA poderá, na Janela Única de Verificação (Novo Processo de Importação), realizar a verificação física da mercadoria;
•	Para os casos de substâncias previstas na Portaria 344/98, estruturar formulário LPCO específico para doações internacionais. Preferencialmente, cada licenciamento deve prever múltiplos embarques e possibilitar que sejam solicitadas prorrogação e ampliação de quantidade de importada daqueles produtos catalogados.
o	Ao invés de solicitar “Informação sobre a regularização do produto no Sistema Nacional de Vigilância Sanitária”, deve-se disponibilizar campo estruturado no formulário LPCO.
o	Sendo um formulário específico, a ANVISA poderá parametrizar internamente a prioridade em analisar tal solicitação.
o	Deve-se recordar que informações, como data de validade e lote, serão campos estruturados na DUIMP e, ao vincular o LPCO, a ANVISA possuirá visão sobre as informações prestadas pelos importadores.
o	Esse LPCO deve ser isento de taxas perante a ANVISA.
o	Em relação à documentação, sugere-se a dispensa dos seguintes documentos:
	“Petição de Fiscalização e Liberação sanitária pertinente” e “Licenciamento de Importação, cópia”, visto que serão substituídos pelo próprio formulário LPCO;
	“Conhecimento de carga”, visto que DUIMP-LPCO-CCT estarão vinculados obrigatoriamente;
	“Lista dos bens ou produtos importados”, visto que as informações necessárias estarão no Módulo Catálogo e serão complementadas por atributos no Módulo LPCO.
•	Caso seja necessário Termo de Guarda por algum motivo, o mesmo deve ser anexado diretamente na DUIMP, sendo liberada a carga com ressalvas.
o	Após 90 dias, as organizações devem providenciar provas de que as ressalvas foram sanadas, para que esse Termo de Guarda seja baixado.
Proposta de simplificação em vista da facilitação comercial – Cenário Alternativo
•	Estruturação de formulário LPCO com as seguintes condições:
o	Se não envolver substâncias controladas pela Portaria 344/98, a sugestão é a criação de uma “Carta Concessória”.
	Autorizar uma lista de produtos autorizados a importar como doação para aquela determinada organização, sem limite de quantidade, a ser renovada de tempos em tempos. 
	Se necessário vincular mais itens registrados no Módulo Catálogo, a reanálise daquele formulário LPCO deve ser realizada sem impactar necessariamente nos itens autorizados previamente.
	A ANVISA deve compartilhar informações de riscos junto aos gestores do Portal Único para a identificação de desvios de finalidade no que tange à quantidade importada.
	Documentos a serem vinculados: Carta DDR (abordada em tópico anterior neste documento); Termo de Responsabilidade (abordado em tópico anterior neste documento)
o	Se envolver substâncias controladas pela citada normativa, então o formulário deve ser deferimento não-automático, focado especificamente nessas substâncias.
	Esse tipo de LPCO deve prever múltiplos embarques e possibilitar que sejam solicitadas prorrogação e ampliação de quantidade de importada daqueles produtos catalogados.
o	Ambos os formulários devem ser isentos das taxas da ANVISA.
o	Ao invés de solicitar “Informação sobre a regularização do produto no Sistema Nacional de Vigilância Sanitária”, conforme documento exigido atualmente, deve-se disponibilizar campo estruturado no LPCO.
o	Documentos a serem vinculados: Carta DDR (abordada em tópico anterior neste documento); Termo de Responsabilidade (abordado em tópico anterior neste documento)
•	Em ambos os casos, os processos estarão sujeitos à verificação física durante a Janela Única de Verificação.
•	Caso seja necessário Termo de Guarda por algum motivo, o mesmo deve ser anexado diretamente na DUIMP, sendo liberada a carga com ressalvas.
o	Após 90 dias, as organizações devem providenciar provas de que as ressalvas foram sanadas, para que esse Termo de Guarda seja baixado.
•	Caso seja necessário “Certificado ou documento comprovante de higienização do bem ou produto quando se tratar de vestimentas e roupas de uso pessoal ou de utensílios usados” que o mesmo seja anexado na DUIMP, visto que o mesmo está relacionado à mercadoria e não ao conceito de produto;
•	Em relação à documentação, sugere-se a dispensa dos seguintes documentos:
o	“Petição de Fiscalização e Liberação sanitária pertinente” e “Licenciamento de Importação, cópia”, visto que serão substituídos pelo próprio formulário LPCO;
o	“Conhecimento de carga”, visto que DUIMP-LPCO-CCT estarão vinculados obrigatoriamente;
o	“Lista dos bens ou produtos importados”, visto que as informações necessárias estarão no Módulo Catálogo e serão complementadas por atributos no Módulo LPCO.</t>
  </si>
  <si>
    <t>2022-07-06 21:06:36</t>
  </si>
  <si>
    <t>2022-06-30 14:25:15</t>
  </si>
  <si>
    <t>De acordo com a definição de "importador por intermediação predeterminada", presente no item 1.28 do Cap. I da RDC n. 81/2008, somente bens e produtos sob vigilância sanitária e regularizados no SNVS poderiam ser objeto de importação terceirizada, o que, em tese, inviabilizaria a terceirização da importação de produtos não sujeitos à intervenção sanitária (9818) ou não regularizados no SNVS, como é o caso de produtos destinados a feiras e eventos. Esta terceirização da importação no 9818 e em feiras e eventos na prática acontece.
Sugestão de definição: "importação terceirizada: aquela realizada por pessoa que não seja a real responsável pela mercadoria no país". Necessidade também de alinhar esta definição com a RDC n. 61/2004.</t>
  </si>
  <si>
    <t>O Capítulo III menciona a petição para fiscalização e liberação sanitária, que não mais existe no novo modelo de importação. Necessidade de ajustar toda a norma para o novo modelo de importação.</t>
  </si>
  <si>
    <t>O Cap. VII, item 7, não prevê a assinatura digital dos documentos (DDR e autorização de importação procedida por intermediação pré-determinada. É necessário garantir autenticidade à documentação e alinhamento ao art. 10, §1º da Medida Provisória n. 2200/2001, art. 3º da RDC n. 74/2016, art. 5º do Decreto n. 10.278/2020 e Lei n. 14.129/2021. Qual o sentido de exigir a DDR e a autorização de importação procedida por intermediação pré-determinada, sendo que ambas fornecem as mesmas informações?
Sugestão: incluir um dispositivo esclarecendo que a assinatura digital dos documentos de importação, conforme definido no art. 3º da RDC n. 74/2016, é obrigatória. Excluir a figura da autorização de importação procedida por intermediação pré-determinada.</t>
  </si>
  <si>
    <t>Qual o sentido de exigir a DDR e a autorização de importação procedida por intermediação pré-determinada, sendo que ambas fornecem as mesmas informações? 
Sugestão: excluir a figura da autorização de importação procedida por intermediação pré-determinada.</t>
  </si>
  <si>
    <t>Os Capítulos X e XI são confusos. Algumas pessoas entendem que as doações somente podem ser feitas a instituições filantrópicas habilitadas, e que os documentos elencados no Cap. XI são complementares ao disposto no Cap. X, aplicando-se somente às instituições filantrópicas habilitadas. Já outras pessoas entendem que as doações não se limitam às instituições filantrópicas habilitadas, podendo ser a qualquer outra pessoa. 
Sugestão: permitir a doação para qualquer instituição, que não somente às filantrópicas, pois isso na prática acontece. Algumas doações são destinadas, por exemplo, a Universidades, para pesquisa. Sugere-se reunir os Cap. X e XI em um único capítulo designado "Doação internacional de bens e produtos". Se houver algum requisito específico para entidades filantrópicas, discorrer dentro do capítulo. 
No item 3 iii, menciona-se "reconhecimento de firma em cartório", o que não é compatível com a evolução dos sistemas, que são eletrônicos.
Sugestão: atualizar a norma para substituir as firmas reconhecidas em cartório pelas assinaturas digitais.</t>
  </si>
  <si>
    <t>Os Capítulos X e XI são confusos. Algumas pessoas entendem que as doações somente podem ser feitas a instituições filantrópicas habilitadas, e que os documentos elencados no Cap. XI são complementares ao disposto no Cap. X, aplicando-se somente às instituições filantrópicas habilitadas. Já outras pessoas entendem que as doações não se limitam às instituições filantrópicas habilitadas, podendo ser a qualquer outra pessoa. 
Sugestão: permitir a doação para qualquer instituição, que não somente às filantrópicas, pois isso na prática acontece. Algumas doações são destinadas, por exemplo, a Universidades, para pesquisa. Sugere-se reunir os Cap. X e XI em um único capítulo designado "Doação internacional de bens e produtos". Se houver algum requisito específico para entidades filantrópicas, discorrer dentro do capítulo. 
Nos itens 7, menciona-se "com reconhecimento de firma em cartório", o que não é compatível com a evolução dos sistemas, que são eletrônicos.
Sugestão: atualizar a norma para substituir as firmas reconhecidas em cartório pelas assinaturas digitais.</t>
  </si>
  <si>
    <t>Atualmente, este capítulo é restrito a produto acabado, havendo uma lacuna em relação às matérias-primas.
Sugestão: reescrever o Capítulo para: "Rotulagem de bem ou produto importado". Dentro do capítulo, definir o que se aplica a produto acabado, semi-acabado e matérias-primas.</t>
  </si>
  <si>
    <t>O Cap. XX se limita a padrões de referência destinados a ensaio de proficiência, mas o PAFCO tem recebido pedidos de importação de padrões de referência para outros fins, como controle de qualidade, os quais atualmente estão sendo importados como não sujeitos à intervenção sanitária (código 9818).  No entanto, existe a possibilidade de estar ocorrendo uma deficiência de controle sanitário em relação a estes produtos. 
Sugestão: avaliar qual o risco sanitário envolvendo a importação de padrões de referência para outros fins que não ensaio de proficiência (ex.: controle de qualidade), de forma a determinar o melhor tratamento a ser realizado na importação: se estes padrões de referência para outros fins que não ensaio de proficiência deveriam permanecer no 9818 ou se deveriam ser contemplados no Cap. XX.
No item 1.4.1, menciona-se "reconhecimento de firma em cartório", o que não é compatível com a evolução dos sistemas, que são eletrônicos.
Sugestão: atualizar a norma para substituir as firmas reconhecidas em cartório pelas assinaturas digitais. Deixar clara a obrigatoriedade da assinatura eletrônica nos Termos de Responsabilidade.</t>
  </si>
  <si>
    <t>Os Termos de Responsabilidade deveriam incluir alguma forma de identificação do processo de importação (ex.: número do LPCO).</t>
  </si>
  <si>
    <t>Entendo que se trata de um dos Capítulos mais críticos da norma. Seguem os problemas:
1) O Capítulo XXI trata apenas de produto não regularizado no SNVS. A norma não deixa claro sobre procedimentos de importação de produtos regularizados no SNVS para as mesmas finalidades.
Sugestão: inserir algum dispositivo na norma mencionando que estes produtos, quando regularizados no SNVS e importados para as mesmas finalidades, devem atender aos procedimentos de importação do Cap. XXXIX.
2) O Cap. XXI menciona a necessidade de petição para fiscalização e liberação sanitária, além do TR. No entanto, é omisso em relação a documentos como fatura comercial e conhecimento de carga embarcada, o que dá a entender que são dispensáveis. No entanto, será que estes documentos não deveriam ser obrigatório para todos os processos de importação de produtos sujeitos à vigilância sanitária?
Sugestão: avaliar se há necessidade de apresentação de fatura comercial e conhecimento de carga embarcada e deixar a redação clara.
3) Seção II - Dos produtos médicos e produtos para diagnóstico in vitro: a seção é muito genérica ao dispor sobre "testes, ensino e treinamento". Que testes, ensino e treinamento seriam estes?
Sugestão: inserir definição/critérios para "testes, ensino e treinamento". Deixar claro que os testes, ensinos e treinamentos de que tratam este Cap. XXI não podem ser realizados em humanos. Para testes e treinamentos em humanos de produtos não regularizados no SNVS, há de se observar os procedimentos de importação para pesquisa científica (RDC n. 712/2017) ou pesquisa clínica (Capítulo XXVI). Deixar claro que não é autorizada pesquisa de mercado com produtos para saúde não regularizados no SNVS.
4) Seção II - Dos produtos médicos e produtos para diagnóstico in vitro: a seção se refere somente a produtos ACABADOS. Atualmente, por limitação legal, os insumos, partes, acessórios, peças e semi-acabados de produtos para saúde destinados a testes, ensinos e treinamentos entram pelo 9818 (não sujeito à intervenção sanitária). No entanto, existe a possibilidade de estar ocorrendo uma deficiência de controle sanitário em relação a estes produtos. 
Sugestão: avaliar junto à GGTPS qual o risco sanitário envolvendo a importação de matéria-prima, insumo, partes, acessórios e semi-acabados de produtos para saúde não regularizados para testes, ensino e treinamento, de forma a determinar o melhor tratamento a ser realizado na importação: se estes componentes devem permanecer no 9818 ou se deveriam ser contemplados no Cap. XXI. 
5) Seção IV - Dos cosméticos, perfumes e produtos de higiene pessoal: o dispositivo se limita a produtos acabados ou a granel, mas o PAFAL tem recebido pedidos de importação de matéria-prima, e semi-elaborados de cosméticos, perfumes e produtos de higiene pessoal não regularizados no SNVS para estas mesmas finalidades, os quais atualmente estão sendo importados como não sujeitos à intervenção sanitária (código 9818).  No entanto, existe a possibilidade de estar ocorrendo uma deficiência de controle sanitário em relação a estes produtos.
Sugestão: avaliar junto à GHCOS/CCOSM qual o risco sanitário envolvendo a importação de matéria-prima e semi-elaborados de cosméticos, perfumes e produtos de higiene pessoal não regularizados no SNVS, destinados à análise laboratorial de controle de qualidade e avaliação de embalagem e rotulagem, análise para fins de registro, desenvolvimento de novos produtos, pesquisa de mercado ou ensaios de segurança e eficácia, de forma a determinar o melhor tratamento a ser realizado na importação: se estas matérias-primas e semi-elaborados devem permanecer no 9818 ou se deveriam ser contemplados no Cap. XXI. 
6) Seção V - Dos alimentos: o item 12.5 define que "Não será autorizada a importação de amostra de alimento com obrigatoriedade de registro na Anvisa, cuja finalidade seja pesquisa de mercado". No entanto, este item contraria o disposto no Decreto- Lei n. 986/1969. Segue NOTA TÉCNICA Nº 52/2018/SEI/GEREG/GGALI/DIARE/ANVISA (SEI 0297637):  
“Em se tratando de alimentos destinados à prospecção de mercados, cabe esclarecer a excepcionalidade prevista no Decreto-Lei nº 986/69, transcrita abaixo. 
Art 51. Será permitido, excepcionalmente, expor à venda, sem necessidade de registro prévio, alimentos elaborados em caráter experimental e destinados à pesquisa de mercado".
Sugestão: revogar o item 12.5.
7) Das disposições finais: a norma faz menção a "reconhecimento de firma em cartório", o que não é compatível com a evolução dos sistemas, que são eletrônicos.
Sugestão: atualizar a norma para substituir as firmas reconhecidas em cartório pelas assinaturas digitais. Deixar clara a obrigatoriedade da assinatura eletrônica nas documentações elaboradas pelo importador. 
8) O capítulo XXI não estabelece nenhum controle destes produtos. Diferentemente dos casos de admissão temporária para feiras e eventos, em que os produtos são devolvidos ao exterior, no caso do Cap. XXI, os produtos, ressalta-se, NÃO estão regularizados, depois que entram para o mercado nacional ficam sem nenhum tipo de controle sanitário, e não há garantia de que não estejam sendo usados de forma irregular no país.
Sugestão: alinhar um fluxo de comunicação com a GGFIS para que esta tenha acesso a estas informações para eventuais fiscalizações. Ou estabelecer alguma obrigatoriedade para o importador apresentar, via aditamento, comprovante de destinação da mercadoria, sob pena de ser autuado.</t>
  </si>
  <si>
    <t>A ausência do número do LI no TR prejudica a rastreabilidade do produto. O TR, assim como a DDR, deveria ser atrelado ao processo de importação específico. Existem importadores que usam o mesmo TR, assinado em anos anteriores (ex.: 2020), para fazer importação recente (ex.: 2021). 
Sugestão: incluir a obrigatoriedade de inserir o número do processo de importação no TR.</t>
  </si>
  <si>
    <t>No Cap. XXVI, de pesquisa clínica, estabelece que o importador deve informar na descrição do produto o número do CE ou CEE ou DDCM ou DICD. Não constam na lista de documentos obrigatórios para instrução processual. No entanto, na prática, os anuentes do PAFCO fazem exigência para anexação do documento, embora seja um documento produzido pela Anvisa.
Sugestão: avaliar se é melhor incluir na norma a obrigatoriedade de anexação do CE ou CEE ou DDCM ou DICD ou estabelecer fluxo interno para dar acesso aos anuentes ao SCPC.</t>
  </si>
  <si>
    <t>A ausência do número do LI no TR prejudica a rastreabilidade do produto. O TR, assim como a DDR, deveria ser atrelado ao processo de importação específico. E
Sugestão: incluir a obrigatoriedade de inserir o número do processo de importação no TR.</t>
  </si>
  <si>
    <t>Acho o Capítulo XXX  confuso e não entendo a lógica usada para estabelecer os critérios conforme bandeira do meio de transporte.
Sugestão: discutir o capítulo e reescrever o Capítulo para dar mais clareza e coerência à norma.</t>
  </si>
  <si>
    <t>1) Na prática, o anuente tem dificuldade em identificar que o produto é oriundo de retorno.
Sugestão: incluir a previsão de que o importador deve apresentar documentação que comprove que é retorno.
2) Na norma, não está claro quem deve assinar o Termo de Guarda e Responsabilidade (TGR). Anuentes relatam que existem TGR assinados pelo despachante.
Sugestão: definir claramente na norma quem deve assinar o TGR. Pensar também na possibilidade de incluir um modelo de TGR, que atualmente só está disponível no portal da Anvisa.</t>
  </si>
  <si>
    <t>A ausência do número do LI no TR prejudica a rastreabilidade do produto. O TR, assim como a DDR, deveria ser atrelado ao processo de importação específico. 
Sugestão: incluir a obrigatoriedade de inserir o número do processo de importação no TR. Em todos os documentos feitos pelo importador (DDR, TR, Declarações, TGR etc.) deixar claro que as assinaturas devem ser digitais.</t>
  </si>
  <si>
    <t>1) No caso do transporte marítimo o BL não é verificável (problemas de falsificação e ilegibilidade) e traz poucas informações sobre a carga. O mercante é verificável pelo sistema (https://www.mercante.transportes.gov.br/g33159MT/jsp/logon.jsp), é completo e rastreia a carga até o recinto armazenador, podendo dispensar inclusive a averbação de presença de carga pelo terminal. No modal aéreo, o MANTRA também está sendo substituído no controle de cargas pela RFB e seria uma oportunidade de modernizar a análise da Anvisa. 
Sugestão: em todos os procedimentos deste Capítulo, substituir o “Conhecimento de Carga Embarcada” por “Conhecimento Eletrônico - CE Mercante”, no caso de modal aquaviário. 
2) Procedimento 5.1 - Alimentos. O comunicado de início de importação é um documento exigido para alimentos dispensados de registro, de acordo com a Res. n. 23/2000, sendo emitido pelas VISAs. A Anvisa não possui acesso a este documento. Por outro lado, já houve orientação da GCPAF, por meio do Memorando-circular n. 25/2010, de que este documento não deveria ser exigido na importação, haja vista o disposto no Cap. XXXIX. Vale ressaltar que a Res n. 22/2000 dá a entender que o comunicado pode ser feito após a importação. Importante também lembrar que a GGALI está revisando o marco regulatório de alimentos, e existe proposta de serem criadas outras formas de regularização de alimentos, além do registro e do comunicado do inicio de importação. 
Sugestão: refletir sobre a possibilidade de incluir como documentação obrigatória o comunicado de início de importação, no caso de alimentos dispensados de registro. Alinhar esta revisão com a discussão que está sendo realizada pela GGALI quanto ao marco regulatório de alimentos (revisão da Res n. 23/2000).
3) Procedimento 5.1 - Alimentos. Atualmente, o controle sanitário de alimentos importados no Brasil, do ponto de vista de práticas higiênico-sanitárias, é deficiente. O único documento de caráter sanitário exigido pela norma é a licença sanitária do importador. Não se exige nenhum controle sanitário do fabricante do alimento no exterior, nem é realizada inspeção em estabelecimentos de alimentos no exterior, como é feito com medicamentos e produtos para saúde ou com produtos de origem animal (neste caso, pelo MAPA). Também não é exigido nenhum laudo analítico do importador como rotina, nem é feita coleta fiscal de amostras de alimentos para verificação da  adequação sanitária.
Sugestão: pensar em formas de aprimorar o controle sanitário de alimentos importados, principalmente do ponto de vista de BPF, considerando todo o cenário de limitação de recursos do SNVS. Uma proposta é trabalhar com faixas de riscos de alimentos, e fazer um controle mais rigoroso daqueles produtos de maior risco na importação. Para estes, pode ser solicitado, por exemplo, um certificado de conformidade do produto, da mesma forma que a GGALI emite para os exportadores de alimentos. Outra alternativa seria exigir certificado de qualidade do estabelecimento fabricante.
4) Procedimento 5.1 Alimentos. Atualmente, a anexação do rótulo do produto ao dossiê de importação não é obrigatória. Sem o rótulo dos alimentos, a análise do produto fica prejudicada, tendo em vista a complexidade e variedade de produtos alimentícios existentes, somado ao fato de que muitas vezes a descrição do alimento no LI é bem genérica, não permitido às vezes nem compreender de que produto se trata. Assim, o anuente precisa emitir exigências técnicas para a apresentação da rotulagem, tornando o processo muito mais moroso e ineficiente.
Sugestão: refletir sobre a possibilidade de incluir o rótulo como documento obrigatório. O rótulo poderia ser anexado ao catálogo de produtos.
5) Procedimento 5.6 - Produtos diversos. Os mordedores não estão no âmbito da NBCAL (Norma Brasileira de Comercialização de Alimentos para Lactentes e Crianças de Primeira Infância, Bicos, Chupetas e Mamadeiras), assim, não há como cobrar os dispositivos da Lei e demais regulamentos para ele.  Não existem atos normativos sanitários aplicáveis aos mordedores, no âmbito da Anvisa.  
Sugestão: excluir da anuência da Anvisa apenas os mordedores. Paralelamente, enviar ofício ao INMETRO informando esta alteração.
6) Procedimento 6 - Bens e produtos que contém tecidos ou fluidos de animais ruminantes
Sugestão: como se trata de um procedimento transversal a quase todas as categorias de produtos, não deveria haver na norma um procedimento específico para este assunto, que deveria ser tratado como dispositivo dentro dos procedimentos específicos das categorias. Deveria remeter à RDC n. 302/2005 e à RDC n. 68/2003, que precisam ser atualizadas, considerando as novas classificações de risco geográfico.</t>
  </si>
  <si>
    <t>2022-07-01 14:21:44</t>
  </si>
  <si>
    <t>2022-07-01 13:38:22</t>
  </si>
  <si>
    <t>2022-07-01 14:21:43</t>
  </si>
  <si>
    <t>Órgão ou entidade do poder público</t>
  </si>
  <si>
    <t>2022-07-04 10:53:49</t>
  </si>
  <si>
    <t>2022-07-04 10:44:53</t>
  </si>
  <si>
    <t>I.	Contexto – Produtos de Terapias Avançadas
Os Produtos de Terapias Avançadas representam uma nova categoria medicamentos especiais, que inclui produtos de terapias celulares avançados; produtos de terapias gênicas; e produtos de engenharia tecidual.
Com características biológicas específicas, o marco regulatório para a Pesquisa Clínica e Registro destes medicamentos foi estabelecido nos últimos 4 anos, possibilitando a disponibilidade destes produtos no país para os pacientes brasileiros. 
Esses produtos são uma grande promessa terapêutica para enfermidades complexas e sem alternativas terapêuticas disponíveis, tratando a causa raiz de doenças e distúrbios. Também trazem desafios ao desenvolvimento de mecanismos de controle que garantam a sua qualidade, segurança e eficácia a longo prazo. 
Desta forma, estamos diante de um ambiente regulatório inovador e complexo, o que significa o diálogo entre órgão regulador e setor regulado deve acontecer desde o início e, com mais frequência, durante o processo de aprovação do registro para construção de vias adequadas e seguras para este novo cenário.  
A convergência internacional ao estabelecer marcos regulatórios é fundamental para proporcionar o fornecimento adequado destes produtos, com a mesma qualidade, segurança e eficácia estabelecida, considerando que em muitos casos o produto é destinado a um paciente específico (personalizado) e produzido com matéria-prima doada pelo próprio paciente. 
Atualmente centenas de produtos estão sendo testados em ensaios clínicos, e há expectativas do FDA, por exemplo, que até 2025, em torno de 20 novos produtos de terapias serão aprovados para comercialização. 
No Brasil, a ANVISA aprovou quatro registros de medicamentos nesta categoria e há diversos estudos clínicos em andamento. 
Considerando as características específicas destes produtos que podem incluir, mas não se limitam a: 
- Pacientes em situações críticas de saúde que aguardam o recebimento do medicamento no menor tempo possível; 
- Produto transportado a temperaturas negativas (congelado em gelo seco - 60°C) ou nitrogênio líquido (-120°C);
- Produto importado para um paciente específico;
- Produto importado com destinação direta o centro de tratamento do paciente;
- Transporte de materiais biológicos humanos sensíveis e com prazo de validade reduzido (podendo de ser de horas até alguns meses). 
Diante deste cenário desafiador, faz-se ainda mais necessário o estabelecimento de procedimentos de importação e desembaraço que possibilitem a disponibilidade do produto no menor tempo possível, com a manutenção de todos os parâmetros de qualidade para o paciente que podem estar em condições de doenças raras e graves.
No entanto, a RESOLUÇÃO-RDC Nº 81, DE 05 DE NOVEMBRO DE 2008 (*), que “Dispõe sobre o Regulamento Técnico de Bens e Produtos Importados para fins de VigilânciaSanitária”, verifica-se lacunas importantes para atender a demanda deste novo cenário, pois os procedimentos vigentes para medicamentos, podem, em alguma parte retardar e/ou impossibilitar a disponibilidade do produto.
Embora as Gerências responsáveis por este tema (GSTCO e GCPAF) já tenham conhecimento desta necessidade, a proposta aqui apresentada tem como objetivo auxiliar este processo visando otimizar o processo de desembaraço e manter o mesmo nível de controle do processo e qualidade do produto.
II.	Proposta de Importação e desembaraço da LI:
•	A importação será realizada por meio das modalidades de importação no SISCOMEX especificamente via módulo LPCO (Licenças, Permissões, Certificados e Outros Documentos);
•	Para fins de autorização de importação, recomenda-se o deferimento antecipado da Licença de Importação (LI). 
•	Prazo para análise e deferimento da LI: recomenda-se 24 horas após o protocolo da LI no SISCOMEX. 
•	Para que o setor tenha maior visibilidade desse prazo de atendimento, sugerimos a inclusão deste perfil de Produto na OS 47/2018;
•	Apresentação do conhecimento de embarque (AWB), posteriores a análise e deferimento da Licença de Importação;
•	O setor recomenda que a apresentação da AWB não seja condicionada ao deferimento da LI. A AWB é um documento que apenas é passível de emissão horas antes do produto estar pronto para expedição o que atrasaria o processo de importação deste tipo de produto, e consequentemente poderia impactar a nível de paciente, prazo de validade entre outros. 
•	A empresa importadora (detentora do registro) ficará isenta da necessidade de realizar testes de controle de qualidade em território nacional quando cumprir com os seguintes requisitos:
o	For subsidiária da empresa fabricante e/ou mantiver uma relação comercial exclusiva, devidamente documentada, com a empresa fabricante do Produto de Terapia Avançada;
o	Ter apresentado ao solicitar a LI:  laudo analítico de controle de qualidade do produto;
Nota: para os casos de produtos que apresentem laudo analítico com OOS (out of specification), o procedimento deverá ser definido em conjunto com a área técnica responsável (GSTCO), para a devida concordância e celeridade do processo.  
o	Possuir registros contínuos de temperatura da cadeia de transporte que comprovem que o produto foi mantido dentro das condições de armazenamento e de transporte preconizadas pelo fabricante;
o	Após o desembaraço dos lotes, deverá assegurar que os registros de temperatura que comprovem que o produto foi mantido dentro das condições aprovadas estão em conformidade;
o	A empresa importadora, após o desembaraço dos lotes, poderá movimentar sua carga para o próximo elo da cadeia, devendo anexar ao dossiê eletrônico do processo de importação uma cópia dos registros de temperatura e AWB.</t>
  </si>
  <si>
    <t>2022-07-08 10:07:04</t>
  </si>
  <si>
    <t>2022-07-04 17:21:53</t>
  </si>
  <si>
    <t>Importante que a RDC que trata sobre a importação de bens e produtos regulados pela Anvisa, seja revisada de forma a contemplar todos os aspectos operacionais, visando o novo processo de importação (via Portal Único de Comércio Exterior) e que as normas vigentes, relativas a parte de regulamentação dos produtos sejam mantidas apenas para a parte que venha a regular os diversos produtos. As empresas de nosso setor entendem que existem as normas para a regulação dos bens a serem comercializados no território nacional e que a nova RDC venham com as regras para a etapa posterior, quando for o caso de importação dos produtos (contendo então as normas necessárias para a correta importação dos bens e produtos regulados pela Anvisa).
Em relação à Lacuna regulatória, a sugestão é que deve ser incluída a definição de LPCO (Licenças, Permissões, Certificados e outros documentos), pois como houve a atualização no sistema de peticionamento, é importante que a nova RDC reflita também esta mudança. 
Sobre a parte referente a Divergência com outro ato normativo, abaixo seguem as contribuições de nosso setor:
“1.12. Despacho Aduaneiro de Importação: ato em procedimento fiscal que verifica a exatidão dos dados declarados pelo importador em relação aos bens e produtos importados, a título definitivo ou não, com vista ao seu desembaraço aduaneiro, de acordo com a legislação pertinente.”
A sugestão do setor seria: 
Despacho de importação é o procedimento mediante o qual é verificada a exatidão dos dados declarados pelo importador em relação à mercadoria importada, aos documentos apresentados e à legislação específica, com vistas ao seu desembaraço aduaneiro (art. 542 do Regulamento Aduaneiro).
O despacho não é um ato, é um procedimento. O Ato é o desembaraço que conclui o procedimento do despacho. 
“1.28. Importador por intermediação predeterminada: pessoa jurídica que promove, em seu nome, operação de comércio exterior de importação de bens e produtos sob vigilância sanitária adquiridos por outra empresa detentora da regularização do produto no Sistema Nacional de Vigilância Sanitária, ou autorizada para a atividade de importar matéria-prima com emprego na indústria farmacêutica.”
Esta terminologia não é usada em comércio exterior e a sugestão seria: 
Importações Indiretas: são atividades relacionadas à execução e gerenciamento dos aspectos operacionais, logísticos, burocráticos, financeiros e tributários da importação de bens e produtos sob vigilância sanitária adquiridos por outra empresa detentora da regularização do produto no Sistema Nacional de Vigilância Sanitária, ou autorizada para a atividade de importar matéria-prima com emprego na indústria farmacêutica, realizadas por empresas especializadas, conhecidas também como Importação por Conta e Ordem e a Importação por Encomenda.
“1.51. Recintos Alfandegados:
I - de zona primária, os pátios, armazéns, terminais e outros locais destinados à movimentação e ao depósito de bens ou produtos importados ou destinados à exportação, que devam movimentar-se ou permanecer sob controle aduaneiro, assim como as áreas reservadas à verificação de bagagens destinadas ao exterior ou dele procedentes e as dependências de lojas francas;
II - de zona secundária, os entrepostos, depósitos, terminais ou outras unidades destinadas ao armazenamento de bens e produtos nas condições do inciso anterior, assim como as dependências destinadas ao depósito de remessas postais internacionais sujeitas ao controle aduaneiro.”
Zona primária compreende portos, aeroportos e zonas de fronteira assim como os perímetros incluídos nesses locais enquanto Zonas Secundárias são os demais recintos alfandegados, como entrepostos, depósitos, terminais ou outras unidades destinadas ao armazenamento de bens e produtos. 
Neste caso, nossa sugestão seria indicar no item 1.51-I que os armazéns e terminais de que trata esse item são somente aqueles que se encontram em aeroportos, aeroportos e zonas de fronteira.</t>
  </si>
  <si>
    <t>Relativo ao tema sobre Lacuna regulatória: A sugestão para o item 1.1 é que seja avaliada a possibilidade para a atualização do texto abaixo: 
1.1.	Os bens e produtos sob vigilância sanitária, destinados ao comércio, à indústria ou consumo direto, deverão ter a importação autorizada deverão ser desembaraçados desde que estejam regularizados formalmente perante o Sistema Nacional de Vigilância Sanitária no tocante à obrigatoriedade, no que couber, de registro, notificação, cadastro, autorização de modelo, isenção de registro, ou qualquer outra forma de controle regulamentada pela Agência Nacional de Vigilância Sanitária.
Adicionalmente, sugerimos a exclusão do item 1.2.1., em razão de que atualmente não é possível realizar peticionamento manual: 
1.2.1. Na hipótese de requerimento por meio de peticionamento manual, é obrigatória a apresentação da Guia de Recolhimento da União (GRU), da Secretaria do Tesouro Nacional e do seu respectivo comprovante de pagamento, conforme disposto na legislação, bem como no instrumento de procuração do importador, com delegação de poderes perante a ANVISA, ao representante legal responsável pelo desembaraço. (Incluído pela Resolução – RDC nº 208, de 5 de janeiro de 2018) 
Referente ao tópico de Regra Excessiva: A avalição de nosso setor é pela avaliação na harmonizar nacionalmente procedimentos e tempos de importação. Pois encontramos dificuldades para importar pequenas quantidades dependendo do ponto de importação (Aeroporto). Este tema refere-se as importações de amostras por meio de remessa expressa.
Atualmente há grande variação e falta de previsibilidade a depender do ponto de importação. Exemplo: Importação de remessa expressa via Aeroporto de Viracopos / SP. Importante  a reavaliação para que todo o processo possa ser visualizado no Solicita, pois existe grande dependência das empresas de remessa expressa para o encaminhamento de informações sobre deferimento e/ou exigências nos processos aos importadores.</t>
  </si>
  <si>
    <t>Relativo ao item Lacuna regulatória: Pedimos por favor a avaliação para alteração/flexibilização, referente a autorização para os casos de pequenas quantidades/finalidades não comerciais/materiais de baixo risco (saneantes/cosméticos/alimentos). Pois trata-se de produtos de volume e risco baixo e destinação conhecida, liberação de recursos da autoridade.</t>
  </si>
  <si>
    <t>Sobre o tema de Lacuna regulatória: Dado que há laboratório/Instituição de pesquisa e inovação privados no país não vinculado a uma indústria e, que atualmente a legislação não prevê a emissão de AFE para esse tipo de instituição, é importante prever a dispensa de AFE para esse tipo de entidade também (este tema foi apresentado pela ABIHPEC e atualmente a Anvisa tem auxiliado nesta temática, mas para nosso setor seria importante a avaliação para que a informação de dispensa possa constar na nova norma). 
“SEÇÃO IV 
DOS COSMÉTICOS, PERFUMES E PRODUTOS DE HIGIENE PESSOAL
10. A importação de que trata esta Seção será facultada a laboratório habilitado pela Rede Brasileira de Laboratórios Analíticos em Saúde (REBLAS), mediante a apresentação de declaração de autorização da pessoa jurídica interessada na realização dos ensaios e de Petição para Fiscalização e Liberação Sanitária, prevista no Capítulo II, subitem 1.2, a qual deverá estar instruída por Termo de Responsabilidade, constante do Capítulo XXII, desta Resolução. (Redação dada pela Resolução – RDC nº 208, de 5 de janeiro de 2018) “.</t>
  </si>
  <si>
    <t>Conforme comentários de associados da ABIHPEC, solicitado o apoio para avaliação sobre o Formulário, que depende da correta definição da atividade no primeiro item.</t>
  </si>
  <si>
    <t>A norma deveria permitir de maneira mais clara e simplificada que empresas multinacionais de direito privado consigam importar em nome próprio para realizar a doação já da mercadoria nacionalizada, de maneira que as empresas serão responsáveis pelo processo de importação, assumindo todos os custos da nacionalização (tema em reavaliação e a preocupação é que não seja autorizada a importação de bens usados).</t>
  </si>
  <si>
    <t>Reavaliação sobre o texto da norma par doação, de forma a especificar quem poderá efetuar a importação e quem poderá efetuar as doações.</t>
  </si>
  <si>
    <t>Sugerimos a revisão do item para possibilitar o upload de draft do Documento de Embarque em função da modalidade pós-embarque, não sendo relevante para a análise da Anvisa. Isso trás atraso no processo ao importador para fornecer a informação e aumenta o risco de armazenagem adicional em função de a carga chegar antes da obtenção do documento final. Essa alteração não traria prejuízos às análises regulatórias necessárias.   
e) Conhecimento de Carga Embarcada;
Sugerimos a realização da análise por “embarque”, que irá gerar uma DI. Atualmente, as Lis são analisadas individualmente ocorrendo em muitas ocasiões uma única LI sem deferimento, onde isso acarreta em atraso no registro de um lote inteiro. A sugestão é inserir no LPCO um campo denominado “Conhecimento de Embarque”, para que a análise seja feita considerando esse lote.</t>
  </si>
  <si>
    <t>Importante para o setor de higiene pessoal, perfumaria e cosméticos (HPPC), que após a revisão do regulamento vigente, que possa ser avaliado a preparação de um manual de importação para os produtos e nosso setor, de forma, que possa auxiliar as empresas para a importação dos bens do setor de HPPC, regulados pela Anvisa. Entendemos que a publicação de um manual para nosso setor, os processos poderão ser aprimorados pelas empresas e assim contribuir para as boas práticas processuais para a importação de produtos de HPPC.</t>
  </si>
  <si>
    <t>2022-07-05 16:38:20</t>
  </si>
  <si>
    <t>2022-07-05 16:31:38</t>
  </si>
  <si>
    <t>Definição de matéria-prima de acordo com a RDC 259, de 20 de setembro de 2002 ANVISA:
Matéria – prima alimentar: É toda substância que para ser utilizada como alimento necessita sofrer
tratamento e ou transformação de natureza física, química ou biológica.
Justificativa: Harmonização com outras normas da Anvisa, RDC 259/2002 e, também para englobar outras fontes de materia prima além de origem vegetal e animal.</t>
  </si>
  <si>
    <t>Uniformizar o entendimento que disposto no artigo 4 do Capitulo V não se aplica a importação de
produtos acabados, semi-elaborado ou a granel ou matéria-prima, com finalidade de desenvolvimento de novos produtos.
Justificativa: Inclusão de finalidade de uso não definida na regulamentação anteriormente.</t>
  </si>
  <si>
    <t>ROTULAGEM DE BEM OU PRODUTO IMPORTADO - PRODUTO SEMI ELABORADO E/OU MATERIA PRIMA
1. Será permitida a rotulagem de produtos importados, em território nacional observada a legislação
pertinente.
1.1. Será permitida a comercialização de produtos importados com identificação ou rotulagem em idioma estrangeiro, exclusivamente nos idiomas espanhol e inglês, apenas para produtos de uso industrial sem venda direta ao consumidor.
1.2. Os produtos de que trata este item, quando expostos ou entregues ao consumo, deverão apresentarse rotulados conforme legislação sanitária pertinente à classe do produto.
§ No caso dos produtos destinados exclusivamente ao processamento industrial ou aos serviços de
alimentação, a declaração de que trata o caput pode ser realizada alternativamente nos documentos que acompanham o produto ou por outros meios acordados entre as partes.
2. A embalagem primária ou secundária ou de transporte deverá conter as seguintes informações mínimas quando de sua entrada no território nacional, conforme classe de produto à qual pertence:
2.1 Alimentos:
a) Nome comercial em uso no exterior;
b) Nome do fabricante e local de fabricação;
c) Número do lote;
Justificativa:
Reduzir a complexidade entre o processo de internalização de consumo de matérias primas e produtos semi-elaborados destinados para fins de industrialização, gerando agilidade e economia através da retirada da etiquetagem de produtos não destinados ao consumidor final, sem prejuízo do mesmo.
O arcabouço regulatório já prevê o envio de informações referentes aos produtos via documentação que os acompanhem, como é o caso de especificações técnica, alergênicos, informação nutricional e outros.</t>
  </si>
  <si>
    <t>2022-07-06 16:20:52</t>
  </si>
  <si>
    <t>2022-07-06 16:06:32</t>
  </si>
  <si>
    <t>TEXTO ATUAL:
1.28. Importador por intermediação predeterminada: pessoa jurídica que promove, em seu nome, operação de comércio exterior, de importação de bens e produtos sob vigilância sanitária adquiridos por outra empresa detentora da regularização do produto no Sistema Nacional de Vigilância Sanitária, ou autorizada para a atividade de importar matéria-prima com emprego na indústria farmacêutica. 
TEXTO PROPOSTO:
1.28. Importador por intermediação predeterminada: pessoa jurídica que promove, em seu nome, operação de importação de bens e produtos sob vigilância sanitária nas modalidades de importação indireta por conta e ordem ou por encomenda de empresa detentora da regularização do produto no Sistema Nacional de Vigilância Sanitária; ou autorizada para a atividade de importar matéria-prima com emprego na indústria farmacêutica. A empresa detentora da autorização será denominada de adquirente, no caso da importação por conta e ordem, e de encomendante, na hipótese da importação por encomenda.
1.x) Importação por conta e ordem de terceiro é um serviço prestado por uma empresa – a importadora, atuante no comércio exterior–, a qual promove, em seu nome, o despacho aduaneiro de importação de mercadorias adquiridas por outra empresa – a adquirente –, em razão de contrato previamente firmado. Neste caso, o importador presta o serviço ao adquirente, que é o detentor da regularização do produto no Sistema Nacional de Vigilância Sanitária. 
1.X) A importação por encomenda é aquela em que uma empresa adquire mercadorias no exterior com recursos próprios e promove o seu despacho aduaneiro de importação, a fim de revendê-las, posteriormente, a uma empresa encomendante previamente determinada, em razão de contrato entre a importadora e a encomendante, cujo objeto deve compreender, pelo menos, o prazo ou as operações pactuadas.  Neste caso, o importador realiza a importação e revende os bens regulados ao encomendante, que é o detentor da regularização do produto no Sistema Nacional de Vigilância Sanitária. 
JUSTIFICATIVA: Com o advento da Medida Provisória nº 2158-35, de 2001, art. 80, que estabeleceu a importação por conta e ordem, e da Lei nº 11.281, de 2006, art. 11, que dispôs sobre a importação sob encomenda, e a partir da regulamentação efetivada pela Secretaria da Receita Federal, inicialmente por meio das Instruções Normativas RFB nº  247/2002 e nº 634/2006, tendo sido revogadas e atualizadas pela Instrução Normativa RFB nº 1861, de 2017, torna-se necessário que os demais intervenientes do comércio exterior utilizem a mesma conceituação para as operações de comércio exterior, caso contrário haverá divergência de entendimentos entre os auditores fiscais da Receita Federal e os fiscais dos demais órgãos anuentes, como a ANVISA, nos procedimentos a serem realizados. Tais conceitos existem há mais de 15 anos e estão consagrados em todos os normativos aduaneiros e nos documentos de importação, tais como a declaração de importação (DI) e a Declaração Única de Importação (DUIMP). Como se verá adiante, o Capítulo VII deverá ser também adaptado, considerando que a importação indireta (por conta e ordem e por encomenda) é denominada somente como “importação por intermediação predeterminada”. 
É de se notar que posteriormente, em pleito específico desta Entidade de Classe, a Resolução RDC nº 383, de 12 de maio de 2020, publicada no dia 13 de maio de 2020, já contemplou as modalidades aqui citadas, à luz da legislação aduaneira vigente. 
RESOLUÇÃO - RDC Nº 383, DE 12 DE MAIO DE 2020 (DOU 13/5/2020)
Dispõe sobre a importação para unidade hospitalar ou estabelecimento de assistência à saúde.
Art. 1º Esta Resolução dispõe sobre a importação direta de produtos sujeitos à vigilância sanitária por hospitais, ambulatórios, consultórios e clínicas que desempenham atividades de atenção à saúde humana, doravante denominados unidades de saúde, ou por meio de suas fundações e organização da sociedade civil de interesse público (OSCIP) vinculadas ou ainda por meio de operadoras de planos de saúde.
§1º A importação de que trata o caput deve ser precedida de registro em sistema informatizado de comércio exterior.
§2º A importação de que trata o caput poderá ser realizada por intermédio de operação de importação por conta e ordem de terceiro e por encomenda, conforme legislação aduaneira vigente.
TEXTO ATUAL:
1.57. Responsável Técnico: pessoa física legalmente habilitada para o exercício profissional de atividade nas diversas etapas do processo de produção e prestação de serviços nas empresas, em cada estabelecimento.
TEXTO PROPOSTO:
1.57. Responsável Técnico: pessoa física legalmente habilitada para o exercício profissional de atividade nas diversas etapas do processo de produção e prestação de serviços nas empresas, podendo agir no estabelecimento matriz e filiais.
JUSTIFICATIVA: Deixar mais claro que o responsável técnico poderá agir em qualquer estabelecimento, incluindo a matriz e suas filiais, em função da existência de dificuldades de aceitação por parte da ANVISA de o aludido responsável operar na matriz.
TEXTO ATUAL:
1.61. Terminais Alfandegados de Uso Público: instalação destinada à prestação dos serviços públicos de movimentação e armazenagem de bens e produtos que estão sob controle aduaneiro, não localizado em área de porto ou aeroporto:
a) ......................................
b) ......................................
c) .......................................
TEXTO PROPOSTO:
1.61. Terminais Alfandegados de Uso Público: instalação destinada à prestação dos serviços públicos de movimentação e armazenagem de bens e produtos que estão sob controle aduaneiro, não localizado em área de porto ou aeroporto:
a) ......................................
b) ......................................
c) .......................................
d) Centro Logístico e Industrial Aduaneiro (CLIA) 
JUSTIFICATIVA: Trata-se de serviço de armazenagem similar aos indicados no item 1.61, que é disciplinado pela Receita Federal, por intermédio da Instrução Normativa RFB nº 711, de 2013. Vale dizer que poderá ser licenciado a explorar CLIA o estabelecimento de pessoa jurídica constituída no País, que explore serviços de armazéns gerais, demonstre regularidade fiscal, atenda aos requisitos técnicos e operacionais para alfandegamento estabelecidos pela RFB na forma da Lei nº 12.350, de 20 de dezembro de 2010, e satisfaça também às seguintes condições previstas na aludida Instrução Normativa.</t>
  </si>
  <si>
    <t>TEXTO ATUAL:
7. A importação terceirizada dar-se-á mediante a anuência da autoridade sanitária, face à apresentação, a cada importação, da seguinte documentação: 
a) Petição para Fiscalização e Liberação sanitária de que trata o subitem 1.2 do Capítulo II desta Resolução; 
b) declaração da pessoa jurídica detentora da regularização do produto junto à ANVISA, autorizando a importação, e deverá obrigatoriamente: 
i) estar vinculada a 1 (uma) única e exclusiva pessoa jurídica, ficando vedado o repasse dessa autorização; 
ii) possuir validade jurídica, não podendo ter prazo de vigência superior a 90 (noventa) dias contados da sua assinatura; 
iii) ser subscrita pelo seu responsável legal ou representante legal, e pelo seu responsável técnico; e 
iv) expressar compromisso de observância e cumprimento das normas e procedimentos estabelecidos pela legislação sanitária, bem como de ciência das penalidades as quais ficará sujeito, nos termos da Lei nº 6.437, de 20 de agosto de 1977. 
TEXTO PROPOSTO:
7. A importação terceirizada, nas modalidades de importação indireta por conta e ordem ou por encomenda, dar-se-á mediante a anuência da autoridade sanitária em face da apresentação a cada importação no local de desembaraço da seguinte documentação: 
.................................................................................
JUSTIFICATIVA: Idem à anterior, para deixar claro que a importação terceirizada abrange as duas modalidades a saber: por conta e ordem e por encomenda, conforme legislação aduaneira.
TEXTO PROPOSTO
b).........................
i) estar vinculada a uma única e exclusiva pessoa jurídica, que poderá contratar uma importadora para realizar a operação, nas modalidades por encomenda ou por conta e ordem;
8. Em se tratando exclusivamente de importação de equipamentos médicos, a declaração da pessoa jurídica detentora da regularização do produto junto a ANVISA autorizando a importação, previsto no parágrafo 7º, poderá estar vinculada a uma instituição financeira, que poderá contratar uma importadora para realizar a operação, nas modalidades por encomenda ou por conta e ordem, e arrendar o equipamento para destinatário final ou para o próprio detentor do registro, a ser designado na declaração da detentora do registro e no campo de informações complementares da declaração de importação e da licença de importação. 
8.1. A declaração poderá ser adaptada de modo a permitir que o arrendatário seja autorizado pelo detentor do registro e a instituição financeira promova a importação terceirizada, por meio de uma empresa importadora, nas modalidades por encomenda ou por conta e ordem.
JUSTIFICATIVA: Atualmente não é permitido que um hospital ou uma clínica não detentora de registro, ainda que possua autorização do detentor do registro junto à ANVISA, possa arrendar um equipamento médico, ainda que seja prática corrente no mercado doméstico. Diversas empresas oferecem serviços, destacando as vantagens do aluguel, tais como: dedução do imposto de renda das despesas de locações; garantia de manutenção; uso pelo tempo desejado; acesso a equipamento de última geração. Por meio de contrato, é possível ter acesso ao arrendatário, que é o usuário do equipamento, para efeito de rastreabilidade do produto. O arrendamento de equipamentos está presente nas operações realizadas pelos bancos. O leasing permite que o hospital adquira sua máquina ou equipamento novo por um período e condições pré-definidos. Terminado o prazo do contrato, é possível optar pela compra do bem por um valor previamente estabelecido. Dentre as condições, o prazo pode ser de 2 a 4 anos; há financiamentos de até 100% do valor do bem e não há cobrança de IOF (Imposto sobre Operações Financeiras).</t>
  </si>
  <si>
    <t>TEXTO ATUAL:
Inexistente
TEXTO PROPOSTO:
Inclusão de observações ao final do formulário, com os seguintes dizeres:
No campo nº 1.7 relacionado com o AFE do contratante, deverá conter texto de repasse da DDR para o destinatário final.
No campo nº 3 relacionado com os dados da contratada, deverão ser apostos os dados da empresa importadora que realizará a importação na modalidade por conta e ordem ou por encomenda, conforme o caso.
JUSTIFICATIVA: Idem às anteriores, para deixar claro que o formulário deverá ser preenchido, no campo 1.7, com os dados de repasse do DDR para o destinatário final; e no campo nº 3, com os dados da empresa que realizará a importação terceirizada, nas modalidades por conta e ordem ou por encomenda, conforme legislação aduaneira.</t>
  </si>
  <si>
    <t>TEXTO ATUAL:
Inexistente
TEXTO PROPOSTO:
6. Na hipótese de importação terceirizada, de que trata o Capítulo VII, deverá ser aposto o seguinte texto na embalagem secundária: “Produto importado por XXX (empresa importadora - trading), CNPJ n°.........., por conta e ordem/por encomenda de YYYY , CNPJ n° ........., detentora da AFE n°....... e  Registro n°..... perante a ANVISA”.
JUSTIFICATIVA: A sugestão mencionada no item 6 objetiva harmonizar o entendimento entre a Secretaria da Receita Federal, o Código do Consumidor e a legislação da ANVISA, mencionando a trading como o importador; e o adquirente ou encomendante, como o detentor do registro, como previsto nas normas de regência. 
TEXTO PROPOSTO:
6............ 
6.1 Na situação em que a empresa foi autorizada pelo detentor do registro, e contratou uma importadora para realizar a operação, conforme previsto no  inciso “I” da alínea “b” do parágrafo 7º do Capítulo VII, nas modalidades por encomenda ou por conta e ordem, deverá ser aposto o seguinte texto na embalagem secundária: “Produto importado por XXX (empresa importadora - trading), CNPJ n°.........., por conta e ordem/por encomenda de YYYY , CNPJ n° ........., devidamente autorizado pela empresa AAAA, CNPJ n°, detentora da AFE n°....... e  Registro n°..... perante a ANVISA”
6.2 Quando se tratar do caso previsto no parágrafo 8º do Capítulo VII, deverá ser aposto o seguinte texto na embalagem secundária: “Produto importado por XXX (empresa importadora - trading), CNPJ n°.........., por conta e ordem/por encomenda de YYYY , CNPJ n° ........., arrendado a ZZZ, CNPJ nº ...., devidamente autorizado pela empresa AAAA, CNPJ n°, detentora da AFE n°....... e  Registro n°..... perante a ANVISA”.
JUSTIFICATIVA: As propostas indicadas nos itens “6.1 e 6.2” estão vinculadas à adoção da importação terceirizada, em que a detentora do registro junto à ANVISA autoriza uma empresa a realizar a importação de equipamento médico (na modalidade por conta e ordem ou por encomenda) e contrate uma importadora para concretizá-la (uma trading), podendo inclusive haver arrendamento. Na verdade, além da devida caracterização da operação nos documentos de importação (Licença de importação, declaração de importação ou declaração única de importação) e no formulário “Autorização do detentor do registro”, o que se sugere é que haja também essa caracterização na embalagem secundária do produto, com o objetivo de aprimorar a rastreabilidade do produto.</t>
  </si>
  <si>
    <t>a) SEÇÃO I PROCEDIMENTO 1 - BENS E PRODUTOS SUJEITOS AO CONTROLE ESPECIAL DE QUE TRATA A PORTARIA SVS/MS Nº 344, DE 1998 E SUAS ATUALIZAÇÕES, EM SUAS LISTAS "A1", "A2", "A3", "B1", "B2", "C3" E "D1"
4. Constituir-se-á documentação obrigatória para apresentação à autoridade sanitária onde será desembaraçada a matéria-prima, o insumo ou o medicamento:
Alínea a ser incluída: 
i)	Declaração do detentor do registro autorizando a importação por terceiro;
b) SEÇÃO II PROCEDIMENTO 1-A - BENS E PRODUTOS SUJEITOS AO CONTROLE ESPECIAL DE QUE TRATA A PORTARIA SVS/MS Nº 344, DE 1998 E SUAS ATUALIZAÇÕES, EM SUA LISTA "F"
10. Constituir-se-á documentação obrigatória para apresentação à autoridade sanitária onde será desembaraçada a matéria-prima, o insumo ou o medicamento:
Alínea a ser incluída: 
i)	Declaração do detentor do registro autorizando a importação por terceiro;
c) SEÇÃO IV PROCEDIMENTO 2A - SOROS E VACINAS
18. O processo de importação deverá ser instruído com os seguintes documentos: 
Alínea a ser incluída: 
i)	Declaração do detentor do registro autorizando a importação por terceiro;
d) SEÇÃO VII PROCEDIMENTO 3 - PRODUTOS SUJEITO A CONTROLE ESPECIAL DE QUE TRATA A PORTARIA SVS/MS Nº 344 DE 1998 E SUAS ATUALIZAÇÕES, EM SUAS LISTAS "C1", "C2" E "C5"
31. O processo de importação deverá ser instruído com os seguintes documentos:
Alínea a ser incluída: 
i)	Declaração do detentor do registro autorizando a importação por terceiro;
e) SEÇÃO IX PROCEDIMENTO 5 - OUTROS PRODUTOS
Subseção VI Procedimento 5.6. - Produtos Diversos
55. O processo de importação deverá ser instruído com os seguintes documentos:
Alínea a ser incluída: 
i)	Declaração do detentor do registro autorizando a importação por terceiro;
Justificativas: A importação terceirizada já é permitida para diversos outros produtos com complexidade semelhante, sendo que em todos os casos haverá autorização do detentor do registro para a importação, e serão observados todos os procedimentos quanto à etiquetagem, transporte e manuseio dos produtos envolvidos, entre outros previstos. A medida possibilitará a redução dos custos para a importação, com reflexos no preço final da mercadoria para o consumidor. São exemplos de produtos que contam com autorização da agência para operar e forma terceirizada: Produtos para saúde (Procedimento 4), Alimentos (Procedimento 5.1), Cosmético, produtos de higiene e perfumes (Procedimento 5.2), medicamentos (Procedimento 5.3), saneantes (procedimento 5.4), produtos para diagnóstico in vitro (Procedimento 5.5), bens e produtos que contêm tecidos ou fluidos de animais ruminantes (Procedimento 6), bens e produtos sob intervenção decorrente de contexto epidemiológico internacional, emergenciais e temporárias (Procedimento 7).
f) 
TEXTO ATUAL
Os bens e produtos s sujeitos ao controle especial de que trata a Portaria SVS/MS nº 344, de 1998 e suas atualizações, constantes da Lista "F", somente poderão entrar em território nacional pelos seguintes portos e aeroportos: a) Porto do Rio de Janeiro, Rio de Janeiro, RJ; b) Aeroporto Internacional do Rio de Janeiro - Aeroporto Maestro Antônio Carlos Jobim, Rio de Janeiro, RJ; c) Porto de Santos, Santos, SP; d) Aeroporto Internacional de São Paulo - Aeroporto Governador André Franco Montoro, Guarulhos, SP.
TEXTO PROPOSTO
Ampliar Portos e aeroportos de entrada para produtos da Portaria 344, de 1998 
JUSTIFICATIVA: Aperfeiçoar a logística de distribuição dos produtos amparados pela referida 
TEXTO ATUAL
Inexistente.
TEXTO PROPOSTO
Permitir trânsito aduaneiro para produtos listados na Portaria 344, de 1998 
JUSTIFICATIVA: Ainda que haja algum tipo de restrição, por conta de eventuais riscos de manuseio de alguns compostos ou por conta de algum psicotrópico mais visado para roubo, entendemos que o trânsito aduaneiro deveria ser permitido, com exceções a serem indicadas pela Agência. Tal faculdade também reduziria custos de importação e de logística, com benefícios para o consumidor final.</t>
  </si>
  <si>
    <t>DIVERSOS CAPÍTULOS que tratam de procedimentos – Declaração do Detentor da Regularização do Produto Importado Autorizando a Importação Por Terceiro
TEXTO ATUAL: Modelo Sugerido página eletrônica da ANVISA
DECLARAÇÃO DO DETENTOR DA REGULARIZAÇÃO DO PRODUTO AUTORIZANDO A IMPORTAÇÃO POR TERCEIRO
A empresa ................................................................., CNPJ n° ..........................., devidamente autorizada pela ANVISA – AFE n°................................., detentora da regularização do(s) produto(s) abaixo relacionados, representada por seu responsável legal e seu responsável técnico, em concordância com o estabelecido na RDC 81, de 05 de novembro de 2008, autorizam a empresa ...................................................................... CNPJ n° .................................... a realizar a atividade exclusiva de importação terceirizada
Nome comercial do produto	Apresentação Comercial do produto	Número da regularização na ANVISA
Declaramos que após a importação os produtos serão expostos ao comércio ou ao consumo sob nossa responsabilidade, de forma exclusiva e intransferível, garantindo-se assim, a rastreabilidade desses produtos desde sua importação até o seu consumidor final, conforme estabelecem os incisos X do artigo 3° da Lei n° 6360, de 23 de setembro de 1976 e parágrafo 1° do artigo 15 do Decreto 8.077, de 14 de agosto de 2013.
Assume, também, o compromisso de observar rigorosamente as normas e procedimentos estabelecidos pela legislação sanitária, e está ciente das penalidades que ficará sujeita nos termos da Lei 6.437, de 20 de agosto de 1977, sempre que ficar comprovado o descumprimento dessas normas.
Esta declaração tem validade de 90 dias a contar da data de sua assinatura.
Município (UF),....... de .................... de 20 ____
___________________________________     _________________________________
Assinatura do Responsável Legal ou Representante Legal da empresa detentora da regularização do produto	Assinatura do Responsável Técnico da empresa detentora da regularização do produto
TEXTO PROPOSTO: Modelos A Serem Adotados na Página Eletrônica da ANVISA
Modelo Padrão:
DECLARAÇÃO DO DETENTOR DA REGULARIZAÇÃO DO PRODUTO AUTORIZANDO A IMPORTAÇÃO POR TERCEIRO
A empresa ..........................................., CNPJ n° ..........................., devidamente autorizada pela ANVISA – AFE n°................................., detentora da regularização do(s) produto(s) abaixo relacionados, representada por seu responsável legal e seu responsável técnico, em concordância com o estabelecido  da RDC 81, de 05 de novembro de 2008, autorizam a empresa .................................................................. CNPJ n° .................................... a realizar a atividade exclusiva de importação terceirizada, na modalidade de importação indireta por conta e ordem (ou por encomenda) através da empresa ............................................, CNPJ n°...................................
Nome comercial do produto	Apresentação Comercial do produto	Número da regularização na ANVISA
Declaramos que após a importação os produtos serão expostos ao comércio ou ao consumo sob nossa responsabilidade, de forma exclusiva e intransferível, garantindo-se assim, a rastreabilidade desses produtos desde sua importação até o seu consumidor final, conforme estabelecem os incisos X do artigo 3° da Lei n° 6360, de 23 de setembro de 1976 e parágrafo 1° do artigo 15 do Decreto 8.077, de 14 de agosto de 2013.
Assume, também, o compromisso de observar rigorosamente as normas e procedimentos estabelecidos pela legislação sanitária, e está ciente das penalidades que ficará sujeita nos termos da Lei 6.437, de 20 de agosto de 1977, sempre que ficar comprovado o descumprimento dessas normas.
Esta declaração tem validade de 90 dias a contar da data de sua assinatura.
Município (UF),....... de .................... de 20 ____
___________________________________     _________________________________
Assinatura do Responsável Legal ou Representante Legal da empresa detentora da regularização do produto	Assinatura do Responsável Técnico da empresa detentora da regularização do produto
OUTRAS ALTERAÇÕES (RESOLUÇÃO RDC Nº 61, de 2004)
Lembramos que o conceito da importação por conta e ordem aqui tratado, sugerido como inclusão na Resolução RDC nº 81, de 2008, também está mencionado na Resolução RDC nº 61, de 2004. Considerando que a importação sob encomenda não está inserida naquela legislação, torna-se necessário realizar uma adaptação no texto, com o objetivo de não restringir as operações. Veja a redação do § 1º do art. 1º do Anexo I da RDC 61/2004, alterada pela RDC 81/2008:
§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
Dessa forma, à semelhança do proposto para a Resolução RDC nº 81, de 2008, e considerando que a importação terceirizada pode ser operacionalizada nas modalidades por encomenda e por conta e ordem, propomos as seguintes adaptações na Resolução RDC nº 61, de 2004, como segue: 
CORPO DA RESOLUÇÃO
TEXTO ATUAL DO CORPO DA RESOLUÇÃO
Art. 1º Aprovar o Regulamento Técnico, conforme Anexo I desta Resolução, para Autorização de Funcionamento de Empresas prestadoras de serviço por conta e ordem de terceiro. (Redação dada pela Resolução – RDC nº 11, de 16 de fevereiro de 2007)
Parágrafo único. Para fins de competência regimental da ANVISA, considera-se serviço de importação por conta e ordem de terceiro, detentor de registro junto a ANVISA, atividade relacionada à vigilância sanitária de portos, aeroportos, fronteiras e terminais alfandegados.
TEXTO PROPOSTO DO CORPO DA RESOLUÇÃO
Art. 1º Aprovar o Regulamento Técnico, conforme Anexo I desta Resolução, para Autorização de Funcionamento de Empresas na importação procedida por intermediação predeterminada. 
Parágrafo único. Para fins de competência regimental da ANVISA, considera-se importação procedida por intermediação predeterminada, atividade relacionada à vigilância sanitária de portos, aeroportos, fronteiras e terminais alfandegados.
TEXTO ATUAL DO ANEXO I DA RESOLUÇÃO
REGULAMENTO TÉCNICO PARA FINS DE AUTORIZAÇÃO DE FUNCIONAMENTO DE EMPRESAS PRESTADORAS DE SERVIÇOS DE COMÉRCIO EXTERIOR POR CONTA E ORDEM DE TERCEIRO DETENTOR DE REGISTRO DE PRODUTO JUNTO À ANVISA
Art. 1º os serviços de importação de bens e produtos sujeitos a vigilância sanitária por conta e ordem de terceiro dependem de Autorização de Funcionamento de Empresa à vista da respectiva atividade, da natureza e espécie de bens e produtos, e da comprovação da capacidade técnica operacional. (Redação dada pela Resolução – RDC nº 11, de 16 de fevereiro de 2007)
§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 (Redação dada pela Resolução – RDC nº 81, de 05 de novembro de 2008)
..........................
Art. 2º A empresa prestadora de serviços por conta e ordem de terceiro de bens e produtos sujeitos à vigilância sanitária terá uma única Autorização de Funcionamento, válida em todo o território nacional.
.....................................
§ 2º Considera-se válida a Autorização de Funcionamento de Empresa pelo prazo de 1 (hum) ano, aquela relacionada com atividade de importar, por conta e ordem, de medicamentos e matérias-primas com emprego na indústria farmacêutica, podendo ser solicitada sua renovação por sucessivos e iguais períodos. (Redação dada pela Resolução – RDC nº 11, de 16 de fevereiro de 2007)
TEXTO PROPOSTO PARA O ANEXO I DA RESOLUÇÃO
REGULAMENTO TÉCNICO PARA FINS DE AUTORIZAÇÃO DE FUNCIONAMENTO NA IMPORTAÇÃO PROCEDIDA POR INTERMEDIAÇÃO PREDETERMINADA
Art. 1º A importação de bens e de produtos sujeitos a vigilância sanitária procedida por intermediação predeterminada depende de Autorização de Funcionamento de Empresa à vista da respectiva atividade, da natureza e espécie de bens e produtos, e da comprovação da capacidade técnica operacional. 
§ 1º Considera-se importação procedida por intermediação predeterminada aquelas realizadas por pessoa jurídica que promova, em seu nome, o despacho aduaneiro de importação de bem e produto sujeito à vigilância sanitária, adquirida no exterior, em razão de contrato de importação por conta e ordem ou por encomenda firmado com terceiro, empresa autorizada/licenciada junto ao Sistema Nacional de Vigilância Sanitária - SNVS, detentora da regularização do produto perante o órgão de vigilância sanitária pertinente.
..................................................................
Art. 2º A empresa importadora que operar por conta e ordem ou por encomenda de terceiro na importação de bens e produtos sujeitos à vigilância sanitária terá uma única Autorização de Funcionamento, válida em todo o território nacional.
.............................................................
§ 2º Considera-se válida a Autorização de Funcionamento de Empresa pelo prazo de 1 (hum) ano, aquela relacionada com atividade de importar, por conta e ordem ou por encomenda, medicamentos e matérias-primas com emprego na indústria farmacêutica, podendo ser solicitada sua renovação por sucessivos e iguais períodos.
TEXTO ATUAL DO ANEXO II DA RESOLUÇÃO
CERTIFICADO
AUTORIZAÇÃO DE FUNCIONAMENTO DE EMPREESA Nº............................
“Com fundamento.....para o exercício da atividade de importar mercadoria sob vigilância  sanitária por conta e ordem de terceiro, pessoa jurídica detentor do registro de produto na ANVISA.”
TEXTO PROPOSTO DO ANEXO II DA RESOLUÇÃO
CERTIFICADO
AUTORIZAÇÃO DE FUNCIONAMENTO DE EMPREESA Nº............................
“Com fundamento.....para o exercício da atividade de importar mercadoria sob vigilância  sanitária por encomenda ou por conta e ordem de terceiro, pessoa jurídica detentor do registro de produto na ANVISA.”.
JUSTIFICATIVA: Como citado anteriormente, a Resolução RDC nº 61, de 2004, menciona tão-somente a importação por conta e ordem, considerando que à época não existia a importação por encomenda, criada apenas em 2006, com o advento da Lei nº 11.281, de 2006. Houve uma alteração no § 1º do artigo 1º do Anexo da Resolução RDC nº 61, por intermédio da Resolução RDC nº 81, de 2008, como reproduzido abaixo, eliminando a expressão “por conta e ordem”, e substituindo com outros acertos, pela expressão “importação procedida por intermediação predeterminada”, dando um alcance mais geral; entretanto, outros dispositivos do anexo mantiveram a terminologia “por conta e ordem”, o que acarreta imprecisão da norma e insegurança jurídica. Objetivou-se na proposta a inserção das duas modalidades da importação indireta para eliminar qualquer tipo de dúvida do alcance da norma, considerando que atualmente alguns fiscais desse Órgão entendem que a Resolução RDC nº 61, de 2004, deve ser aplicada apenas à importação por conta e ordem, afastando a outra modalidade da importação indireta - a encomenda -, trazendo prejuízos e obstáculos à concretização dos negócios. Vale lembrar que a própria ANVISA já considerou as duas modalidades em suas normas, a exemplo da Resolução RDC nº 383, de 2020, e que na prática, os fiscais consideram as duas modalidades, embora algumas operações vêm sendo questionadas e/ou indeferidas.
§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 (Redação dada pela Resolução – RDC nº 81, de 05 de novembro de 2008)</t>
  </si>
  <si>
    <t>2022-07-08 10:26:28</t>
  </si>
  <si>
    <t>2022-07-08 10:02:52</t>
  </si>
  <si>
    <t>Incluir a sigla de produtos classificados como "RUO - Research Use Only" entre as definições adotadas pela a ANVISA.</t>
  </si>
  <si>
    <t>Secão II - Admissão Temporária:   Inclusão do texto /procedimento da RDC 13/2004 para os casos de Admissão Temporária para utilização em Congresso quando o produto / equipamento não tenha Registro ANVISA.</t>
  </si>
  <si>
    <t>Seção III - Da Guarda ou Responsabilidade -  Incluir a informação de um Termo de Guarda mais abrangente para qualquer tipo de problema, de forma a diminuir os custos e os prazos. 
Solicitar a inclusão da liberação dos produtos interditados para destruição dos produtos no Brasil. Atualmente as empresas são obrigadas a devolver a carga ao exportador, o que, além de gerar custos adicionais, é um problema para os exportadores, pois eles têm dificuldades em receber os produtos de volta (devolução).</t>
  </si>
  <si>
    <t>2022-07-08 11:45:49</t>
  </si>
  <si>
    <t>2022-07-08 10:37:06</t>
  </si>
  <si>
    <t>Definição de matéria-prima de acordo com a RDC 259, de 20 de setembro de 2002 ANVISA: 
Matéria – prima alimentar: É toda substância que para ser utilizada como alimento necessita sofrer 
tratamento e ou transformação de natureza física, química ou biológica. 
Justificativa: Harmonização com outras normas da Anvisa, RDC 259/2002 e, também para englobar outras 
fontes de matéria-prima além de origem vegetal e animal.</t>
  </si>
  <si>
    <t>Uniformizar o entendimento de que o disposto no artigo 4 do Capitulo V não se aplica a importação de 
produtos acabados, semi-elaborado ou a granel ou matéria-prima, com finalidade de desenvolvimento de 
novos produtos. 
Justificativa: Acréscimo de finalidade de uso não definida na regulamentação anterior.</t>
  </si>
  <si>
    <t>Inserção de capítulo adicional com a seguinte redação:
ROTULAGEM DE BEM OU PRODUTO IMPORTADO - PRODUTO SEMI ELABORADO E/OU MATERIA PRIMA 
1. Será permitida a rotulagem de produtos importados, em território nacional observada a legislação 
pertinente. 
1.1. Será permitida a comercialização de produtos importados com identificação ou rotulagem em idioma 
estrangeiro, exclusivamente nos idiomas espanhol e inglês, apenas para produtos de uso industrial sem 
venda direta ao consumidor. 
1.2. Os produtos de que trata este item, quando expostos ou entregues ao consumo, deverão apresentar-se rotulados conforme legislação sanitária pertinente à classe do produto. 
§ No caso dos produtos destinados exclusivamente ao processamento industrial ou aos serviços de 
alimentação, a declaração de que trata o caput pode ser realizada alternativamente nos documentos que 
acompanham o produto ou por outros meios acordados entre as partes.
2. A embalagem primária ou secundária ou de transporte deverá conter as seguintes informações mínimas 
quando de sua entrada no território nacional, conforme classe de produto à qual pertence: 
2.1 Alimentos: 
a) Nome comercial em uso no exterior; 
b) Nome do fabricante e local de fabricação; 
c) Número do lote; 
Justificativa: 
Reduzir a complexidade entre o processo de internalização de consumo de matérias primas e produtos 
semi-elaborados destinados para fins de industrialização, gerando agilidade e economia através da 
retirada da etiquetagem de produtos não destinados ao consumidor final, sem prejuízo do mesmo. 
O arcabouço regulatório já prevê o envio de informações referentes aos produtos via documentação que 
os acompanhem, como é o caso de especificações técnicas que contenham informações de alergênicos, informação nutricional e outros.</t>
  </si>
  <si>
    <t>Em análise, os prazos para deferimento das LI´s através do novo modelo LPCO foram altos, causou atrasos no processo de logística e distribuição, além de custos extras de armazenamento e demurrage de containers.
Atualmente, notamos que esses prazos vem sendo reduzidos, porém ainda não se aproxima do que tínhamos diretamente do sistema Solicita.
Com relação a segurança e confiabilidade de informações, talvez a principal dificuldade, do ponto de vista de processo, é que não há integração entre os sistemas. Deveríamos apenas incluir o número da Licença de Importação e o sistema importar todos os dados, sem permitir alteração de usuário. Atualmente isso não ocorre, sendo necessário digitar manualmente todas as informações que já foram  inseridas no registro da LI. Ainda, faz-se necessário incluir anexos na LPCO e fazer vinculação no Solicita, entre outras ações, até conclusão do procedimento. 
O processo torna-se moroso e o risco de erros alto. A Ausência de emissão de um relatório prévio para conferência de dados antes do registro da LPCO, pode acarretar em qualquer erro que torne obrigatório um novo registro e pagamento de taxa, além de gerar novos prazos de análise. 
Sugestão de melhorias:
1 – Integrar Siscomex Web com Portal Siscomex;
1.1 Adequar campos no Siscomex Web para buscar informações do catálogo de produtos do Portal Único.
2 – Integrar Sistema da Anvisa “Solicita” com Portal  Único para geração da GRU; e
3 – Adequar Portal Único para buscar todas informações automaticamente do registro da LI no Siscomex Web.
3.1 Permitir emissão de relatório para conferência antes do registro; e
3.2 Permitir impressão de protocolo de LPCO para arquivos.</t>
  </si>
  <si>
    <t>2022-07-08 16:44:23</t>
  </si>
  <si>
    <t>2022-07-08 11:32:08</t>
  </si>
  <si>
    <t>Quanto a importação de bens e produtos sob vigilância sanitária, não há discordancia na necessidade da mesma. Todavia, na prática, o procedimento adotado pelo orgão regulador no que tange a partes e acessórios de equipamentos médicos que tiveram seus registros devidamente aprovados na ANVISA, estamos em desacordo com a sujeição ao detentor do registro para aprovação da importação do mesmo.</t>
  </si>
  <si>
    <t>O item 2 do capítulo, o qual define que a importação de bens ou produtos por pessoa não detentora de sua regularização junto à ANVISA, sujeitar-se-á a apresentação de autorização da pessoa jurídica detentora da regularização do bem ou produto junto a ANVISA, para cada importação, não merece prosperar, tendo em vista que não traz lógica sujeitar a autorização do detentor do registro, considerando o interesse deste detentor na descontinuidade do produto registrado para a comercialização de novos equipamentos.</t>
  </si>
  <si>
    <t>O item 6 do capítulo, o qual inclui na documentação "declaração concedida pelo detentor do documento de regularização do produto na ANVISA, autorizando importação por terceiros, quando couber", não merece prosperar, tendo em vista que não traz lógica sujeitar a autorização do detentor do registro, considerando o interesse deste detentor na descontinuidade do produto registrado para a comercialização de novos equipamentos.</t>
  </si>
  <si>
    <t>O item 3, da seção II (produtos médicos recondicionados), o qual estabelece que a importação de produtos médicos recondicionados, por empresa não detentora da regularização perante ANVISA, dependerá da apresentação de declaração da pessoa jurídica detentora da regularização do bem ou produto junto à ANVISA, autorizando a importação, não merece prosperar, tendo em vista que não traz lógica sujeitar a autorização do detentor do registro, considerando o interesse deste detentor na descontinuidade do produto registrado para a comercialização de novos equipamentos.</t>
  </si>
  <si>
    <t>Precisa ser abrangida pelo regulamento técnico a importação de peças e partes de equipamentos médicos hospitalares sem a anuência do fabricante, tendo em vista que na maioria dos casos o detentor da regularização não possui interesse na importação de partes e acessórios para manutenção e recuperação de equipamentos, eis que sua atividade empresarial é baseada na venda de equipamentos novos. 
Considerando que há uma enorme dificuldade por parte dos proprietários de equipamentos médicos para aquisição de partes e acessórios no mercado interno, diante da escassez de oferta deste tipo de produto até mesmo pelo próprio fabricante, que costuma interromper a comercialização após determinado período, se faz necessária a liberação da importação sem o consentimento do fabricante ou detentor do registro.</t>
  </si>
  <si>
    <t>2022-07-08 14:47:40</t>
  </si>
  <si>
    <t>2022-07-08 14:20:24</t>
  </si>
  <si>
    <t>- Incluir definição de Pesquisa de mercado.
- Atualizar os termos/definições: produtos médicos, produtos para diagnóstico in vitro e outros referentes a dispositivos médicos</t>
  </si>
  <si>
    <t>Deixar claro na norma (avaliar junto à COAFE) quanto à necessidade ou não de AFE para importação de cosméticos pelo Capítulo XXI - destinados a análise laboratorial de controle da qualidade e avaliação de embalagem e rotulagem; análise para fins de registro; desenvolvimento de novos produtos e pesquisa de mercado; ou ensaios de segurança e eficácia (vide Processos SEI n. 25351.900752/2019-31 e 25351.909209/2021-14).</t>
  </si>
  <si>
    <t>Alinhamento com o art. 30 da  RDC n. 74/2016, art. 5º do Decreto n. 10.278/2020 e Lei n. 14.129/2021 – tornar obrigatório o uso de assinatura digital para DDR. Discutir se o mesmo se aplicaria a autorização precedida por intermediação pré-determinada.</t>
  </si>
  <si>
    <t>Alinhamento/consolidação com a RDC n. 488/2021 - Dispõe sobre a importação de produtos sujeitos à vigilância sanitária por unidade de saúde, para seu uso exclusivo.</t>
  </si>
  <si>
    <t>A Seção I deste Capítulo atualmente  veda a importação por meio de doação internacional de bens ou produtos sob vigilância sanitária com a embalagem primária violada ou em estado de "em uso" e de produto médico usado. Há necessidade de alinhamento com a  RDC nº 579/2021 - Dispõe sobre a importação, comercialização e doação de dispositivos médicos usados e recondicionados</t>
  </si>
  <si>
    <t>Alinhamento com o art. 30 da  RDC n. 74/2016, art. 5º do Decreto n. 10.278/2020 e Lei n. 14.129/2021 – tornar obrigatório o uso de assinatura digital no Termo de Responsabilidade.</t>
  </si>
  <si>
    <t>- Avaliar se cabe entrar por este Capítulo a importação de padrões com outras finalidades que não ensaio de proficiência (que atualmente entram pelo código 9818 ) – ex. controle de qualidade. Deixar explícito na norma quais casos entram pelo Capítulo XX e quais entram pelo Item 2 do Capítulo XXXVII.
- Alinhamento com o art. 30 da  RDC n. 74/2016, art. 5º do Decreto n. 10.278/2020 e Lei n. 14.129/2021 – tornar obrigatório o uso de assinatura digital no Termo de Responsabilidade.</t>
  </si>
  <si>
    <t>Geral:
1)	Inserir item esclarecendo que, quando se tratar de importação de mercadorias sob vigilância sanitária regularizadas junto ao SNVS, destinadas à análise laboratorial, testes de controle de qualidade, avaliação de embalagem ou rotulagem e testes de equipamentos, devem ser observados os procedimentos do Capítulo XXXIX, dependendo da categoria de produto.
2)	Alinhamento com o art. 30 da  RDC n. 74/2016, art. 5º do Decreto n. 10.278/2020 e Lei n. 14.129/2021 – tornar obrigatório o uso de assinatura digital no Termo de Responsabilidade.
Seção II:
1.	O Capítulo XXI da RDC nº 81/2008, em sua Seção II, regulamenta a importação de amostras de produtos acabados pertencentes a classe de produtos para saúde não regularizados na ANVISA, destinadas a testes, ensino ou treinamento. Contudo, a importação de matéria-prima, insumo, partes ou semiacabados para fabricação de produtos para saúde não regularizados, além de acessórios para estes produtos, com as finalidades descritas acima, não está prevista neste Capítulo. Atualmente, estes casos vêm sendo enquadrados no item 2 do Capítulo XXXVII da RDC nº 81/2008 (importação não sujeita à intervenção sanitária). Avaliar o risco de importar esses itens e se existe a possibilidade de estar ocorrendo uma deficiência de controle sanitário ao importar pelo Capítulo XXXVII (ex.  importação irregular de componentes para reposição/manutenção - e não fabricação - de produtos para a saúde não regularizados já introduzidos legalmente no país), e determinar o melhor tratamento a ser realizado na importação. 
2.	Não existe controle pós-importação dos produtos não regularizados  importados para testes, ensino ou treinamento, fato que se mostra particularmente preocupante em relação a produtos para saúde, gera o risco destes estarem, em tese, sendo importados para testes,  e serem entregues para uso em humanos. Avaliar a pertinência de incluir na norma formas de aumentar o controle/monitoramento da destinação destes produtos (ex. exigir retorno ou destruição destes itens após os testes, com envio de comprovação de destinação)
3.	Esclarecer quanto à proibição de importação de produtos para saúde não regularizados destinados à pesquisa de mercado. Deixar claro em quais condições se aplica essa proibição, com base na definição do termo “pesquisa de mercado” (se envolve ou não uso do produto em humanos, etc) 
4.	Esclarecer quanto à impossibilidade de importação de produtos para saúde não regularizados no SNVS para testes, ensinos e treinamentos envolvendo humanos. Deixar claro que importação de  produtos  para saúde não regularizados para fins de testes envolvendo humanos devem atender às disposições da RDC n. 172/2017 (pesquisa científica) ou do Capítulo XXVI (pesquisa clínica).
5.	Esclarecer a que tipo de testes a norma se refere. No caso de IVD, por exemplo, seriam admitidos apenas testes para fins de registro?
6.	Discutir finalidades:  ensino e treinamento (Cap. XXI)  versus exposição e demonstração (RDC n. 13/2004)
Seção IV:
1)	A Seção IV do Capítulo XXI da RDC nº 81/2008 regulamenta a importação de amostras de produtos, nas formas de produto acabado ou a granel, pertencentes à classe de cosméticos, perfumes e produtos de higiene pessoal, não regularizados junto à Anvisa, e que não estejam expressamente proibidos no território nacional, destinadas a análise laboratorial de controle da qualidade e avaliação de embalagem e rotulagem; análise para fins de registro; desenvolvimento de novos produtos e pesquisa de mercado; ou ensaios de segurança e eficácia. Como a importação de matéria-prima ou semiacabados para fabricação destes produtos, com as finalidades descritas acima, não está prevista neste Capítulo, a importação nestes casos vem sendo enquadrada no item 2 do Capítulo XXXVII da RDC nº 81/2008 (importação não sujeita à intervenção sanitária). Avaliar o risco de importar esses itens e se existe a possibilidade de estar ocorrendo deficiência de controle sanitário ao importar pelo Capítulo XXXVII, de forma a determinar o melhor tratamento a ser realizado na importação.
Exemplo: caso envolvendo a Importação de matéria-prima/substância ainda não autorizada em listas positivas para uso na categoria (SAT 2021136060):
“Fornecemos matérias-primas para a indústria de cosméticos e gostaria de saber se é possível importar uma amostra para desenvolvimento de produto. A amostra é a substância ETHYL LAUROYL ARGINATE HCl, Nº CAS 60372-77-2. 
Essa substância não está listada na RDC 29/2021 que dispõe sobre a lista de conservantes permitidos para cosméticos, porém está na revisão da lista proposta na consulta pública Processo nº: 25351.942284/2018-91. 
Minha dúvida é se podemos importar essa substância para fazer análises com amostras sem fins comerciais ou, mesmo nessa situação, somente devemos analisar substâncias já listadas?” .
2)	Deixar claro na norma (avaliar junto à COAFE) quanto à necessidade ou não de AFE para importação de cosméticos pelo Capítulo XXI - destinados a análise laboratorial de controle da qualidade e avaliação de embalagem e rotulagem; análise para fins de registro; desenvolvimento de novos produtos e pesquisa de mercado; ou ensaios de segurança e eficácia (vide Processos SEI n. 25351.900752/2019-31 e 25351.909209/2021-14).
Seção V:
1) A Seção V, item 12.5 do Capítulo XXI define que não está autorizada a importação de amostra de alimento com obrigatoriedade de registro na Anvisa, cuja finalidade seja pesquisa de mercado. No entanto, este dispositivo contraria o art. 51 do Decreto-Lei n. 986/1969.
Seção VI
1)Alinhamento com o art. 30 da  RDC n. 74/2016, art. 5º do Decreto n. 10.278/2020 e Lei n. 14.129/2021 – tornar obrigatório o uso de assinatura digital na Declaração de Uso e Finalidade.</t>
  </si>
  <si>
    <t>Alinhamento com o art. 30 da  RDC n. 74/2016, art. 5º do Decreto n. 10.278/2020 e Lei n. 14.129/2021 – tornar obrigatório o uso de assinatura digital na Declaração de Uso e Finalidade.</t>
  </si>
  <si>
    <t>Geral:
Incluir o CE ou CEE ou DDCM ou DICD como documento obrigatório.
Alinhamento com o art. 30 da  RDC n. 74/2016, art. 5º do Decreto n. 10.278/2020 e Lei n. 14.129/2021 – tornar obrigatório o uso de assinatura digital no Termo de Responsabilidade.
Capítulo XXVI, SEÇÃO II:
Inclusão de documentos obrigatório no processo de importação: Documento para Importação de Produto sob investigação do Dossiê de Desenvolvimento Clínico de Medicamento (DDCM) e Termo de Responsabilidade conforme modelo constante no Capítulo XXVII.</t>
  </si>
  <si>
    <t>Inclusão no quadro do Termo de Responsabilidade de coluna contendo o número do protocolo de estudo aprovado.</t>
  </si>
  <si>
    <t>Capítulo XXXVII, Itens 2 e 2.1
- Definir o escopo da importação não sujeita à intervenção sanitária, esclarecendo quais  grandes grupos entram por esse Capítulo (Produtos não passíveis de regularização no SNVS / Produtos passíveis de regularização mas com finalidade não sujeita à intervenção sanitária)
- Alinhamento com o art. 30 da  RDC n. 74/2016, art. 5º do Decreto n. 10.278/2020 e Lei n. 14.129/2021 – tornar obrigatório o uso de assinatura digital no Termo de Responsabilidade.</t>
  </si>
  <si>
    <t>Capítulo XXXIX, Procedimento 5.1:
Proposta de inserção, como documento obrigatório para instrução do processo de importação de alimentos, do rótulo do produto ou seu “layout” (vide Processo SEI n. 25351.916232/2021-65).
Capítulo XXXIX, Procedimento 5.6:
Proposta de exclusão da análise dos licenciamentos de importação de mordedores (de uso por lactentes e crianças de primeira infância) pela Anvisa, atualmente previsto no Procedimento 5.6 do Capítulo XXXIX da Resolução RDC nº 81/2008 (vide Processo SEI n. 25351.916232/2021-65).
Proposta de inclusão da necessidade de apresentação da comprovação da avaliação de segurança de chupetas, mamadeiras e bicos de mamadeiras, no âmbito do Procedimento 5.6,  conforme  os Requisitos de Segurança previstos na RDC nº 221/2002 (vide Processo SEI n. 25351.916232/2021-65).</t>
  </si>
  <si>
    <t>- Inclusão de Modelos de Termo de Guarda e Responsabilidade (Capítulos X, XI, XV, XI, XXXII, XXXVI) .
- Importação de produtos fumígenos.</t>
  </si>
  <si>
    <t>2022-07-08 16:02:41</t>
  </si>
  <si>
    <t>2022-07-08 15:13:08</t>
  </si>
  <si>
    <t>Deixar claro todas as permissões e proibições de classes e finalidades para importação via remessa expressa</t>
  </si>
  <si>
    <t>Diferenciar entendimento sobre importação terceirizada de produtos acabados ou produtos, semiacabado e a serem industrializados</t>
  </si>
  <si>
    <t>Quanto ao controle da qualidade dos produtos tratados no item 1.2.1, ao citar laboratórios oficiais, por meio de convênios ou contratos, são apenas os autorizados pela ANVISA?
Se sim, não seria possível flexibilizar essa autorização para abranger todos os institutos e laboratórios que possuam autorização de funcionamento pela agência? (No Capítulo XXII, é citada apenas a REBLAS)
Caso a ANVISA suspeite de algo é possível alterar a norma, considerando a prerrogativa de executar a “contra-prova” em um laboratório “oficial” ?
Quando é um convênio / contrato, é a ANVISA que paga? Se a flexibilidade for dada e o Setor Privado for o responsável pelo pagamento, seria uma opção?</t>
  </si>
  <si>
    <t>Considerando que estamos falando de uma possível irregularidade de laudo analítico, existe algum padrão mínimo que deve ser seguido e que poderia constar da RDC, para nortearmos os fabricantes na emissão adequando mitigando erros?</t>
  </si>
  <si>
    <t>Sugestão 1: Citar a legislação pertinente (“e suas respectivas atualizações”), e adequar à RDC 579 para que haja correlação 
Sugestão 2: Previsibilidade deste capítulo / assunto no Portal Único
Sugestão 3: Visualizar proposta específica sobre a Carta DDR (Dispensa do Direito de Regresso)
Sugestão 5: Adaptar a norma para atender LPCO e Portal Único e no caso da DUIMP, contar o tempo de apresentação a partir do desembaraço aduaneiro; declaração assinada por Responsável Legal ou Responsável Técnico</t>
  </si>
  <si>
    <t>Separar orientações para cada tipo de padrões de referência com modelos de Termos de Responsabilidade específicos para cada uma 
Criar previsibilidade de cadastro mais geral de Responsáveis Técnicos vinculados à empresa importadora, considerando todos os responsáveis técnicos cadastrados no sistema da ANVISA, não limitando ao responsável técnico principal;
Quando LPCO, essa lista deve estar integrada com o Portal Único</t>
  </si>
  <si>
    <t>Separar orientações para cada tipo de padrões de referência com modelos de Termos de Responsabilidade específicos para cada uma;
Permitir a  “impressão” do LPCO e da DUIMP com esse Termo de Responsabilidade, com a possibilidade de complementar a coluna “Especificação do(s) tipo(s) de análise(s)”;</t>
  </si>
  <si>
    <t>Incluir Bioequivalência
Incluir possibilidades de importação via remessa expressa para medicamentos (se for o caso deixar clara a proibição)
Deixar clara a possibilidade (ou não) de alteração de finalidade
Itens 5 e 9.1: É de fato necessário a apresentação do termo de responsabilidade neste caso?
Itens 7.3, 9.2 e 12.3: Importante adaptar para Portal Único
Item 10: seria necessário um padrão dessa declaração? Sim
Itens 1, 5, 7, 9.1 e 12: Importante adaptar a “Petição para Fiscalização e Liberação Sanitária” para LPCO - Item 14 (Seção VI) - Para esse caso, é realmente necessária a assinatura por Responsável Técnico e Responsável Legal? Sugestão: Seguir somente com o Termo de Responsabilidade</t>
  </si>
  <si>
    <t>RDC 09/15, RDC 10/15, RDC 172
No item 1.1, indicar CE, CEE, DDCD e DICD: indicar a hipótese aplicável em cada
- Ordem de Serviço Nº 1/DIRE2/DIRE5/ANVISA/2020: alinhar os procedimentos indicados na OS com a RDC
Itens 1, 4, 5 e 8.1 – Adaptar para Portal Único e LPCO
Itens 1.2, 5.2 e 8 – Retirar a exigência dos seguintes documentos que devem ser apresentados na DUIMP, visto que é sobre a carga (mercadoria): a) e b). Essas informações estarão automaticamente disponíveis quando o vínculo DUIMP e LPCO</t>
  </si>
  <si>
    <t>Esclarecer se os tipos de processo permanecerão sendo analisados com enquadramento neste capítulo ou determinar especificações em outros capítulos:
- Produtos importados com fins exclusivos de exportação (AFFEE / AFEX)
- Material de embalagem de medicamentos
Incluir orientações dispostas na Nota Técnica 23/2020 sobre partes e Acessórios / Peças para equipamentos médicos</t>
  </si>
  <si>
    <t>PROCEDIMENTO 1 
Incluir novamente os pontos de entrada permitidos
Procedimentos 2, 2A, 2B e 2C
Incluir o termo de guarda como documento obrigatório
OUTROS:
Incluir referência sobre textos de de NCM e destaques (indicação interpretativa da análise)
Incluir sobre LPCO
Incluir sobre Catálogo de Produtos</t>
  </si>
  <si>
    <t>2022-07-08 16:43:42</t>
  </si>
  <si>
    <t>2022-07-08 16:32:39</t>
  </si>
  <si>
    <t>De acordo com a RDC 81/08, há um termo de responsabilidade para cada finalidade de importação e classe de produto. 
Sugestão: Considerando que o importador é obrigado a mencionar a finalidade da importação, sugerimos pela utilização de um único termo de responsabilidade. Nesse termo, o importador indicaria a finalidade e a classe de produto.   
Beneficio Anvisa/importador: Simplificação do processo de liberação. Processo de retirada da carga de recinto alfandegado em menor tempo; facilitação de entendimento pelo importador;</t>
  </si>
  <si>
    <t>Alvará sanitário emitido pela prefeitura do município do endereço do destinatário informado no conhecimento aéreo ou no HAWB (remessa expressa), posto que a RDC traz um rol exemplificativo (aberto) "outros documentos.
Sugestão: Dispensa da apresentação de alvará sanitário local, já que a AFE (documento que pode ser consultado no próprio portal da Anvisa), poderia suprir essa demanda, sobretudo porque para que uma empresa tenha AFE é colorário a apresentação do relatório de inspeção emitido pela Vigilância local. 
Benefício Anvisa/importador: Padronização dos procedimentos entre todas as unidades de desembaraço, além de simplificar o comércio exterior no Brasil sem perda do controle sanitário.</t>
  </si>
  <si>
    <t>Quanto à RDC 81/08 que proíbe a importação por pessoas jurídicas de medicamentos acabados comuns por empresas de transporte expresso. 
Sugestão: Levando-se em consideração a experiência no período da pandemia, onde se buscava meios alternativos e legais para escoar medicamentos e insumos importados no tratamento da Covid, entendemos viável a liberação de tais produtos pelo (regime expresso). Há que se ressaltar que a Receita Federal já permite a importação por pessoa jurídica com destinação comercial (via remessa expressa) limitada à USD 3.000,00, conforme previsto na IN SRF Nº 1737/2017. 
Benefício Anvisa/importador: Alternativa ao importador para importar por uma modalidade mais rápida (regime expresso), mantendo-se o controle sanitário.</t>
  </si>
  <si>
    <t>Tema: Fixação de prazo de até 5 (cinco) dias úteis para liberação da remessa expressa pela Anvisa 
O regime de liberação alfandegária da remessa expressa é caracterizado pela urgência que importadores possuem. Neste sentido, pede-se que a RDC 81/2018 seja alterada para incluir um prazo único  de anuência no caso de importação de remessas expressas. Diante disso, dada a natureza da importação da remessa expressa, sugere-se que o prazo máximo de liberação seja de 5 (cinco) dias úteis.  
A fixação de prazo único e curto para liberação das remessas expressas permite que a Anvisa escoe de forma estável as análises nos pedidos de anuência que chegam por essa modalidade, a qual requer celeridade pela natureza e circunstâncias que fazem com o que o importador opte por esse modelo de importação.</t>
  </si>
  <si>
    <t>Canais de comunicação do órgão dentro das unidades de despacho aduaneiras</t>
  </si>
  <si>
    <t>Atualmente o processo de anuência está descentralizado, o que impacta diretamente no tempo de liberação de uma carga sujeita ao controle sanitário. A experiência que temos é que quando a fiscalização está atuante/presente nos aeroportos o processo de análise é mais ágil, já que a carga está armazenada ali, à disposição do fiscal em qualquer tempo.</t>
  </si>
  <si>
    <t>Redução do prazo de permanência da remessa em recinto allfandegado, diminuindo o risco sanitário. Agilidade no processo de liberação alfandegária e na solução de prioridades que são diversas no setor.</t>
  </si>
  <si>
    <t>2022-07-08 17:24:03</t>
  </si>
  <si>
    <t>2022-07-08 16:58:41</t>
  </si>
  <si>
    <t>PROPOSTA DE ALTERAÇÃO I:
1.9. Conhecimento de Carga (embarque): documento emitido, na data de embarque do bem ou produto, pelo transportador ou consolidador, constitutivo do contrato de transporte internacional e prova da disposição do bem ou produto para o importador (Carga embarcada aérea - Air Waybill /AWB, Carga embarcada aquática - Bill Landing /BL BILL OF LANDING/BL e Carga embarcada terrestre: Conhecimento de Transporte Internacional por Rodovia /CTR).
JUSTIFICATIVA I:
	Ajuste de ortografia.
COMENTÁRIO:
	Necessidade de clarificar a definição do “Ensaio de proeficiência” através da citação de exemplos, pois, a definição atual não expõe de maneira clara o seria este ensaio. 
QUESTIONAMENTO:
	Padrões para validação de método análitico para controle de Qualidade, entraria no ensaio citado?
PROPOSTA DE INCLUSÃO - II:
	Inclusão da definição dos seguintes termos:
- AUTORIZAÇÃO PRÉ-EMBARQUE;
- INCLUIR DEFINIÇÃO DE INTER-LABORATORIAIS;
- AMOSTRA;
- PADRÃO DE REFERÊNCIA.
JUSTIFICATIVA - II:
A definição de Autorização Pré-embarque ainda não está incluída no texto da Resolução de Diretoria Colegiada nº 81.
Não está claro se o termo “Inter-laboratorial” está relacionado a uma mudança de laboratório de desenvolvimento analítico para controle de qualidade dentro da mesma empresa ou quando a uma troca entre DA e laboratório terceiro?</t>
  </si>
  <si>
    <t>COMENTÁRIO:
		Necessário clarificar quais são as permissões/proibições de classes e finalidades para importação via remessa expressa. Podemos citar como exemplo: importação de amostra de produto para bancada, posso trazer via remessa expressa?</t>
  </si>
  <si>
    <t>COMENTÁRIO:
		Necessidade de separar as orientações para cada tipo de padrões de referência com modelos de Termos de Responsabilidade específicos para cada tipo.
PROPOSTA DE INCLUSÃO - I:
	INCLUSÃO DE SUBITEM para o item 1.
JUSTIFICATIVA - I:
	Criação de subitem para situações que são aplicáveis o uso do termo, prevendo quais seriam as determinações de desempenho de ensaios e quais seriam as medições específicas;
QUESTIONAMENTO:
Transferência de métodos entre laboratórios de desenvolvimento analítico e controle de qualidade seria considerado um ensaio de proficiência?</t>
  </si>
  <si>
    <t>PROPOSTA DE ALTERAÇÃO - II:
Os abaixo-assinados assumem a responsabilidade sanitária, pelos danos à saúde individual ou coletiva e ao meio ambiente decorrente da alteração da finalidade de ingresso do produto no território nacional. 
________________________                                       _______________________ RESPONSÁVEL TÉCNICO                           OU                    REPRESENTANTE LEGAL 
CR No. 
JUSTIFICATIVA - II:
Alterar para "Responsável técnico OU Responsável legal" visando otimizar o processo.
COMENTÁRIO:
Deixar claro se padrões referência controlados importados com finalidade de desenvolvimento de método analítico seria aplicável apresentar este termo. Além disso, deixar claro que se quando padrão importado estiver com quantidade inferior ao controlado pela Portaria 344, indicar qual termo seria o mais adequado.</t>
  </si>
  <si>
    <t>PROPOSTA DE ALTERAÇÃO - I:
	Alteração da finalidade do CAPÍTULO XXI, por meio de:
I – IMPLEMENTAÇÃO NA RDC DO FLUXO PROPOSTO PELA NOTA TÉCNICA DA COVIDNOTA TÉCNICA Nº 126/2020/SEI/GQMED/GGMED/DIRE2/ANVISA.
OU
II - INCLUIR NA NORMA A POSSIBILIDADE DE UM PROCEDIMENTO ALTERNATIVO PARA A EMPRESA DE IMPORTAR UMA QUANTIDADE EXCEDENTE DE AMOSTRA (INSUMO) PARA DESENVOLVIMENTO E FUTURA COMERCIALIZAÇÃO A DEPENDER DO DEFERIMENTO DO REGISTRO OU PÓS-REGISTRO LEVANDO-SE EM CONSIDERAÇÃO A VALIDADE DO MATERIAL.
JUSTIFICATIVA - I:
Embora a empresa importe o IFA não registrada para fins de teste, seria importante ser possível, após deferimento do registro ou pós-registro realizar a troca de finalidade pra ser viável a venda do produto acabado se ainda estiver dentro do prazo de validade.
COMENTÁRIO:
I - Incluir possibilidades de importação via remessa expressa para medicamentos ou deixar claro, caso exista proibição para este tipo de importação. Deixar claro se existe ou não a possibilidade de alteração de finalidade.
II - Deixar claro quais os tipos de matéria-prima se enquadram como produtos não regularizados para CQ (padrão, IFA, excipiente, embalagem, placebo)</t>
  </si>
  <si>
    <t>PROPOSTA DE ALTERAÇÃO:
Os abaixo-assinados assumem a responsabilidade sanitária, pelos danos à saúde individual ou coletiva e ao meio ambiente decorrente da alteração da finalidade de ingresso do produto no território nacional. 
_____________________________________________________________________                                 RESPONSÁVEL TÉCNICO                  OU                             REPRESENTANTE LEGAL 
CR No. 
JUSTIFICATIVA:
Alteração para "Responsável técnico OU Responsável legal" visa promover a otimização do processo.</t>
  </si>
  <si>
    <t>PROPOSTA DE ALTERAÇÃO:
Ampliação do termo de guarda.
JUSTIFICATIVA:
Possibilidade de gerar pendência sanitária considerando cada tipo de situação para outros tipos de importação além de biológicos.</t>
  </si>
  <si>
    <t>COMENTÁRIOS:
I - Esclarecer regras para importação de Material de Embalagem destinado a medicamentos e se as análises destas importações se manterão dentro das normas deste capítulo, incluindo a necessidade de apresentação de Termo de Responsabilidade.
II - Deixar claro no Item 2 quais são os produtos aplicáveis a apresentação do termo de responsabilidade do CAPÍTULO XXXVIII - TERMO DE RESPONSABILIDADE IMPORTAÇÃO NÃO SUJEITA À INTERVENÇÃO SANITÁRIA DAANVISA.
III - Deixar claro no Item 2 qual termo deve ser usado para padrão de referência quando controlado pela portaria 344.
JUSTIFICATIVA:
I - Discriminar quais padrões de referência, embalagem, excipientes ou outros materias que entrariam nessa classificação.
II - Não fica claro na norma qual o termo mais adequado para padrões de referências constantes na portaria 344 que serão empregados apenas para desenvolvimento de metodologia analítica.</t>
  </si>
  <si>
    <t>PROPOSTA DE ALTERAÇÃO:
Os abaixo-assinados assumem a responsabilidade sanitária, pelos danos à saúde individual ou coletiva e ao meio ambiente decorrente da alteração da finalidade de ingresso do produto no território nacional. 
______________________________________________________________________ 
RESPONSÁVEL TÉCNICO                    OU                           REPRESENTANTE LEGAL 
CR No. 
JUSTIFICATIVA:
Alinhar assinaturas aplicáveis entre termo e texto, deixar OU em ambos os locais.</t>
  </si>
  <si>
    <t>PROPOSTA DE ALTERAÇÃO - I:
F) Fatura Comercial – “Invoice” (original e cópia para autenticação CÓPIA DE DOCUMENTO PARA ANÁLISE);
JUSTIFICATIVA - I:
Atualmente, no pós-pandemia, são apresentadas cópias de documentos para análise.
PROPOSTA DE EXCLUSÃO - II:
g) Conhecimento de Carga Embarcada (original e cópia para autenticação);
JUSTIFICATIVA - II:
O documento não representar mitigação de risco sanitário dentro do processo de importação, salvo nos itens da Portaria 344 que tenham obrigatoriedade de Licença de Importação prévia, com embarque autorizado, onde o documento comprava o cumprimento da Legislação em Vigor.
COMENTÁRIO GERAL SOBRE O CAPÍTULO:
I - Excluir do texto dos documentos necessários ao processo dentro dos Procedimentos a obrigatoriedade de apresentação de Documentos Originais, visto que atualmente, pós pandemia, são apresentadas cópias de documentos para análise. 
II - Excluir a obrigatoriedade de apresentação de conhecimento de embarque e/ou comprovante de chegada da carga, visto o documento não representar mitigação de risco sanitário dentro do processo de importação, salvo nos itens da Portaria 344 que tenham obrigatoriedade de Licença de Importação prévia, com embarque autorizado, onde o documento comprava o cumprimento da Legislação em Vigor. 
III - Retirar a necessidade do envio do laudo do IFA em linha com a importação de medicamentos acabados sintéticos (procedimento 5.3), uma vez que já é apresentando o laudo do produto acabado.</t>
  </si>
  <si>
    <t>PROPOSTA DE INCLUSÃO - I:
Incluir os procedimentos aplicáveis quando houver indeferimento da Licença de Importação nos casos:
- ausência de documentação;
- exigência não cumprida dentro do prazo
JUSTIFICATIVA - I:
Falta uma orientação na norma frente aos indeferimentos. Incluir como as empresas devem proceder em casos de indeferimentos.  Seria aplicável uma LI substitutiva? Ou uma LI nova considerando ser for falta de item de checklist?
COMENTÁRIOS GERAIS SOBRE A RDC 81/2008:
I - Incluir orientação/procedimento nos casos de excepcionalidade quanto a forma de realizar a importação de amostras de medicamento acabado não registrado no Brasil para fim de realização de estudos comparativos - Bioeqiuvalência, Perfil de dissolução e demais testes aplicáveis para registro quando se usa comparador do mercado externo compra é realizada em farmácias/distribidores no exterior.
II - Incluir transição do processo para análise via LPCO e as regulamentações para as importações durante o prazo de transição de sistemas.
III - Reestruturar o texto em Art., parágrafos e incisos para ficar mais claro, conforme padrão utilizado atualmente.
IV - Deixar claro da necessidade de recurso administrativo, pois, é necessário fornecer maior clareza a empresa nos caminhos e situações aplicáveis.
V – Revisão do texto da Resolução de Diretoria Colegiada nº 081/08 para que seja permitida a importação de insumos farmacêuticos de produtos que estejam próximos ao deferimento, visto que não existe risco sanitário, esses insumos poderiam ser importados por temo de guarda e agilizaria muito o processo de lançamento do medicamento.</t>
  </si>
  <si>
    <t>COMENTÁRIOS GERIAS SOBRE A NECESSIDADE DE REVISÃO DA RDC 81/2008:
I - Incluir orientação/procedimento nos casos de excepcionalidade quanto a forma de realizar a importação de amostras de medicamento acabado não registrado no Brasil para fim de realização de estudos comparativos - Bioeqiuvalência, Perfil de dissolução e demais testes aplicáveis para registro quando se usa comparador do mercado externo compra é realizada em farmácias/distribidores no exterior.
II - Incluir transição do processo para análise via LPCO e as regulamentações para as importações durante o prazo de transição de sistemas.
III - Reestruturar o texto em Art., parágrafos e incisos para ficar mais claro, conforme padrão utilizado atualmente.
IV - Deixar claro da necessidade de recurso administrativo, pois, é necessário fornecer maior clareza a empresa nos caminhos e situações aplicáveis.
V – Revisão do texto da Resolução de Diretoria Colegiada nº 081/08 para que seja permitida a importação de insumos farmacêuticos de produtos que estejam próximos ao deferimento, visto que não existe risco sanitário, esses insumos poderiam ser importados por temo de guarda e agilizaria muito o processo de lançamento do medicamento.</t>
  </si>
  <si>
    <t>2022-07-08 17:34:59</t>
  </si>
  <si>
    <t>2022-07-08 17:09:52</t>
  </si>
  <si>
    <t>Garantir o alinhamento com a RDC 579 de 25 de Novembro de 2021, para a definição de produto médico recondicionado:
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t>
  </si>
  <si>
    <t>2.4 Os requisitos de informação de data de fabricação e data de validade para importação estão mais restritos do que os necessários para regularização do produto.
•	Para Dispositivos Médicos: “Conforme aplicável, data de fabricação e prazo de validade ou data antes da qual deverá ser utilizado o produto médico, para se ter plena segurança” (referência RDC 185/2001, Anexo III.B, 2.5)
2.4 Produtos para Saúde: 
d) Data de expiração, quando não se aplicar a data de expiração ao produto, indicar a Data de fabricação.</t>
  </si>
  <si>
    <t>Capitulo XXI , considerar incluir como parte do processo de importação para fins de registro as condições de exposição em feiras, demonstração para cliente:
PRODUTO NÃO REGULARIZADO NO SISTEMA NACIONAL DE VIGILÂNCIA SANITÁRIA - SNVS - PARA FINS DE REGISTRO, DESTINADO À PESQUISA DE MERCADO, EXPOSIÇÃO EM FEIRAS, DEMONSTRAÇÃO PARA CLIENTES, PESQUISA DE MERCADO, ANÁLISE LABORATORIAL, TESTES DE CONTROLE DA QUALIDADE, AVALIAÇÃO DE EMBALAGEM OU ROTULAGEM E TESTES DE EQUIPAMENTO 
Seção II, 5:  Considerar a inclusão de importação de amostras de produtos para saúde não regularizados destinados a pesquisa de mercado, exposição em feiras, demonstração pra clientes, análise laboratorial, testes de controle de qualidade, avaliação de embalagem ou rotulagem para equipamentos. 
 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t>
  </si>
  <si>
    <t>SEÇÃO VIII
PROCEDIMENTO 4 - PRODUTOS PARA SAÚDE
e) Declaração do detentor da regularização autorizando a importação por terceiro.
  Oportunidade de melhorias da DDI para emissão de um único produto registrado e podendo este ter validade por 5 anos.</t>
  </si>
  <si>
    <t>2022-07-08 21:21:15</t>
  </si>
  <si>
    <t>2022-07-08 18:50:09</t>
  </si>
  <si>
    <t>- Definição de Importador por intermediação predeterminada - Definição ausente de demais normativas de COMEX . Deveria tratar de importação terceirizada e dividir por conta e ordem e por encomenta.
- 1.35 - Loja franca: a definição considera como uma loja. MAs é um regime aduaneiro especial (https://www.gov.br/receitafederal/pt-br/assuntos/aduana-e-comercio-exterior/regimes-e-controles-especiais/regimes-aduaneiros-especiais/loja-franca#oquee)
- 1.38 - Alinhar com normas de registro.
- Retirar roupas hospitalares, fazem parte de produtos para saúde.1.39 - Excluir porque não aparece no texto.
- Incluir definição LPCO, DUIMP, DUE, atualizar a de licença de importação
- Regimes aduaneiros especiais : Avaliar ampliação (como o industrial)
- Considerar incluir Operador Econômico Autorizado</t>
  </si>
  <si>
    <t>- 1.1   -Incluir salvaguardadas as exceções como MS, Unidades de Saúde, feiras e eventos
- 1.2.1 , não precisa apresentar GRU.  Com o Solicita o pagamento pode ser por Pagtesouro, Pix, cartão. ( peticionamento manual é apenas por DSI, que é isenta).
- 6 - Não precisa dessa ressalva.
- Neste capítulo de considerações gerais poderia haver a inclusão de todas as restrições como produtos sem identidade, violados, pessoas físicas importando produtos de uso profissional.  Dessa forma seria um capítulo de condições gerais.
- Talvez já inserir os documentos de instrução que sempre aparecem (AWB e  Invoice), deixar os específicos para cada  situação detalhadamente.</t>
  </si>
  <si>
    <t>- 3.3  - Poderia  entrar na consideração geral.  MAs não na "ficha mercadoria", ser inserido no módulo específico do Portal Único de Comércio Exterior (oportunamente talvez seja necessária norma para o catálogo de produtos.)
- 3.3 a , pode cortar, isso tem que constar no Portal Único.
- Seção II14. Essas vedações deveriam ir para a parte geral.
- Extinguir o termo rechaço?
- REMESSA EXPRESSA e Postal
- TIrar GRU
- A identidade, descrição do produto deveria constar no capítulo de orientações gerais.
- Regulamento aduaneiro citado está desatualizado (4543, mas é o 6759/2009)
- Revisar subseção II para prever o novo processo de importação.  Registro no Portal Único, por exemplo.
- 11 - excluir. A LI possui validade e o processo expira-se (precisa ser avaliada a validade do LPCO e da DUIMP.
- DSI  - Excluir GRU
- Atualizar a restrição para uso pessoal para produtos que não se destinem a prestação de serviço em terceiro e que , para seu uso, não seja necessária intervenção de profissional ou unidade de saúde.</t>
  </si>
  <si>
    <t>- Combinar essas restrições com as do capítulo II</t>
  </si>
  <si>
    <t>- Necessário alinhar com a definição de importador por conta e ordem e por encomenda, conforme normas da RFB.  Importante definir os requisitos quanto a regularização de cada um. Alinhar com norma da RFB  (IN RFB nº 1.861/2018).</t>
  </si>
  <si>
    <t>Essa autorização não pode ser substituída pela DDR? Seria um adeclaração / modelo de documento a menos. 
Fora que a importação terceirizada deve ficar regitrada nos sistema sSiscomex e Solicita (por enquanto).</t>
  </si>
  <si>
    <t>Incorporar requisitos da 488.
Estabelecer quais  situações  poderiam ser admitidas excepcionalidades., privilegiar produtos importados e a aquisição no país.</t>
  </si>
  <si>
    <t>Remover a necessidade de pré-embarque.  Essa medida, em primeira análise, protege o importador, mas é comumente ignorada.  Trata-se de etapa adicional, .
T</t>
  </si>
  <si>
    <t>-Remover a etapa de pré embarque.
Não prevê a recepção por DSI.</t>
  </si>
  <si>
    <t>- 1.2 - Considera-se para uso próprio a importação de produtos em quantidade e freqüência compatíveis com a duração e a finalidade de tratamento. Sendo admitida quantidade para o período de 90 dias a depender da prescrição, ingestão diária recomentdas.
Nâo se enquadra em importação por pessoa física aquela que caracterize comércio,  prestação de serviços a terceiros ou que requeiram intervenção profissional para seu uso.</t>
  </si>
  <si>
    <t>1. Será permitida a rotulagem de produtos importados, em território nacional, por empresa autorizada para atividade de fabricar, observada a legislação pertinente.</t>
  </si>
  <si>
    <t>PRevisão de liberação  mediante termo de guarda.</t>
  </si>
  <si>
    <t>Alinhar com entendimento da RDC 597 que trata da importação de produtos usados para fins de recondicionamento.
Admitir a importação de produtos para saúde usados no caso de</t>
  </si>
  <si>
    <t>Há vedação de alteração de finalidade.
O importador, ou seu representante sinaliza no peticionamento essa ciência, o login é realizado por certificação  digital.  Avaliar dispensa desse documento.</t>
  </si>
  <si>
    <t>Importante manter a vedação para importação de medicamentos .
Excluir termos de responsabilidade.
Pode ser realizada essa importação por centros de pesquisa (não detentores de AFE, por exemplo).</t>
  </si>
  <si>
    <t>Avaliar remoção do termo e sinalização no peticionamento quanto a proibição de desvio de finalidade.  Ou mesmo mera  vedação na norma.</t>
  </si>
  <si>
    <t>- Corrigir a GGSTO (GSCTO), ou deixar unidade da Anvisa competente pela  avaliação previa.
- Alinhar com  norma de importação de células reprodutoras.</t>
  </si>
  <si>
    <t>Termo de responsabilidade seria dispensável.</t>
  </si>
  <si>
    <t>- Admissão temporária -  avaliar a possibilidade de incluir  despacho para consumo no caso de feiras e eventos.
- Incorporar RDC 13/2004 , definindo a autordade responsável pela autorização de produtos não regularizados e por empresas não autorizadas.</t>
  </si>
  <si>
    <t>As regras de transporte , armazenagem, deveriam ser as mesmas  vigentes para o SNVS.
Armazenagem em PAF é regulada pela RDC 346/2002.
Movimentação de carga não seria escopo desta norma.</t>
  </si>
  <si>
    <t>Prevê manifestação da autoridade em exercício no local de importação. Isso é inexato.</t>
  </si>
  <si>
    <t>- Importação de derivados de tabaco
- IMportação de agrotóxicos, consultar a GGTOX quanto a  pertinÊncia e requisitos.</t>
  </si>
  <si>
    <t>2022-07-08 19:38:54</t>
  </si>
  <si>
    <t>2022-07-08 19:04:38</t>
  </si>
  <si>
    <t>i.	Inclusão de conceito de LPCO: o novo tipo de licenciamento, através de formulários no Módulo LPCO (Licenças, Permissões, Certificados e Outros documentos), deve ser adicionado no Capítulo I.
ii.	Exportador: necessidade de adaptar o conceito aduaneiro.
a.	Sugestão: Exportador: pessoa, física ou jurídica, que promove a VENDA de bens e produtos para outro país, podendo ser diferente do expedidor, que é quem promove a remessa de bens e produtos de outro país para o território nacional.
iii.	Separar os conceitos de “Fabricante” e “Fabricante Legal”, visto que ambos tendem a aparecer no Novo Processo de Importação.
a.	“Fabricante” deve manter uma relação direta com o conceito aduaneiro: pessoa jurídica responsável pela produção da mercadoria ou onde tiver feito a última transformação substancial;
b.	“Fabricante Legal”, vide Nota Técnica 01-2009, deve seguir o conceito determinado pela ANVISA: empresa responsável pelo produto no exterior, formalmente reconhecida pela autoridade sanitária do seu país de origem, mesmo quando uma parte ou a totalidade do processo fabril é realizada por empresa terceira.
ix.	Necessário incluir dois novos conceitos no item 38
a.	Peças de equipamento médico, diagnóstico e meios de contraste: As peças de um equipamento médico e diagnóstico compreendem os elementos que constituem fisicamente o equipamento. Isoladamente, sob ponto de vista de quem as fabricou, as peças podem ser destinadas ao uso em diversos setores industriais e não apenas na área da saúde.
b.	Partes de equipamento médico, diagnóstico e meios de contraste:: As partes são compostas por uma ou mais peças e são fabricadas exclusivamente para fazer parte de um equipamento médico e diagnóstico. São concebidas e produzidas pelo seu fabricante, com indicação de uso na área da saúde (são produtos para saúde). Isoladamente, são considerados produtos médicos acabados, embora se caracterizem por ter a funcionalidade médica apenas por meio da conexão com o equipamento médico e diagnóstico ao qual se destina.
xii.	O conceito 41, país de fabricação, deve seguir o ponto de vista aduaneiro, conforme Art. 557 do Regulamento Aduaneiro.
a.	Destaca-se que continuará a existir o conceito de “Fabricante Legal”, que é sob o ponto de vista da ANVISA.
b.	O conceito aduaneiro para “país de fabricação” é aquele onde houver sido produzida a mercadoria ou onde tiver ocorrido a última transformação substancial
xiii.	O conceito de Admissão Temporária não está atualizado na presente norma. Deve-se buscar o conceito sobre esse regime especial na Instrução Normativa RFB 1600/15.
Sugestão: aquele que permite a importação de bens e produtos, submetidas à identificação e termo de responsabilidade, por prazo determinado de permanência no país justificado mediante comprovação por meio idôneo e adequado para essa finalidade, com suspensão total do pagamento de tributos, no caso de utilização não-econômica, ou proporcional o pagamento ao tempo de permanência, no caso de utilização econômica, conforme legislação aduaneira pertinente.
xv.	Incluir o conceito de “gestão de riscos”, visto que a ANVISA tem utilizado esse conjunto de atividades há alguns anos. Vale lembrar que esse conceito deve estar alinhado com a RDC 228/18.
xvi.	Totalmente vinculado à gestão de riscos, adicionar o conceito de Operador Econômico Autorizado (OEA). Apesar da ANVISA ainda não haver estabelecido o Módulo Integrado desse Programa, é importante prever desde essa revisão esse conceito.
xvii.	Incluir o conceito de “Inspeção remota”. Atualmente, essa técnica está sendo utilizada pelo órgão, mas não está mencionado como conceito na presente normativa.
xviii.	Adicionar o conceito de “Janela Única de Verificação”, funcionalidade a qual está prevista para ser implementada no Portal Único de Comércio Exterior.
xxiii.	Novo conceito vindo do Novo Processo de Importação: “Retificação automática de licenciamento”. Atualmente, só está prevista a Licença Substitutiva. Em algumas situações, como “quantidade importada em um licenciamento múltiplo embarque”, a retificação será automática, não sendo necessária a intervenção de um órgão anuente. Portanto, entende-se como importante também prever esse conceito na RDC.
xxiv.	Necessidade de retornar o conceito de “despachante / representante legal”. A sugestão é que seja alinhado com o conceito aduaneiro, para evitar quaisquer conflitos de entendimento entre o órgão e a Receita Federal do Brasil.</t>
  </si>
  <si>
    <t>i.	Itens 1.2 e 1.3: Quando utilizado o LPCO e a DUIMP, dispensar o peticionamento de importação em quaisquer sistemas da ANVISA, visto que o peticionamento será substituído por tais documentos;
ii.	Item 1.2.2: Adicionar hipótese, com a utilização do Módulo Pagamentos Centralizados (PCCE), de dispensa da apresentação de comprovantes de pagamentos relacionados ao licenciamento de importação;
iii.	Item 4: Com os atributos, a parametrização de NCMs e cargas que realmente não cabem intervenção sanitária da ANVISA será mais eficaz. Dessa maneira, prever algo semelhante a “... não prevista no Capítulo XXXIX deste regulamento, OU QUE NÃO CONSTE DESTAQUE DE NCM E/OU ATRIBUTO DE MERCADORIA CORRESPONDENTE, a autoridade sanitária...”</t>
  </si>
  <si>
    <t>De modo similar ao capítulo anterior, faz-se necessária a adaptação à nova dinâmica do Novo Processo de Importação:
i.	Na Seção I, corrigir de “Módulo Importação” para SISCOMEX e respectivas evoluções, além de incluir o conceito de formulário customizado no Módulo LPCO.
a.	Sugere-se, desde já, as previsões na sistemática da flexibilidade divulgada para os formulários LPCO. Exemplos: licenciamento múltiplo embarque (popularmente conhecido como “guarda-chuva)”; licenciamento por grupo de NCMs; licenciamento por CNPJ-Raiz (abrange CNPJs filiais).
ii.	Deve-se prever a flexibilidade que cada tipo de formulário LPCO possua distintos prazos de validade.
b.	Deve-se manter como prazo mínimo de validade de 90 dias.
iv.	No item 3.3, adaptá-lo para prever a integração do Módulo Catálogo, Módulo LPCO e Módulo DUIMP. 
c.	Nesse sentido, deve-se prever que os dados necessários para a importação estarão estruturados em atributos relacionados a cada NCM sujeita à anuência da ANVISA;
d.	Em caso de informações complementares, em forma de campo texto em algum dos supramencionados módulos, deixar previsto em norma quais são os dados exigidos por cada classe de produto (ou procedimento).
v.	No item 7, faz-se necessária a adequação do prazo de validade da Licença de Importação emitida no SISCOMEX, visto que o tempo é padrão. Para facilitar o trabalho do órgão, sugere-se como texto: “A análise técnica sanitária da ANVISA para fins de autorização de embarque no exterior em licenciamento de importação de bem ou produto sob vigilância sanitária terá validade de 90 dias para embarque, e perderá seus efeitos para fins de vinculação a despacho aduaneiro, após 90 dias do prazo final de sua validade”.
Ao longo deste Capítulo, também se faz necessária a adaptação dos sistemas utilizados pela ANVISA, visto que, de modo geral, apenas é citado o DATAVISA. Portanto, o SOLICITA (e suas respectivas evoluções) e o Portal Único devem substituir as citações sobre sistemas no que tange ao processo de importação.</t>
  </si>
  <si>
    <t>Com a implementação do PEI e, agora, do SOLICITA, o perfil “Usuário Peticionamento” não é mais utilizado pela ANVISA. Consequentemente, na prática, os despachantes e demais representantes legais são vinculados com o perfil “Gestor de Segurança” no sistema Cadastramento de Empresas para obter acesso ao PEI e ao SOLICITA. Essa ação “alternativa” ocasiona alguns problemas:
•	Pelo Manual “Passo a Passo: Cadastramento de Empresas”, na versão de agosto de 2021, os despachantes não deveriam ser caracterizados  como Gestores de Segurança;
•	As empresas forçam os despachantes a assinarem vários termos de compromisso adicionais para executar a ação. Frequentemente, a área jurídica das empresas se posiciona contra esse vínculo, visto que o perfil Gestor de Segurança deveria ser aplicado apenas a profissionais da área regulatória sanitária.</t>
  </si>
  <si>
    <t>•	Em relação à Guia de Recolhimento da União, deve-se prever a apresentação de comprovantes relacionados ao PagTesouro, bem como a possibilidade futura de DARF (Documento de Arrecadação de Receitas Federais).</t>
  </si>
  <si>
    <t>•	Existem algumas categorias de produtos que a “data de validade” e o “lote” não são aplicáveis. Mas, de modo generalizado, esses dois campos são exigidos para os produtos com anuência da ANVISA;
Nome comercial em uso no exterior
Nome do fabricante e local de fabricação
Número ou código do lote ou part number
Data de fabricação 
Data de validade 
•	O controle das ressalvas, indicadas no Item 5, e das baixas são morosas e pouco práticas. Sugere-se que, com o advento do Portal Único, todas as ressalvas sejam indicadas diretamente na DUIMP e o saneamento dessas para a baixa sejam realizadas através de retificações nesse documento aduaneiro ou direto no formulário LPCO, que abrangeu esse processo de importação.</t>
  </si>
  <si>
    <t>•	Nos itens 2 e 5, necessidade de adaptar a redação para prever o Portal Único, com os formulários no Módulo LPCO e informações adicionais prestar na Declaração Única de Importação (DUIMP).
•	Item 6: devido à dinâmica de alterações de controle sanitário e das revisões periódicas do Sistema Harmonizado (SH), sugere-se a criação de uma “lista à parte” de NCMs, que seja mais facilmente atualizada pela ANVISA. Deve-se vincular essa lista à RDC 81, citando como uma legislação pertinente.
IV.	Em relação à Admissão Temporária,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
De acordo com a GGFIS e com base na RDC 13/2004 e RDC 81/2008, é proibida a comercialização e a alteração da finalidade a que se destina a importação para as mercadorias que ingressaram em território nacional destinadas exclusivamente à exposição em feiras ou eventos. 
De acordo com a nova RDC 579/2021 que dispõe sobre a importação, comercialização e doação de dispositivos médicos usados e recondicionados, uma vez o equipamento é retirado da sua embalagem primária, montado e instalado para seu uso, independentemente do local, se feira de exposição ou estabelecimento de saúde, este deixa de ser considerado novo e passa a ser usado.
Portanto, na situação ATUAL, o produto sob regime de admissão temporária precisa ser retornado ao exterior, já que não há como realizar a alteração da finalidade a que se destina a importação e nacionalizá-lo como “usado” em atendimento à RDC 579/2021. 
Entende-se que, a importação de produto usado é vedada, caso não seja destinado a recondicionamento em território local, entretanto, a mercadoria importada como NOVA no regime de admissão temporária, não viola este critério. 
Desta forma, é importante pleitear que a GGFIS possibilite a nacionalização/alteração da finalidade da importação do produto trazido sob regime de admissão temporário para uso em feiras ou eventos,  considerando que a mercadoria já se encontrará em território nacional e foi importado como novo, possibilitando a comercialização desta mercadoria como usado, seguindo as diretrizes determinadas. 
Permissão da alteração a que se destina a importação, sendo autorizada a nacionalização e comercialização da mercadora em território nacional como Produto Usado ou Recondicionado em alinhamento à RDC 579/21. Revogação da RDC 13/2004 considerando as determinações do Decreto nº 10.139/2019, considerando que esta encontra-se obsoleta e em conflito com objetos normativos atuais.
•	A Seção II e a RDC 579/21 precisam ser harmonizadas, visto que essa última dispõe sobre “dispositivos médicos usados e recondicionados”
a.	Para exemplificar, nem todo tipo de importação é proibida, de acordo com a normativa mais nova.
•	Existe uma lacuna nesse capítulo: não abrange questões sobre retorno de produtos em exportação temporária. Necessário esclarecer que os produtos exportados temporariamente não serão considerados usados.
a.	Os procedimentos a serem adotados em relação a esse regime especial e os mesmos necessitam ser harmônicos com a supramencionada instrução da Receita Federal do Brasil também devem estar previstos no Capítulo XVIII.</t>
  </si>
  <si>
    <t>As oportunidades mapeadas em relação a esse capítulo estão subdivididas de acordo com o Regime Especial:
•	Trânsito Aduaneiro
a.	O item d) poderia ser melhorado, visto que a expressão “a critério da fiscalização sanitária” dá margem à interpretação fiscal, gerando insegurança jurídica e falhas na comunicação entre o representante legal e a empresa importadora. Dessa maneira, sugere-se que esteja previsto na legislação: 
i.	a transparência no processo quanto à retenção da carga, seja através da Licença de Importação ou da DUIMP; 
ii.	a obrigação da imediata (em 24 horas) publicação da retenção da carga pelo fiscal sanitário responsável.
•	Admissão Temporária
a.	Observação: as oportunidades elencadas abaixo não excluem as sugestões de alteração de procedimentos para Admissão e Exportação Temporária descritas no início deste documento;
b.	No item 4.1, o procedimento relacionado à apresentação do “comprovante de exportação” remete à ideia do antigo processo de exportação, ou seja, antes da implementação da Declaração Única de Exportação (DU-E). Dessa maneira, sugere-se a dispensa da apresentação desse documento, visto que, através do Portal Único, o monitoramento pode ser compartilhado entre os órgãos. Se existir alguma dúvida sobre a não devolução ao exterior da mercadoria, a ANVISA possui a prerrogativa de solicitar explicações adicionais ao importador;
c.	Com o Novo Processo de Importação, o item 4 deverá ser basicamente extinto, visto que quase a totalidade desses dados será controlada através da DUIMP;
d.	Conforme descrito no Capítulo XVIII,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
•	Carnê ATA
a.	Apesar de atualmente não existir uma organização garantidora para o Carnê ATA, esse cenário pode ser alterado a qualquer momento. Consequentemente, sugere-se a manutenção dessa seção na futura RDC.
•	Depósito Especial
a.	Observa-se a lacuna da legislação em relação a este Regime Especial, o qual permite a importação de cargas, com destaque a partes, peças e acessórios, sob anuência da ANVISA.</t>
  </si>
  <si>
    <t>i.	Não raramente, é entendido por fiscais sanitários que essa mercadoria é “usada”. Entretanto, a carga não foi utilizada na origem, visto que a mesma nem mesmo saiu do recinto aduaneiro no país de destino.
a.	Sugestão: incluir um esclarecimento de que, caso o material não seja nacionalizado no país de destino, a carga está retornando nas mesmas condições que saiu</t>
  </si>
  <si>
    <t>•	Adaptar a “solicitação de liberação” a um formulário LPCO, que contenha como um campo estruturado o número da DU-E. Os demais documentos estão dispensados de apresentação, visto que a ANVISA possuirá acesso às informações da declaração, quando o LPCO estiver vinculado, e, obrigatoriamente, a DU-E dispõe das Notas Fiscais mencionadas.
•	Deve-se esclarecer neste Capítulo, conforme mencionado em sugestões anteriores, que bens exportados temporariamente não devem ser considerados como “material usado”.
a.	Observação: existe uma pergunta frequente que esclarece esse ponto e é sugerida a internalização à RDC.</t>
  </si>
  <si>
    <t>iv.	Conforme indicado no Artigo 1, item g), do Acordo de Facilitação de Comércio, todas as informações relacionadas a penalidades relacionadas aos processos de comércio exterior devem ser descritas e de fácil acesso a todos os interessados. O artigo 6, seção 3, também deve ser levado em consideração no momento da elaboração mais específica das penalidades a serem impostas aos importadores, despachantes, transportadores e recintos aduaneiros.</t>
  </si>
  <si>
    <t>Duas oportunidades com diferentes essências foram mapeadas em relação a este Capítulo, sendo que a primeira poderia ser aplicável a mais Capítulos:
•	Interpretações distintas entre fiscais sanitários: a Licença de Importação (LI) é deferida com base em uma interpretação; na próxima operação, o representante legal menciona o deferimento da licença anterior, mas, apesar disso, é passível de indeferimento, sendo o mesmo produto do mesmo fabricante que está sendo importado. Essa situação, além de deflagrar falta de harmonia dentro do próprio órgão, deflagra uma imprevisibilidade para os importadores.
•	Apesar de ser mencionado na RDC que esses casos são “parametrizados” como deferimento automático, na prática, não é isso o observado. Inclusive, exigências são colocadas por fiscais sanitários, principalmente para partes, peças e acessórios de equipamentos.
a.	Sugestão: com o advento dos atributos, pode-se pensar na inclusão de campos estruturados no Módulo Catálogo e no Módulo DUIMP que, automaticamente, não solicitem a anuência da ANVISA. Em caso de suspeita de desvio, o gerenciamento de riscos conjunto (Receita Federal e ANVISA) pode alertar a autoridade sanitária para possíveis fiscalizações durante a Janela Única de Verificação.</t>
  </si>
  <si>
    <t>•	a dinâmica de novas finalidades, com o mercado inovando constantemente, não é observada na atualização desse capítulo. Três exemplos de finalidades não descritas são: “Depósito Especial”; “Amostras de lote exportado para análise de qualidade”; “Comparação e análise de qualidade da carga principal importada (impurezas)”.</t>
  </si>
  <si>
    <t>2022-07-08 19:42:23</t>
  </si>
  <si>
    <t>2022-07-08 19:34:42</t>
  </si>
  <si>
    <t>Reagentes in vitro possuem classificações diferentes (IVD, RUO,etc) e, as tratativas regulatórias são diferentes de acordo as finalidades à que se destinam.
1. Reagentes RUO - são aqueles desobrigados da necessidade de registro ANVISA e, que poderão ser importados quando forem destinados ao uso em uma metodologia desenvolvida in house ( além da pesquisa científica, que possuiu uma RDC exclusiva, RDC 172/2017).
Veja o Exemplo abaixo, quando o  Importador (que tbém é o usuário final do reagente RUO),  assume a responsabilidade sanitária, pelos danos à saúde individual ou coletiva e ao meio ambiente decorrente da alteração da finalidade de ingresso do produto no território nacional.
FINALIDADE DA IMPORTACAO: USO EM DESENVOLVIMENTO DE METODOLOGIA IN HOUSE, CONFORME RESOLUCAO RDC 302 DE 2005,  PARA USO EXCLUSICO NESSA INSTITUICAO, OU SEJA, ESSES KITS NAO SERAO COMERCIALIZADOS OU DOADOS. INFORMAMOS AINDA QUE O MATERIAL IMPORTADO NAO POSSUI REGISTRO NA ANVISA, POREM SUA IMPORTACAO ESTA EMBASADA NA RDC 36/15, ART 2o., ITEM III, QUE DISPENSA DA NECESSIDADE DE REGISTRO/CADASTRO ANVISA OS REAGENTES OU CONJUNTO DE REAGENTES MONTADOS NOS LABORATORIOS DE ANALISES CLINICAS PARA SEREM UTILIZADOS EXCLUSIVAMENTE NA MESMA INSTITUICAO, SEGUINDO PROTOCOLOS DE TRABALHOS DEFINIDOS, SENDO PROIBIDA SUA COMERCIALIZACAO OU DOACAO. 
2. Portanto, também é importante descrever o que é uma metodologia desenvolvida in house.
O Desenvolvimento de Metodologia in house é preconizado pela NT CONJUNTA 001/2016 GEVIT/GGTPS/ANVISA GRECS/GGTES/ ANVISA e, classifica a importação com tal finalidade como sendo não sujeita à intervenção fiscal da ANVISA , conforme Cap XXXVII (ITEM 2 DA RESOLUCAO RDC 81/2008 - ALTERADA PELA RDC 208/2018) e Termo de Responsabilidade do CAP XXXVIII da RDC 81/2008.
3.Também é importante descrever o que é considerado uma unidade de saúde.
Pois, há regulações da ANVISA que restringem anuências de importações de medicamentos à "Unidades de Saúde" e, o seu entendimento, por vezes, não é claro.
RESOLUÇÃO RDC Nº 488, DE 7 DE ABRIL DE 2021, que dispõe sobre a importação de produtos sujeitos à vigilância sanitária por unidade de saúde, para seu uso exclusivo. Contudo, em seu parágrafo segundo, esta informa que a importação de que trata o caput pode ser realizada por instituições como fundações, organizações da sociedade civil de interesse público (OSCIPs), operadoras de planos de saúde, secretarias estaduais e municipais de saúde e organizações militares, desde que para uso exclusivo de uma unidade de saúde vinculada. Desta forma, nosso questionamento é se uma unidade de saúde que possui a atividade de CNAE 8640-2/99 Atividades de serviços de complementação diagnóstica e terapêutica não especificadas anteriormente, pode usufruir desta regulamentação e importar medicamento sem registro porém com desabastecimento nacional.
Na RDC 563/21, é considerada unidade de saúde o estabelecimento que esteja destinado a prestar assistência à população na prevenção, tratamento e diagnóstico de doenças (art. 3º). O ponto que gerou dúvida é a redação do §4º do artigo 2º, que parece limitar a importação a alguns tipos de instituições, entretanto, me parece ser uma questão de semântica, e que o objetivo do parágrafo em questão era exemplificar as instituições que poderiam importar as imunoglobulinas para uso por unidades de saúde as quais elas estivessem vinculadas.</t>
  </si>
  <si>
    <t>O  CAP IX sofreu alterações com a RDC 383/20 e, a sugiro a revisão para harmonização de terminologias sobre o que é uma UNIDADE DE SAÚDE, ou estabelecimento de assistência à saúde.
RESOLUÇÃO RDC Nº 488, DE 7 DE ABRIL DE 2021, que dispõe sobre a importação de produtos sujeitos à vigilância sanitária por unidade de saúde, para seu uso exclusivo. Contudo, em seu parágrafo segundo, esta informa que a importação de que trata o caput pode ser realizada por instituições como fundações, organizações da sociedade civil de interesse público (OSCIPs), operadoras de planos de saúde, secretarias estaduais e municipais de saúde e organizações militares, desde que para uso exclusivo de uma unidade de saúde vinculada. Desta forma, nosso questionamento é se uma unidade de saúde que possui a atividade de CNAE 8640-2/99 Atividades de serviços de complementação diagnóstica e terapêutica não especificadas anteriormente, pode usufruir desta regulamentação e importar medicamento sem registro porém com desabastecimento nacional.
Na RDC 563/21, é considerada unidade de saúde o estabelecimento que esteja destinado a prestar assistência à população na prevenção, tratamento e diagnóstico de doenças (art. 3º). O ponto que gerou dúvida é a redação do §4º do artigo 2º, que parece limitar a importação a alguns tipos de instituições, entretanto, me parece ser uma questão de semântica, e que o objetivo do parágrafo em questão era exemplificar as instituições que poderiam importar as imunoglobulinas para uso por unidades de saúde as quais elas estivessem vinculadas.</t>
  </si>
  <si>
    <t>Sugerimos a inclusão da finalidade desenvolvimento de metodologia in house para a importação de padrão de referencia de natureza biológica não humana, ambiental , química e física, pois os padrões não são apenas destinados ao ensaio de proficiência, como é limitado pelo CAP XX.
No Cap I de Terminologia Básica dessa mesma RDC 81/2008, a finalidade de ensaio de proficiência trata-se de material usado em programas para determinação do desempenho ou ensaios ou medições especificas por meio de comparações INTER-LABORATORIAIS apenas.
No caso explanado no 1º paragrafo acima, o uso do padrão é para desenvolvimento de metodologia in house apenas, sem a contratação do programa de comparações inter- laboratoriais</t>
  </si>
  <si>
    <t>O Brasil tem um grande potencial de exportar serviços de análises clínicas para os países da América do Sul, pois é notório que laboratórios brasileiros ofertam exames de alta tecnologia localmente.
Atualmente, as importações se limitam aos swabs p/ testes genéticos, por serem amostras de longa estabilidade, sem riscos de degradação por aguardarem dias na fila de anuência da ANVISA.
Com o advento do Sistema SOLICITA p/  protocolização eletrônica dos processos de anuência, o tempo do processo diminuiu, mas ainda varia muito por vários fatores, como instabilidade do sistema, atraso na compensação da taxa paga de GRU, falta de anuência no sistema da Receita Federal e, etc.
1. Sendo assim, gostaríamos de solicitar que fosse criado um fast tracking p/ a viabilizar a importação de amostras de pacientes da LATAM ( curto transit time aéreo) p/ diagnóstico laboratorial no Brasil.
Recentemente, formos informados pela UPS e DHL que,  as análises dos codigos abaixo foram retiradas da PAF Viracopos/Guarulhos e redirecionadas p/ uma célula em Brasília e, portanto, acreditamos que o fast tracking poderia ser considerado dado as características das amostras e finalidade à que se destinam.
90297 - Anuência de importação de até 20 amostras biológicas humanas para fins de diagnóstico laboratorial 
90298 - Anuência de importação de até 21 á 50 amostras biológicas humanas para fins de diagnóstico laboratorial 
A criação de um fast tracking contribui com a gestão de riscos, que é preconizada pela RDC 228/2018, definindo critérios p/ identificar o risco sanitário aplicado às atividades de controle e fiscalização dos materiais importados;
I. Classe e classificação de risco do produto; amostras biológicas de pacientes
II. Finalidade da importação; diagnóstico laboratorial 
III. Condições de armazenagem e transporte; refrigerado, gelo seco e baixa estabilidade
2. Também sugerimos a inclusão desses códigos no Painel de Tempo de Análise p/ que a ANVISA possa mensurar a liberação de remessas expressas, tal como já o faz com as importações de importações comerciais.</t>
  </si>
  <si>
    <t>Tratando-se do CAP XXXVII - ITEM 2:
A importação com finalidade declarada pelo importador, não sujeita a intervenção sanitária da ANVISA, cuja classificação tarifaria NCM integre a listagem e os procedimentos previstos no CAP XXXIX deste regulamento, deverá ter o deferimento do Licenciamento de Importação exercido em consonância com a autoridade da ANVISA.
Gostaríamos de sugerir que os destaques das NCMs fossem atualizados, para evitar que tivessemos que usar um destaque errado p/ forçar o registro da LI e a solicitação de anuência da ANVISA.
Veja o exemplo abaixo da NCM  3822.00.90.:
A Portaria SECEX 23/2011 informa que para verificar a necessidade de Licenciamento de Importação e seu órgão anuente, deve-se consultar o tratamento administrativo no SISCOMEX.
A saber, os reagentes RUO (Research Use Only), como são identificados insumos e reagentes em fase de desenvolvimento e pesquisa laboratorial, utilizados em metodologias in house — desenvolvidas internamente pelos laboratórios anteriormente, são regidos pelas Regulamentações:
RDC 302 de 2005, art 2º, item III da  RDC 36/15 e NT CONJUNTA 001/2016 GEVIT/GGTPS/ANVISA GRECS/GGTES/ ANVISA
A NCM usada é 3822.00.90. 
Com o advento da publicação da revisão da TEC (Resolução Gecex nº 272/2021, a partir de 1º/04/22), criou-se um destaque para ANVISA, informando que devemos indicar para esta autoridade sanitária apenas quando se encaixar no item 003.
Texto descritivo do destaque: 003 "Para uso na saúde humana, exceto rotulados como RUO". 
Desta forma, estaríamos dispensados de anuência ANVISA nestas importações. Caso contrário, seríamos obrigados à informar um destaque de "NÃO RUO" e descrever que é um RUO.  
Como é sabido, não é exigido registro ANVISA para reagentes RUO, contudo na RDC 81/08 (alterada pela RDC 208/2018), em seu Capítulo XXXVIII, teríamos a anuência  de importação não sujeita a intervenção sanitária, procedimento realizado até a publicação da revisão das NCMs.</t>
  </si>
  <si>
    <t>Gostaríamos de solicitar revisão nos parâmetros que determinam a exigência de apresentar à ANVISA um Termo de Responsabilidade para a importação NÃO sujeita à intervenção sanitária da ANVISA.
Esse Capítulo soa contraditório á 1a leitura e, gostaríamos de exemplificar com a importação de produtos plásticos ligados a atividade laboratorial geral e, portanto, dispensados da necessidade de registro ANVISA.
A NCM utilizada é a 3926.90.40 - Artigos de laboratório ou de farmácia e, o código utilizado p/ protocolizar a LI é:
9818 - Fiscalização Sanitária na importação de mercadoria com finalidade não sujeita à anuência da Anvisa, mas cuja descrição figura na listagem de NCM/SH prevista na legislação sanitária.
O Termo apresentado é CAP XXXVIII que tbém informa que a importação NÃO é sujeita à intervenção sanitária da ANVISA.
Sendo assim, gostaríamos de verificar a necessidade de acionar à ANVISA p/ anuir uma importação para qual é repetidamente negado à intervenção da ANVISA.</t>
  </si>
  <si>
    <t>2022-07-08 21:47:40</t>
  </si>
  <si>
    <t>2022-07-08 20:48:04</t>
  </si>
  <si>
    <t>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
A criação de sub-classificações de 1.45 pesquisa científica ou tecnológica (1.45.1 pesquisa científica de interesse sanitário) e 1.46 pesquisa envolvendo seres humanos (1.46.1 pesquisa clínica) não encontra correspondente nas regras definidas pela RDC.
A RDC 172/2017, além de introduzir novas definições, reorganiza a definição sobre envolvimento de seres humanos como sub-categoria de pesquisa científica ou tecnológica, desconsiderando a definição de pesquisa clínica e tornando desnecessária a definição de pesquisa científica de interesse sanitário.
1.45. Pesquisa Científica ou Tecnológica: aquela cujos resultados são aplicados no setor saúde e voltados, em última instância, para melhoria da saúde de indivíduos ou grupos populacionais. 
1.45.1. Pesquisa Cientifica de Interesse Sanitário: pesquisa cujo objeto não envolva ser humano, porém o seu desenvolvimento poderá oferecer risco(s) à saúde individual ou coletiva. 
1.46 Pesquisa envolvendo seres humanos: pesquisa que, individual ou coletivamente, envolva o ser humano, de forma direta ou indireta, em sua totalidade ou partes dele, incluindo o manejo de informações ou materiais.
1.46.1. Pesquisa Clínica: qualquer investigação em seres humanos, envolvendo intervenção terapêutica com produtos registrados ou passíveis de registro, objetivando descobrir ou verificar os efeitos farmacodinâmicos, farmacocinéticos, farmacológicos, clínicos e/ou outros efeitos do(s) produto(s) investigado(s) e/ou identificar eventos adversos ao(s) produto(s) em investigação, averiguando sua segurança e/ou eficácia, que irão subsidiar o seu registro ou a alteração deste junto a ANVISA.
Adequação de definições: 
FABRICANTE LEGAL: pessoa jurídica, pública ou privada, com responsabilidade pelo projeto, manufatura, embalagem e rotulagem de um produto, com a intenção de disponibilizá-lo para uso sob seu nome, sendo estas operações realizadas pela própria empresa ou por terceiros em seu nome.
PEÇAS DE EQUIPAMENTO MÉDICO E DIAGNÓSTICO:  Sugerimos trazer da NT 23/2020 a possibilidade de importação de partes e acessórios de equipamentos médicos que estejam com registro vencido ou cancelado para fins de reposição e manutenção.
PRODUTO MÉDICO USADO OU RECONDICIONADO: alinhar com a RDC 579/2021.</t>
  </si>
  <si>
    <t>Oportunidade mapeada – Processo anuído, mas não deferido. 
Faz-se necessário garantir a automatização do processo. Deferimento concomitante à anuência no Solicita. (Entender possíveis motivos de falha).</t>
  </si>
  <si>
    <t>DDR em modo digital, aceite de assinatura digital tanto ICP como GOV.BR, assinatura de apenas um responsável, seja Legal ou Técnico.</t>
  </si>
  <si>
    <t>Oportunidade mapeada – Doações Internacionais (Capítulos X e XI)
Sugerimos que texto traga de maneira explicita que o atual processo permite apenas a importação de produtos devidamente regularizados ou com uso excepcional autorizado (contemplado uso compassivo &amp; pesquisa clínica).</t>
  </si>
  <si>
    <t>Sugerimos que os requisitos de rotulagem sejam feitos através de referencia direta as legislações de registro de produto. Foram feitas sugestões especificas para alteração/remoção dos capítulos abaixo:
Comentários referentes aos itens 1.1 e 1.2 do CAPITULO - A determinação de requisitos de rotulagem em idioma estrangeiro na etapa de entrega ao consumo não está no escopo de abrangência desta norma, e portanto deve ser removido.
Comentários referentes aos itens 2.4 e 2.5 do CAPITULO – Os requisitos de informação de data de fabricação e data de validade para importação estão mais restritos do que os necessários para regularização do produto.
 - Para Dispositivos Médicos: “Conforme aplicável, data de fabricação e prazo de validade ou data antes da qual deverá ser utilizado o produto médico, para se ter plena segurança” (referência RDC 185/2001, Anexo III.B, 2.5)
 - Para Produtos para Diagnóstico in Vitro:  “indicação inequívoca da data até a qual o produto pode ser usado, exceto para instrumentos” (referência RDC 36/2015 art. 34., X)
Comentário referente ao item 4 do CAPITULO. A informação inequívoca da data até a qual o produto pode ser usado é suficiente para garantir sua segurança e eficácia, de acordo com documentação apresentada durante o processo de regularização. Desta forma, a exigência da informação da data de fabricação para produtos para diagnóstico in vitro não aumenta o nível de segurança com o qual o produto é permitido no território brasileiro, sendo que a informação é necessária apenas para decisão quando usada para justificar uma importação com menos de 30 dias de prazo de validade remanescente (Cap. V, item IV). Assim, esta informação, se for imprescindível ao processo de importação, deveria ser exigida apenas nos casos onde é relevante, reduzindo a carga administrativa associada à importação destes produtos dentro de um fluxo rotineiro.</t>
  </si>
  <si>
    <t>Em relação à Admissão Temporária,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
serão consideradas usadas ou recondicinonadas. Portanto, essas mercadorias estarão aptas à nacionalização, segundo normas indicadas também por demais órgãos gestores do comércio exterior, como a Instrução Normativa RFB 1600/15 e a Portaria SECEX 23/11.
b.	Sugestão de texto: Os bens que tenham ingressado no País ao amparo do regime aduaneiro especial de admissão temporária na condição de novas não serão considerados material usados, por ocasião da nacionalização ou de transferência de regime aduaneiro, em alinhamento com a Portaria Secex 23/11, Art. 42-A, Inciso I, parágrafo 5º, sendo permitida a sua nacionalização, se atendido os requisitos da legislação sanitária vigentes no momento da nacionalização
Comentários sobre o tema: De acordo com a GGFIS e com base na RDC 13/2004 e RDC 81/2008, é proibida a comercialização e a alteração da finalidade a que se destina a importação para as mercadorias que ingressaram em território nacional destinadas exclusivamente à exposição em feiras ou eventos. 
De acordo com a nova RDC 579/2021 que dispõe sobre a importação, comercialização e doação de dispositivos médicos usados e recondicionados, uma vez o equipamento é retirado da sua embalagem primária, montado e instalado para seu uso, independente do local, se feira de exposição ou estabelecimento de saúde, este deixa de ser considerado novo e passa a ser usado.
Portanto, na situação ATUAL, o produto sob regime de admissão temporária precisa ser retornado ao exterior, já que não há como realizar a alteração da finalidade a que se destina a importação e nacionalizá-lo como “usado” em atendimento à RDC 579/2021. 
Entende-se que, a importação de produto usado é vedada, caso não seja destinado a recondicionamento em território local, entretanto, a mercadoria importada como NOVA no regime de admissão temporária, não viola este critério. 
Desta forma, é importante pleitear que a GGFIS possibilite a nacionalização/alteração da finalidade da importação do produto trazido sob regime de admissão temporário para uso em feiras ou eventos,  considerando que a mercadoria já se encontrará em território nacional e foi importado como novo, possibilitando a comercialização desta mercadoria como usado, seguindo as diretrizes determinadas. 
Sugerimos inclusão do conceito: Permissão da alteração a que se destina a importação, sendo autorizada a nacionalização e comercialização da mercadoria em território nacional como Produto Usado ou Recondicionado em alinhamento à RDC 579/21.</t>
  </si>
  <si>
    <t>Atualmente inviabiliza a posterior nacionalização da carga. Incluir dispositivo para que produtos admitidos em condição de novo, que sejam submetidos a uso em território nacional durante admissão temporária possam ser nacionalizados na condição de usado (Congruência com a resolução de recondicionados).
Caso um dispositivo médico inicialmente importado (Novo – sem registro) sob Regime Aduaneiro Especial de Admissão Temporária para fins de exposição em feiras ou eventos, venha a ser regularizado nesta Agência de Vigilância Sanitária dentro do prazo de permanência previsto do produto em território nacional, entende-se que a nacionalização e comercialização deste bem ou produto é permitida na condição de usado, desde que atenda à legislação sanitária vigente – RDC nº 81/2008 e RDC nº 579/2021
Verificar necessidade de revogação da RDC 13-2004. conforme decreto 10139 (obsoleta).</t>
  </si>
  <si>
    <t>Rótulos de Linha</t>
  </si>
  <si>
    <t>Contagem de Em qual Estado você está?</t>
  </si>
  <si>
    <t>Contagem de Qual a sua localização geográfica?</t>
  </si>
  <si>
    <t>Contagem de Com qual perfil você mais se identifica? </t>
  </si>
  <si>
    <t>Contagem de Qual o segmento da instituição?</t>
  </si>
  <si>
    <t>Total Geral</t>
  </si>
  <si>
    <t>Contagem de Você é:</t>
  </si>
  <si>
    <t>(vazio)</t>
  </si>
  <si>
    <t>Contagem de Com qual perfil você mais se identifica?  [Outros]</t>
  </si>
  <si>
    <t>Agente de Navegação Marítima</t>
  </si>
  <si>
    <t>Contagem de Você considera que o Regulamento Técnico de Bens e Produtos Importados para fins de Vigilância Sanitária (Anexo da Resolução nº 81, de 2008) precisa de revisão?</t>
  </si>
  <si>
    <t>Contagem de De acordo com sua experiência de importação, o CAPÍTULO I - TERMINOLOGIA BÁSICA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</si>
  <si>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t>
  </si>
  <si>
    <t>Contagem de Que tipo de problema enfrentou ao aplicar o disposto neste capítulo?  [Regra excessiva, desnecessária ou desproporcional (necessidade de alteração ou supressão)]</t>
  </si>
  <si>
    <t>Capítulo</t>
  </si>
  <si>
    <t>Sim, necessita de revisão</t>
  </si>
  <si>
    <t>I</t>
  </si>
  <si>
    <t>II</t>
  </si>
  <si>
    <t>III</t>
  </si>
  <si>
    <t>IV</t>
  </si>
  <si>
    <t>Contagem de Que tipo de problema enfrentou ao aplicar o disposto neste capítulo?  [Inadequação da regra (imprecisão ou incoerência, com necessidade de alteração ou supressão)]</t>
  </si>
  <si>
    <t>V</t>
  </si>
  <si>
    <t>VII</t>
  </si>
  <si>
    <t>VIII</t>
  </si>
  <si>
    <t>IX</t>
  </si>
  <si>
    <t>X</t>
  </si>
  <si>
    <t>XI</t>
  </si>
  <si>
    <t>Contagem de Que tipo de problema enfrentou ao aplicar o disposto neste capítulo?  [Divergência com outro ato normativo (conflito com regras estabelecidas pela própria Anvisa ou por outro órgão anuente)]</t>
  </si>
  <si>
    <t>XII</t>
  </si>
  <si>
    <t>XIII</t>
  </si>
  <si>
    <t>XIV</t>
  </si>
  <si>
    <t>XV</t>
  </si>
  <si>
    <t>XVI</t>
  </si>
  <si>
    <t>XVII</t>
  </si>
  <si>
    <t>Contagem de Relate aqui o problema relacionado ao disposto neste capítulo e, se houver, sua sugestão de melhoria:</t>
  </si>
  <si>
    <t>XVIII</t>
  </si>
  <si>
    <t>XX</t>
  </si>
  <si>
    <t>XX-A</t>
  </si>
  <si>
    <t>XXI</t>
  </si>
  <si>
    <t>XXII</t>
  </si>
  <si>
    <t>XXIII</t>
  </si>
  <si>
    <t>XXIV</t>
  </si>
  <si>
    <t>XXV</t>
  </si>
  <si>
    <t>XXVI</t>
  </si>
  <si>
    <t>XXVII</t>
  </si>
  <si>
    <t>XXVIII</t>
  </si>
  <si>
    <t>XXX</t>
  </si>
  <si>
    <t>XXXI</t>
  </si>
  <si>
    <t>XXXII</t>
  </si>
  <si>
    <t>XXXIII</t>
  </si>
  <si>
    <t>XXXIV</t>
  </si>
  <si>
    <t>XXXVI</t>
  </si>
  <si>
    <t>XXXVII</t>
  </si>
  <si>
    <t>XXXVIII</t>
  </si>
  <si>
    <t>XXXIX</t>
  </si>
  <si>
    <t>XL</t>
  </si>
  <si>
    <t>Capítulo I</t>
  </si>
  <si>
    <t>48 respondentes</t>
  </si>
  <si>
    <t>Lacuna Regulatória</t>
  </si>
  <si>
    <t xml:space="preserve">Regra Excessiva </t>
  </si>
  <si>
    <t>Inadequação da Regra</t>
  </si>
  <si>
    <t>Divergência com Outro Ato Normativo</t>
  </si>
  <si>
    <t>Contagem de De acordo com sua experiência de importação, o CAPÍTULO II - DISPOSIÇÕES GERAIS DE IMPORTAÇÃO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</si>
  <si>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t>
  </si>
  <si>
    <t>LACUNA REGULATÓRIA</t>
  </si>
  <si>
    <t>REGRA EXCESSIVA</t>
  </si>
  <si>
    <t>INADEQUAÇÃO DA REGRA</t>
  </si>
  <si>
    <t>DIVERGÊNCIA COM OUTRO ATO NORMATIVO</t>
  </si>
  <si>
    <t>Contagem de Que tipo de problema enfrentou ao aplicar o disposto neste capítulo? [Regra excessiva, desnecessária ou desproporcional (necessidade de alteração ou supressão)]</t>
  </si>
  <si>
    <t>Contagem de Que tipo de problema enfrentou ao aplicar o disposto neste capítulo? [Inadequação da regra (imprecisão ou incoerência, com necessidade de alteração ou supressão)]</t>
  </si>
  <si>
    <t>Contagem de Que tipo de problema enfrentou ao aplicar o disposto neste capítulo? [Divergência com outro ato normativo (conflito com regras estabelecidas pela própria Anvisa ou por outro órgão anuente)]</t>
  </si>
  <si>
    <t>Contagem de Relate aqui o problema relacionado ao disposto neste capítulo e, se houver, sua sugestão de melhoria:2</t>
  </si>
  <si>
    <t>C7</t>
  </si>
  <si>
    <t>Contagem de De acordo com sua experiência de importação, o CAPÍTULO III - MODALIDADES DE IMPORTAÇÃO do Regulamento Técnico de Bens e Produtos Importados para Vigilância Sanitária (RDC nº 81/2008) necessita de revisão?</t>
  </si>
  <si>
    <t>C8</t>
  </si>
  <si>
    <t>Contagem de Que tipo de problema enfrentou ao aplicar o disposto neste capítulo?  [Lacuna regulatória (ausência de alguma condição que deveria ser incluída na norma)]2</t>
  </si>
  <si>
    <t>Contagem de Que tipo de problema enfrentou ao aplicar o disposto neste capítulo?  [Regra excessiva, desnecessária ou desproporcional (necessidade de alteração ou supressão)]2</t>
  </si>
  <si>
    <t>Contagem de Que tipo de problema enfrentou ao aplicar o disposto neste capítulo?  [Inadequação da regra (imprecisão ou incoerência, com necessidade de alteração ou supressão)]2</t>
  </si>
  <si>
    <t>Contagem de Que tipo de problema enfrentou ao aplicar o disposto neste capítulo?  [Divergência com outro ato normativo (conflito com regras estabelecidas pela própria Anvisa ou por outro órgão anuente)]2</t>
  </si>
  <si>
    <t>C9</t>
  </si>
  <si>
    <t>Contagem de Relate aqui o problema relacionado ao disposto neste capítulo e, se houver, sua sugestão de melhoria:3</t>
  </si>
  <si>
    <t xml:space="preserve"> </t>
  </si>
  <si>
    <t>Contagem de De acordo com sua experiência de importação, o CAPÍTULO IV - EMPRESAS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</si>
  <si>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norma)]3</t>
  </si>
  <si>
    <t>Contagem de Que tipo de problema enfrentou ao aplicar o disposto neste capítulo?  [Regra excessiva, desnecessária ou desproporcional (necessidade de alteração ou supressão)]3</t>
  </si>
  <si>
    <t>Contagem de Que tipo de problema enfrentou ao aplicar o disposto neste capítulo?  [Inadequação da regra (imprecisão ou incoerência, com necessidade de alteração ou supressão)]3</t>
  </si>
  <si>
    <t>Contagem de Que tipo de problema enfrentou ao aplicar o disposto neste capítulo?  [Divergência com outro ato normativo (conflito com regras estabelecidas pela própria Anvisa ou por outro órgão anuente)]3</t>
  </si>
  <si>
    <t>Contagem de Relate aqui o problema relacionado ao disposto neste capítulo e, se houver, sua sugestão de melhoria:4</t>
  </si>
  <si>
    <t>Contagem de De acordo com sua experiência de importação, o CAPÍTULO V - BENS E PRODUTOS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</si>
  <si>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norma)]4</t>
  </si>
  <si>
    <t>Contagem de Que tipo de problema enfrentou ao aplicar o disposto neste capítulo?  [Regra excessiva, desnecessária ou desproporcional (necessidade de alteração ou supressão)]4</t>
  </si>
  <si>
    <t>Contagem de Que tipo de problema enfrentou ao aplicar o disposto neste capítulo?  [Inadequação da regra (imprecisão ou incoerência, com necessidade de alteração ou supressão)]4</t>
  </si>
  <si>
    <t>Contagem de Que tipo de problema enfrentou ao aplicar o disposto neste capítulo?  [Divergência com outro ato normativo (conflito com regras estabelecidas pela própria Anvisa ou por outro órgão anuente)]4</t>
  </si>
  <si>
    <t>Contagem de Relate aqui o problema relacionado ao disposto neste capítulo e, se houver, sua sugestão de melhoria:5</t>
  </si>
  <si>
    <t>Contagem de De acordo com sua experiência de importação, o CAPÍTULO VII - IMPORTAÇÃO TERCEIRIZADA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</si>
  <si>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norma)]5</t>
  </si>
  <si>
    <t>Contagem de Que tipo de problema enfrentou ao aplicar o disposto neste capítulo?  [Regra excessiva, desnecessária ou desproporcional (necessidade de alteração ou supressão)]5</t>
  </si>
  <si>
    <t>Contagem de Que tipo de problema enfrentou ao aplicar o disposto neste capítulo?  [Inadequação da regra (imprecisão ou incoerência, com necessidade de alteração ou supressão)]5</t>
  </si>
  <si>
    <t>Contagem de Que tipo de problema enfrentou ao aplicar o disposto neste capítulo?  [Divergência com outro ato normativo (conflito com regras estabelecidas pela própria Anvisa ou por outro órgão anuente)]5</t>
  </si>
  <si>
    <t>Contagem de Relate aqui o problema relacionado ao disposto neste capítulo e, se houver, sua sugestão de melhoria:6</t>
  </si>
  <si>
    <t>Contagem de De acordo com sua experiência de importação, o CAPÍTULO VIII - AUTORIZAÇÃO DE IMPORTAÇÃO PROCEDIDA POR INTERMEDIAÇÃO PREDETERMINADA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</si>
  <si>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norma)]6</t>
  </si>
  <si>
    <t>Contagem de Que tipo de problema enfrentou ao aplicar o disposto neste capítulo?  [Regra excessiva, desnecessária ou desproporcional (necessidade de alteração ou supressão)]6</t>
  </si>
  <si>
    <t>Contagem de Que tipo de problema enfrentou ao aplicar o disposto neste capítulo?  [Inadequação da regra (imprecisão ou incoerência, com necessidade de alteração ou supressão)]6</t>
  </si>
  <si>
    <t>Contagem de Que tipo de problema enfrentou ao aplicar o disposto neste capítulo?  [Divergência com outro ato normativo (conflito com regras estabelecidas pela própria Anvisa ou por outro órgão anuente)]6</t>
  </si>
  <si>
    <t>Contagem de Relate aqui o problema relacionado ao disposto neste capítulo e, se houver, sua sugestão de melhoria:7</t>
  </si>
  <si>
    <t>Contagem de De acordo com sua experiência de importação, o CAPÍTULO IX - IMPORTAÇÃO POR UNIDADE HOSPITALAR OU ESTABELECIMENTO DE ASSISTÊNCIA À SAÚDE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</si>
  <si>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norma)]7</t>
  </si>
  <si>
    <t>Contagem de Que tipo de problema enfrentou ao aplicar o disposto neste capítulo?  [Regra excessiva, desnecessária ou desproporcional (necessidade de alteração ou supressão)]7</t>
  </si>
  <si>
    <t>Contagem de Que tipo de problema enfrentou ao aplicar o disposto neste capítulo?  [Inadequação da regra (imprecisão ou incoerência, com necessidade de alteração ou supressão)]7</t>
  </si>
  <si>
    <t>Contagem de Que tipo de problema enfrentou ao aplicar o disposto neste capítulo?  [Divergência com outro ato normativo (conflito com regras estabelecidas pela própria Anvisa ou por outro órgão anuente)]7</t>
  </si>
  <si>
    <t>Contagem de Relate aqui o problema relacionado ao disposto neste capítulo e, se houver, sua sugestão de melhoria:8</t>
  </si>
  <si>
    <t>Contagem de De acordo com sua experiência de importação, o CAPÍTULO X - DOAÇÃO INTERNACIONAL DESTINADA A INSTITUIÇÕES FILANTRÓPICAS HABILITADAS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</si>
  <si>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norma)]8</t>
  </si>
  <si>
    <t>Contagem de Que tipo de problema enfrentou ao aplicar o disposto neste capítulo?  [Regra excessiva, desnecessária ou desproporcional (necessidade de alteração ou supressão)]8</t>
  </si>
  <si>
    <t>Contagem de Que tipo de problema enfrentou ao aplicar o disposto neste capítulo?  [Inadequação da regra (imprecisão ou incoerência, com necessidade de alteração ou supressão)]8</t>
  </si>
  <si>
    <t>Contagem de Que tipo de problema enfrentou ao aplicar o disposto neste capítulo?  [Divergência com outro ato normativo (conflito com regras estabelecidas pela própria Anvisa ou por outro órgão anuente)]8</t>
  </si>
  <si>
    <t>Contagem de Relate aqui o problema relacionado ao disposto neste capítulo e, se houver, sua sugestão de melhoria:9</t>
  </si>
  <si>
    <t>Contagem de De acordo com sua experiência de importação, o CAPÍTULO XI - DOAÇÃO INTERNACIONAL DE BENS E PRODUTOS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</si>
  <si>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norma)]9</t>
  </si>
  <si>
    <t>Contagem de Que tipo de problema enfrentou ao aplicar o disposto neste capítulo?  [Regra excessiva, desnecessária ou desproporcional (necessidade de alteração ou supressão)]9</t>
  </si>
  <si>
    <t>Contagem de Que tipo de problema enfrentou ao aplicar o disposto neste capítulo?  [Inadequação da regra (imprecisão ou incoerência, com necessidade de alteração ou supressão)]9</t>
  </si>
  <si>
    <t>Contagem de Que tipo de problema enfrentou ao aplicar o disposto neste capítulo?  [Divergência com outro ato normativo (conflito com regras estabelecidas pela própria Anvisa ou por outro órgão anuente)]9</t>
  </si>
  <si>
    <t>Contagem de Relate aqui o problema relacionado ao disposto neste capítulo e, se houver, sua sugestão de melhoria:10</t>
  </si>
  <si>
    <t>Contagem de De acordo com sua experiência de importação, o CAPÍTULO XII - IMPORTAÇÃO POR PESSOA FÍSICA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</si>
  <si>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norma)]10</t>
  </si>
  <si>
    <t>Contagem de Que tipo de problema enfrentou ao aplicar o disposto neste capítulo?  [Regra excessiva, desnecessária ou desproporcional (necessidade de alteração ou supressão)]10</t>
  </si>
  <si>
    <t>Contagem de Que tipo de problema enfrentou ao aplicar o disposto neste capítulo?  [Inadequação da regra (imprecisão ou incoerência, com necessidade de alteração ou supressão)]10</t>
  </si>
  <si>
    <t>Contagem de Que tipo de problema enfrentou ao aplicar o disposto neste capítulo?  [Divergência com outro ato normativo (conflito com regras estabelecidas pela própria Anvisa ou por outro órgão anuente)]10</t>
  </si>
  <si>
    <t>Contagem de Relate aqui o problema relacionado ao disposto neste capítulo e, se houver, sua sugestão de melhoria:11</t>
  </si>
  <si>
    <t>Contagem de De acordo com sua experiência de importação, o CAPÍTULO XIII - REQUERIMENTO DE RECONHECIMENTO DE FINALIDADE PARA ISENÇÃO DE IMPOSTO PARA MATERIAL MÉDICO-HOSPITALAR do Regulamento Técnico de Bens e Produtos Importados para Vigilância Sanitária</t>
  </si>
  <si>
    <t>Contagem de Que tipo de problema enfrentou ao aplicar o disposto neste capítulo?  [Lacuna regulatória (ausência de alguma condição que deveria ser incluída na norma)]11</t>
  </si>
  <si>
    <t>Contagem de Que tipo de problema enfrentou ao aplicar o disposto neste capítulo?  [Regra excessiva, desnecessária ou desproporcional (necessidade de alteração ou supressão)]11</t>
  </si>
  <si>
    <t>Contagem de Que tipo de problema enfrentou ao aplicar o disposto neste capítulo?  [Inadequação da regra (imprecisão ou incoerência, com necessidade de alteração ou supressão)]11</t>
  </si>
  <si>
    <t>Contagem de Que tipo de problema enfrentou ao aplicar o disposto neste capítulo?  [Divergência com outro ato normativo (conflito com regras estabelecidas pela própria Anvisa ou por outro órgão anuente)]11</t>
  </si>
  <si>
    <t>Contagem de Relate aqui o problema relacionado ao disposto neste capítulo e, se houver, sua sugestão de melhoria:12</t>
  </si>
  <si>
    <t>Contagem de De acordo com sua experiência de importação, o CAPÍTULO XIV - DOCUMENTAÇÃO DE INSTRUÇÃO DO REQUERIMENTO DE RECONHECIMENTO DE FINALIDADE PARA ISENÇÃO DE IMPOSTO DE IMPORTAÇÃO do Regulamento Técnico de Bens e Produtos Importados para Vigilância</t>
  </si>
  <si>
    <t>Contagem de Que tipo de problema enfrentou ao aplicar o disposto neste capítulo?  [Lacuna regulatória (ausência de alguma condição que deveria ser incluída na norma)]12</t>
  </si>
  <si>
    <t>Contagem de Que tipo de problema enfrentou ao aplicar o disposto neste capítulo?  [Regra excessiva, desnecessária ou desproporcional (necessidade de alteração ou supressão)]12</t>
  </si>
  <si>
    <t>Contagem de Que tipo de problema enfrentou ao aplicar o disposto neste capítulo?  [Inadequação da regra (imprecisão ou incoerência, com necessidade de alteração ou supressão)]12</t>
  </si>
  <si>
    <t>Contagem de Que tipo de problema enfrentou ao aplicar o disposto neste capítulo?  [Divergência com outro ato normativo (conflito com regras estabelecidas pela própria Anvisa ou por outro órgão anuente)]12</t>
  </si>
  <si>
    <t>Contagem de Relate aqui o problema relacionado ao disposto neste capítulo e, se houver, sua sugestão de melhoria:13</t>
  </si>
  <si>
    <t>Contagem de De acordo com sua experiência de importação, o CAPÍTULO XV - ROTULAGEM DE BEM OU PRODUTO IMPORTADO - PRODUTO ACABADO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</si>
  <si>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norma)]13</t>
  </si>
  <si>
    <t>Contagem de Que tipo de problema enfrentou ao aplicar o disposto neste capítulo?  [Regra excessiva, desnecessária ou desproporcional (necessidade de alteração ou supressão)]13</t>
  </si>
  <si>
    <t>Contagem de Que tipo de problema enfrentou ao aplicar o disposto neste capítulo?  [Inadequação da regra (imprecisão ou incoerência, com necessidade de alteração ou supressão)]13</t>
  </si>
  <si>
    <t>Contagem de Que tipo de problema enfrentou ao aplicar o disposto neste capítulo?  [Divergência com outro ato normativo (conflito com regras estabelecidas pela própria Anvisa ou por outro órgão anuente)]13</t>
  </si>
  <si>
    <t>Contagem de Relate aqui o problema relacionado ao disposto neste capítulo e, se houver, sua sugestão de melhoria:14</t>
  </si>
  <si>
    <t>Contagem de De acordo com sua experiência de importação, o CAPÍTULO XVI - PRODUTO EM ESTÁGIO INTERMEDIÁRIO DE PROCESSO DE PRODUÇÃO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</si>
  <si>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norma)]14</t>
  </si>
  <si>
    <t>Contagem de Que tipo de problema enfrentou ao aplicar o disposto neste capítulo?  [Regra excessiva, desnecessária ou desproporcional (necessidade de alteração ou supressão)]14</t>
  </si>
  <si>
    <t>Contagem de Que tipo de problema enfrentou ao aplicar o disposto neste capítulo?  [Inadequação da regra (imprecisão ou incoerência, com necessidade de alteração ou supressão)]14</t>
  </si>
  <si>
    <t>Contagem de Que tipo de problema enfrentou ao aplicar o disposto neste capítulo?  [Divergência com outro ato normativo (conflito com regras estabelecidas pela própria Anvisa ou por outro órgão anuente)]14</t>
  </si>
  <si>
    <t>Contagem de Relate aqui o problema relacionado ao disposto neste capítulo e, se houver, sua sugestão de melhoria:15</t>
  </si>
  <si>
    <t>Contagem de De acordo com sua experiência de importação, o CAPÍTULO XVII - LAUDO ANALÍTICO DE CONTROLE DE QUALIDADE COM IRREGULARIDADE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</si>
  <si>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norma)]15</t>
  </si>
  <si>
    <t>Contagem de Que tipo de problema enfrentou ao aplicar o disposto neste capítulo?  [Regra excessiva, desnecessária ou desproporcional (necessidade de alteração ou supressão)]15</t>
  </si>
  <si>
    <t>Contagem de Que tipo de problema enfrentou ao aplicar o disposto neste capítulo?  [Inadequação da regra (imprecisão ou incoerência, com necessidade de alteração ou supressão)]15</t>
  </si>
  <si>
    <t>Contagem de Que tipo de problema enfrentou ao aplicar o disposto neste capítulo?  [Divergência com outro ato normativo (conflito com regras estabelecidas pela própria Anvisa ou por outro órgão anuente)]15</t>
  </si>
  <si>
    <t>Contagem de Relate aqui o problema relacionado ao disposto neste capítulo e, se houver, sua sugestão de melhoria:16</t>
  </si>
  <si>
    <t xml:space="preserve">Contagem de De acordo com sua experiência de importação, o CAPÍTULO XVIII - PRODUTOS MÉDICOS RECONDICIONADOS OU USADOS E FONTES RADIOATIVAS SELADAS do Regulamento Técnico de Bens e Produtos Importados para Vigilância Sanitária (RDC nº 81/2008) necessita </t>
  </si>
  <si>
    <t>Contagem de Que tipo de problema enfrentou ao aplicar o disposto neste capítulo?  [Lacuna regulatória (ausência de alguma condição que deveria ser incluída na norma)]16</t>
  </si>
  <si>
    <t>Contagem de Que tipo de problema enfrentou ao aplicar o disposto neste capítulo?  [Regra excessiva, desnecessária ou desproporcional (necessidade de alteração ou supressão)]16</t>
  </si>
  <si>
    <t>Contagem de Que tipo de problema enfrentou ao aplicar o disposto neste capítulo?  [Inadequação da regra (imprecisão ou incoerência, com necessidade de alteração ou supressão)]16</t>
  </si>
  <si>
    <t>Contagem de Que tipo de problema enfrentou ao aplicar o disposto neste capítulo?  [Divergência com outro ato normativo (conflito com regras estabelecidas pela própria Anvisa ou por outro órgão anuente)]16</t>
  </si>
  <si>
    <t>Contagem de Relate aqui o problema relacionado ao disposto neste capítulo e, se houver, sua sugestão de melhoria:17</t>
  </si>
  <si>
    <t>Contagem de De acordo com sua experiência de importação, o CAPÍTULO XX - PADRÃO DE REFERÊNCIA E MATERIAL DE REFERÊNCIA DE NATUREZA BIOLÓGICA NÃO HUMANA, AMBIENTAL, QUÍMICA E FÍSICA PARA ENSAIO DE PROFICIÊNCIA do Regulamento Técnico de Bens e Produtos Imp</t>
  </si>
  <si>
    <t>Contagem de Que tipo de problema enfrentou ao aplicar o disposto neste capítulo?  [Lacuna regulatória (ausência de alguma condição que deveria ser incluída na norma)]17</t>
  </si>
  <si>
    <t>Contagem de Que tipo de problema enfrentou ao aplicar o disposto neste capítulo?  [Regra excessiva, desnecessária ou desproporcional (necessidade de alteração ou supressão)]17</t>
  </si>
  <si>
    <t>Contagem de Que tipo de problema enfrentou ao aplicar o disposto neste capítulo?  [Inadequação da regra (imprecisão ou incoerência, com necessidade de alteração ou supressão)]17</t>
  </si>
  <si>
    <t>Contagem de Que tipo de problema enfrentou ao aplicar o disposto neste capítulo?  [Divergência com outro ato normativo (conflito com regras estabelecidas pela própria Anvisa ou por outro órgão anuente)]17</t>
  </si>
  <si>
    <t>Contagem de Relate aqui o problema relacionado ao disposto neste capítulo e, se houver, sua sugestão de melhoria:18</t>
  </si>
  <si>
    <t>Contagem de De acordo com sua experiência de importação, o CAPÍTULO XX-A - TERMO DE RESPONSABILIDADE PADRÃO E MATERIAL DE REFERÊNCIA PARA ENSAIO DE PROFICIÊNCIA do Regulamento Técnico de Bens e Produtos Importados para Vigilância Sanitária (RDC nº 81/200</t>
  </si>
  <si>
    <t>Contagem de Que tipo de problema enfrentou ao aplicar o disposto neste capítulo?  [Lacuna regulatória (ausência de alguma condição que deveria ser incluída na norma)]18</t>
  </si>
  <si>
    <t>Contagem de Que tipo de problema enfrentou ao aplicar o disposto neste capítulo?  [Regra excessiva, desnecessária ou desproporcional (necessidade de alteração ou supressão)]18</t>
  </si>
  <si>
    <t>Contagem de Que tipo de problema enfrentou ao aplicar o disposto neste capítulo?  [Inadequação da regra (imprecisão ou incoerência, com necessidade de alteração ou supressão)]18</t>
  </si>
  <si>
    <t>Contagem de Que tipo de problema enfrentou ao aplicar o disposto neste capítulo?  [Divergência com outro ato normativo (conflito com regras estabelecidas pela própria Anvisa ou por outro órgão anuente)]18</t>
  </si>
  <si>
    <t>Contagem de Relate aqui o problema relacionado ao disposto neste capítulo e, se houver, sua sugestão de melhoria:19</t>
  </si>
  <si>
    <t>Contagem de De acordo com sua experiência de importação, o CAPÍTULO XXI - PRODUTO NÃO REGULARIZADO NO SISTEMA NACIONAL DE VIGILÂNCIA SANITÁRIA - SNVS - PARA FINS DE REGISTRO, DESTINADO À PESQUISA DE MERCADO, ANÁLISE LABORATORIAL, TESTES DE CONTROLE DA QU</t>
  </si>
  <si>
    <t>Contagem de Que tipo de problema enfrentou ao aplicar o disposto neste capítulo?  [Lacuna regulatória (ausência de alguma condição que deveria ser incluída na norma)]19</t>
  </si>
  <si>
    <t>Contagem de Que tipo de problema enfrentou ao aplicar o disposto neste capítulo?  [Regra excessiva, desnecessária ou desproporcional (necessidade de alteração ou supressão)]19</t>
  </si>
  <si>
    <t>Contagem de Que tipo de problema enfrentou ao aplicar o disposto neste capítulo?  [Inadequação da regra (imprecisão ou incoerência, com necessidade de alteração ou supressão)]19</t>
  </si>
  <si>
    <t>Contagem de Que tipo de problema enfrentou ao aplicar o disposto neste capítulo?  [Divergência com outro ato normativo (conflito com regras estabelecidas pela própria Anvisa ou por outro órgão anuente)]19</t>
  </si>
  <si>
    <t>Contagem de Relate aqui o problema relacionado ao disposto neste capítulo e, se houver, sua sugestão de melhoria:20</t>
  </si>
  <si>
    <t>Contagem de De acordo com sua experiência de importação, o CAPÍTULO XXII - TERMO DE RESPONSABILIDADE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</si>
  <si>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norma)]20</t>
  </si>
  <si>
    <t>Contagem de Que tipo de problema enfrentou ao aplicar o disposto neste capítulo?  [Regra excessiva, desnecessária ou desproporcional (necessidade de alteração ou supressão)]20</t>
  </si>
  <si>
    <t>Contagem de Que tipo de problema enfrentou ao aplicar o disposto neste capítulo?  [Inadequação da regra (imprecisão ou incoerência, com necessidade de alteração ou supressão)]20</t>
  </si>
  <si>
    <t>Contagem de Que tipo de problema enfrentou ao aplicar o disposto neste capítulo?  [Divergência com outro ato normativo (conflito com regras estabelecidas pela própria Anvisa ou por outro órgão anuente)]20</t>
  </si>
  <si>
    <t>Contagem de Relate aqui o problema relacionado ao disposto neste capítulo e, se houver, sua sugestão de melhoria:21</t>
  </si>
  <si>
    <t>Contagem de De acordo com sua experiência de importação, o CAPÍTULO XXIII - IMPORTAÇÃO DE CÉLULAS E TECIDOS HUMANOS PARA FINS TERAPÊUTICOS do Regulamento Técnico de Bens e Produtos Importados para Vigilância Sanitária (RDC nº 81/2008) necessita de revisã</t>
  </si>
  <si>
    <t>Contagem de Que tipo de problema enfrentou ao aplicar o disposto neste capítulo?  [Lacuna regulatória (ausência de alguma condição que deveria ser incluída na norma)]21</t>
  </si>
  <si>
    <t>Contagem de Que tipo de problema enfrentou ao aplicar o disposto neste capítulo?  [Regra excessiva, desnecessária ou desproporcional (necessidade de alteração ou supressão)]21</t>
  </si>
  <si>
    <t>Contagem de Que tipo de problema enfrentou ao aplicar o disposto neste capítulo?  [Inadequação da regra (imprecisão ou incoerência, com necessidade de alteração ou supressão)]21</t>
  </si>
  <si>
    <t>Contagem de Que tipo de problema enfrentou ao aplicar o disposto neste capítulo?  [Divergência com outro ato normativo (conflito com regras estabelecidas pela própria Anvisa ou por outro órgão anuente)]21</t>
  </si>
  <si>
    <t>Contagem de Relate aqui o problema relacionado ao disposto neste capítulo e, se houver, sua sugestão de melhoria:22</t>
  </si>
  <si>
    <t xml:space="preserve">Sugerimos: CRIAÇÃO DE UMA SEÇÃO ESPECÍFICA PARA PRODUTOS DE TERAPIAS AVANÇADAS (PTAS), QUE É SEMELHANTE AOS PRODUTOS BIOLÓGICOS EM ALGUNS ASPECTOS E RADIOFÁRMACOS EM OUTROS ASPECTOS (SEM TERMO DE GUARDA, ENVIADO DIRETAMENTE PARA O CENTRO DE TRATAMENTO), </t>
  </si>
  <si>
    <t>Contagem de De acordo com sua experiência de importação, o CAPÍTULO XXIV - MATERIAL BIOLÓGICO HUMANO PARA FINS DE DIAGNÓSTICO LABORATORIAL do Regulamento Técnico de Bens e Produtos Importados para Vigilância Sanitária (RDC nº 81/2008) necessita de revisã</t>
  </si>
  <si>
    <t>Contagem de Que tipo de problema enfrentou ao aplicar o disposto neste capítulo?  [Lacuna regulatória (ausência de alguma condição que deveria ser incluída na norma)]22</t>
  </si>
  <si>
    <t>Contagem de Que tipo de problema enfrentou ao aplicar o disposto neste capítulo?  [Regra excessiva, desnecessária ou desproporcional (necessidade de alteração ou supressão)]22</t>
  </si>
  <si>
    <t>Contagem de Que tipo de problema enfrentou ao aplicar o disposto neste capítulo?  [Inadequação da regra (imprecisão ou incoerência, com necessidade de alteração ou supressão)]22</t>
  </si>
  <si>
    <t>Contagem de Que tipo de problema enfrentou ao aplicar o disposto neste capítulo?  [Divergência com outro ato normativo (conflito com regras estabelecidas pela própria Anvisa ou por outro órgão anuente)]22</t>
  </si>
  <si>
    <t>Contagem de Relate aqui o problema relacionado ao disposto neste capítulo e, se houver, sua sugestão de melhoria:23</t>
  </si>
  <si>
    <t>Contagem de De acordo com sua experiência de importação, o CAPÍTULO XXV - TERMO DE RESPONSABILIDADE PARA IMPORTAÇÃO DE MATERIAL BIOLÓGICO HUMANO PARA FINS DE DIAGNÓSTICO LABORATORIAL do Regulamento Técnico de Bens e Produtos Importados para Vigilância Sa</t>
  </si>
  <si>
    <t>Contagem de Que tipo de problema enfrentou ao aplicar o disposto neste capítulo?  [Lacuna regulatória (ausência de alguma condição que deveria ser incluída na norma)]23</t>
  </si>
  <si>
    <t>Contagem de Que tipo de problema enfrentou ao aplicar o disposto neste capítulo?  [Regra excessiva, desnecessária ou desproporcional (necessidade de alteração ou supressão)]23</t>
  </si>
  <si>
    <t>Contagem de Que tipo de problema enfrentou ao aplicar o disposto neste capítulo?  [Inadequação da regra (imprecisão ou incoerência, com necessidade de alteração ou supressão)]23</t>
  </si>
  <si>
    <t>Contagem de Relate aqui o problema relacionado ao disposto neste capítulo e, se houver, sua sugestão de melhoria:24</t>
  </si>
  <si>
    <t>Contagem de De acordo com sua experiência de importação, o CAPÍTULO XXVI - PESQUISA CLÍNICA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</si>
  <si>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norma)]24</t>
  </si>
  <si>
    <t>Contagem de Que tipo de problema enfrentou ao aplicar o disposto neste capítulo?  [Regra excessiva, desnecessária ou desproporcional (necessidade de alteração ou supressão)]24</t>
  </si>
  <si>
    <t>Contagem de Que tipo de problema enfrentou ao aplicar o disposto neste capítulo?  [Inadequação da regra (imprecisão ou incoerência, com necessidade de alteração ou supressão)]24</t>
  </si>
  <si>
    <t>Contagem de Que tipo de problema enfrentou ao aplicar o disposto neste capítulo?  [Divergência com outro ato normativo (conflito com regras estabelecidas pela própria Anvisa ou por outro órgão anuente)]24</t>
  </si>
  <si>
    <t>Contagem de Relate aqui o problema relacionado ao disposto neste capítulo e, se houver, sua sugestão de melhoria:25</t>
  </si>
  <si>
    <t>Contagem de De acordo com sua experiência de importação, o CAPÍTULO XXVII - TERMO DE RESPONSABILIDADE PARA IMPORTAÇÃO DESTINADA A PESQUISA CLÍNICA do Regulamento Técnico de Bens e Produtos Importados para Vigilância Sanitária (RDC nº 81/2008) necessita d</t>
  </si>
  <si>
    <t>Contagem de Que tipo de problema enfrentou ao aplicar o disposto neste capítulo?  [Lacuna regulatória (ausência de alguma condição que deveria ser incluída na norma)]25</t>
  </si>
  <si>
    <t>Contagem de Que tipo de problema enfrentou ao aplicar o disposto neste capítulo?  [Regra excessiva, desnecessária ou desproporcional (necessidade de alteração ou supressão)]25</t>
  </si>
  <si>
    <t>Contagem de Que tipo de problema enfrentou ao aplicar o disposto neste capítulo?  [Inadequação da regra (imprecisão ou incoerência, com necessidade de alteração ou supressão)]25</t>
  </si>
  <si>
    <t>Contagem de Que tipo de problema enfrentou ao aplicar o disposto neste capítulo?  [Divergência com outro ato normativo (conflito com regras estabelecidas pela própria Anvisa ou por outro órgão anuente)]25</t>
  </si>
  <si>
    <t>Contagem de Relate aqui o problema relacionado ao disposto neste capítulo e, se houver, sua sugestão de melhoria:26</t>
  </si>
  <si>
    <t>Contagem de De acordo com sua experiência de importação, o CAPÍTULO XXVIII - SITUAÇÕES ADUANEIRAS ESPECIAIS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</si>
  <si>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norma)]26</t>
  </si>
  <si>
    <t>Contagem de Que tipo de problema enfrentou ao aplicar o disposto neste capítulo?  [Regra excessiva, desnecessária ou desproporcional (necessidade de alteração ou supressão)]26</t>
  </si>
  <si>
    <t>Contagem de Que tipo de problema enfrentou ao aplicar o disposto neste capítulo?  [Inadequação da regra (imprecisão ou incoerência, com necessidade de alteração ou supressão)]26</t>
  </si>
  <si>
    <t>Contagem de Que tipo de problema enfrentou ao aplicar o disposto neste capítulo?  [Divergência com outro ato normativo (conflito com regras estabelecidas pela própria Anvisa ou por outro órgão anuente)]26</t>
  </si>
  <si>
    <t>Contagem de Relate aqui o problema relacionado ao disposto neste capítulo e, se houver, sua sugestão de melhoria:27</t>
  </si>
  <si>
    <t>Contagem de De acordo com sua experiência de importação, o CAPÍTULO XXX - PRODUTOS DESTINADOS A ABASTECIMENTO INICIAL E REPOSIÇÃO DE ENFERMARIA, FARMÁCIA OU CONJUNTO MÉDICO DE BORDO OU A PRESTAÇÃO DE SERVIÇOS INTERNOS DE VEÍCULOS TERRESTRES QUE OPEREM TR</t>
  </si>
  <si>
    <t>Contagem de Que tipo de problema enfrentou ao aplicar o disposto neste capítulo?  [Lacuna regulatória (ausência de alguma condição que deveria ser incluída na norma)]27</t>
  </si>
  <si>
    <t>Contagem de Que tipo de problema enfrentou ao aplicar o disposto neste capítulo?  [Regra excessiva, desnecessária ou desproporcional (necessidade de alteração ou supressão)]27</t>
  </si>
  <si>
    <t>Contagem de Que tipo de problema enfrentou ao aplicar o disposto neste capítulo?  [Inadequação da regra (imprecisão ou incoerência, com necessidade de alteração ou supressão)]27</t>
  </si>
  <si>
    <t>Contagem de Que tipo de problema enfrentou ao aplicar o disposto neste capítulo?  [Divergência com outro ato normativo (conflito com regras estabelecidas pela própria Anvisa ou por outro órgão anuente)]27</t>
  </si>
  <si>
    <t>Contagem de Relate aqui o problema relacionado ao disposto neste capítulo e, se houver, sua sugestão de melhoria:28</t>
  </si>
  <si>
    <t>Contagem de De acordo com sua experiência de importação, o CAPÍTULO XXXI - TRANSPORTE, MOVIMENTAÇÃO E ARMAZENAGEM DE BENS E PRODUTOS IMPORTADOS do Regulamento Técnico de Bens e Produtos Importados para Vigilância Sanitária (RDC nº 81/2008) necessita de r</t>
  </si>
  <si>
    <t>Contagem de Que tipo de problema enfrentou ao aplicar o disposto neste capítulo?  [Lacuna regulatória (ausência de alguma condição que deveria ser incluída na norma)]28</t>
  </si>
  <si>
    <t>Contagem de Que tipo de problema enfrentou ao aplicar o disposto neste capítulo?  [Regra excessiva, desnecessária ou desproporcional (necessidade de alteração ou supressão)]28</t>
  </si>
  <si>
    <t>Contagem de Que tipo de problema enfrentou ao aplicar o disposto neste capítulo?  [Inadequação da regra (imprecisão ou incoerência, com necessidade de alteração ou supressão)]28</t>
  </si>
  <si>
    <t>Contagem de Que tipo de problema enfrentou ao aplicar o disposto neste capítulo?  [Divergência com outro ato normativo (conflito com regras estabelecidas pela própria Anvisa ou por outro órgão anuente)]28</t>
  </si>
  <si>
    <t>Contagem de Relate aqui o problema relacionado ao disposto neste capítulo e, se houver, sua sugestão de melhoria:29</t>
  </si>
  <si>
    <t>Contagem de De acordo com sua experiência de importação, o CAPÍTULO XXXII - BENS OU PRODUTOS EXPORTADOS PRODUZIDOS NO TERRITÓRIO NACIONAL E RETORNADOS do Regulamento Técnico de Bens e Produtos Importados para Vigilância Sanitária (RDC nº 81/2008) necessi</t>
  </si>
  <si>
    <t>Contagem de Que tipo de problema enfrentou ao aplicar o disposto neste capítulo?  [Lacuna regulatória (ausência de alguma condição que deveria ser incluída na norma)]29</t>
  </si>
  <si>
    <t>Contagem de Que tipo de problema enfrentou ao aplicar o disposto neste capítulo?  [Regra excessiva, desnecessária ou desproporcional (necessidade de alteração ou supressão)]29</t>
  </si>
  <si>
    <t>Contagem de Que tipo de problema enfrentou ao aplicar o disposto neste capítulo?  [Inadequação da regra (imprecisão ou incoerência, com necessidade de alteração ou supressão)]29</t>
  </si>
  <si>
    <t>Contagem de Que tipo de problema enfrentou ao aplicar o disposto neste capítulo?  [Divergência com outro ato normativo (conflito com regras estabelecidas pela própria Anvisa ou por outro órgão anuente)]29</t>
  </si>
  <si>
    <t>Contagem de Relate aqui o problema relacionado ao disposto neste capítulo e, se houver, sua sugestão de melhoria:30</t>
  </si>
  <si>
    <t>1) Na prática, o anuente tem dificuldade em identificar que o produto é oriundo de retorno.
Sugestão: incluir a previsão de que o importador deve apresentar documentação que comprove que é retorno.
2) Na norma, não está claro quem deve assinar o Termo d</t>
  </si>
  <si>
    <t xml:space="preserve">Já avaliei alguns processos de remessa expressa com a finalidade de Retorno de Exportação. Ex.: suplemento produzido no Brasil enviado a um parente no exterior e que por algum motivo, voltou. Isso vira uma importação? Pois os processos que recebemos são </t>
  </si>
  <si>
    <t>Contagem de De acordo com sua experiência de importação, o CAPÍTULO XXXIII - DEVOLUÇÃO/RECHAÇO DE BEM OU PRODUTO IMPORTADO INTERDITADO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</si>
  <si>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norma)]30</t>
  </si>
  <si>
    <t>Contagem de Que tipo de problema enfrentou ao aplicar o disposto neste capítulo?  [Regra excessiva, desnecessária ou desproporcional (necessidade de alteração ou supressão)]30</t>
  </si>
  <si>
    <t>Contagem de Que tipo de problema enfrentou ao aplicar o disposto neste capítulo?  [Inadequação da regra (imprecisão ou incoerência, com necessidade de alteração ou supressão)]30</t>
  </si>
  <si>
    <t>Contagem de Que tipo de problema enfrentou ao aplicar o disposto neste capítulo?  [Divergência com outro ato normativo (conflito com regras estabelecidas pela própria Anvisa ou por outro órgão anuente)]30</t>
  </si>
  <si>
    <t>Contagem de Relate aqui o problema relacionado ao disposto neste capítulo e, se houver, sua sugestão de melhoria:31</t>
  </si>
  <si>
    <t xml:space="preserve">3. O importador deverá apresentar o respectivo comprovante de devolução da mercadoria ao exterior à autoridade sanitária em exercício no local de desembaraço
aduaneiro, no prazo máximo de 10 (dez) dias úteis a contar da remessa do bem ou produto. 
Neste </t>
  </si>
  <si>
    <t>Necessidade da presença do fiscal da Anvisa para destruição de mercadorias deveria ser suprimida.
Atualmente, nem os fiscais da receita acompanham a destruição de cargas.
A empresa deveria ser responsabilizada pela destruição com obrigatoriedade de apres</t>
  </si>
  <si>
    <t>Sugestão: fim da exigência de manifestação da autoridade sanitária para de devolução parcial ou total ao exterior, de bens ou produtos sob vigilância sanitária importados, sob apreensão ou interdição, em função do não cumprimento das exigências sanitária</t>
  </si>
  <si>
    <t>Contagem de De acordo com sua experiência de importação, o CAPÍTULO XXXIV - RETORNO DE BEM OU PRODUTO EXPORTADO PARA FINS DE PRESTAÇÃO DE SERVIÇO OU CONSERTO OU REPARO OU RESTAURAÇÃO NO EXTERIOR do Regulamento Técnico de Bens e Produtos Importados para V</t>
  </si>
  <si>
    <t>Contagem de Que tipo de problema enfrentou ao aplicar o disposto neste capítulo?  [Lacuna regulatória (ausência de alguma condição que deveria ser incluída na norma)]31</t>
  </si>
  <si>
    <t>Contagem de Que tipo de problema enfrentou ao aplicar o disposto neste capítulo?  [Regra excessiva, desnecessária ou desproporcional (necessidade de alteração ou supressão)]31</t>
  </si>
  <si>
    <t>Contagem de Que tipo de problema enfrentou ao aplicar o disposto neste capítulo?  [Inadequação da regra (imprecisão ou incoerência, com necessidade de alteração ou supressão)]31</t>
  </si>
  <si>
    <t>Contagem de Que tipo de problema enfrentou ao aplicar o disposto neste capítulo?  [Divergência com outro ato normativo (conflito com regras estabelecidas pela própria Anvisa ou por outro órgão anuente)]31</t>
  </si>
  <si>
    <t>Contagem de Relate aqui o problema relacionado ao disposto neste capítulo e, se houver, sua sugestão de melhoria:32</t>
  </si>
  <si>
    <t>•	Adaptar a “solicitação de liberação” a um formulário LPCO, que contenha como um campo estruturado o número da DU-E. Os demais documentos estão dispensados de apresentação, visto que a ANVISA possuirá acesso às informações da declaração, quando o LPCO e</t>
  </si>
  <si>
    <t>Contagem de De acordo com sua experiência de importação, o CAPÍTULO CAPÍTULO XXXVI - DAS PENALIDADES E RESTRIÇÕES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</si>
  <si>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norma)]32</t>
  </si>
  <si>
    <t>Contagem de Que tipo de problema enfrentou ao aplicar o disposto neste capítulo?  [Regra excessiva, desnecessária ou desproporcional (necessidade de alteração ou supressão)]32</t>
  </si>
  <si>
    <t>Contagem de Que tipo de problema enfrentou ao aplicar o disposto neste capítulo?  [Inadequação da regra (imprecisão ou incoerência, com necessidade de alteração ou supressão)]32</t>
  </si>
  <si>
    <t>Contagem de Que tipo de problema enfrentou ao aplicar o disposto neste capítulo?  [Divergência com outro ato normativo (conflito com regras estabelecidas pela própria Anvisa ou por outro órgão anuente)]32</t>
  </si>
  <si>
    <t>Contagem de Relate aqui o problema relacionado ao disposto neste capítulo e, se houver, sua sugestão de melhoria:33</t>
  </si>
  <si>
    <t>conforme já sugerido no Capitulo XV, incluir as seguintes possibilidades para liberação mediante termo de guarda: 
Seção III: 
 - Sugerimos a inclusão da possibilidade de liberação mediante termo de Guarda para problemas que sejam solucionáveis no Bras</t>
  </si>
  <si>
    <t>iv.	Conforme indicado no Artigo 1, item g), do Acordo de Facilitação de Comércio, todas as informações relacionadas a penalidades relacionadas aos processos de comércio exterior devem ser descritas e de fácil acesso a todos os interessados. O artigo 6, s</t>
  </si>
  <si>
    <t>Seção III - Da Guarda ou Responsabilidade -  Incluir a informação de um Termo de Guarda mais abrangente para qualquer tipo de problema, de forma a diminuir os custos e os prazos. 
Solicitar a inclusão da liberação dos produtos interditados para destruiçã</t>
  </si>
  <si>
    <t>Contagem de De acordo com sua experiência de importação, o CAPÍTULO XXXVII - DISPOSIÇÕES FINAIS do Regulamento Técnico de Bens e Produtos Importados para Vigilância Sanitária (RDC nº 81/2008) necessita de revisão?</t>
  </si>
  <si>
    <t>Contagem de Que tipo de problema enfrentou ao aplicar o disposto neste capítulo?  [Lacuna regulatória (ausência de alguma condição que deveria ser incluída na norma)]33</t>
  </si>
  <si>
    <t>Contagem de Que tipo de problema enfrentou ao aplicar o disposto neste capítulo?  [Regra excessiva, desnecessária ou desproporcional (necessidade de alteração ou supressão)]33</t>
  </si>
  <si>
    <t>Contagem de Que tipo de problema enfrentou ao aplicar o disposto neste capítulo?  [Inadequação da regra (imprecisão ou incoerência, com necessidade de alteração ou supressão)]33</t>
  </si>
  <si>
    <t>Contagem de Que tipo de problema enfrentou ao aplicar o disposto neste capítulo?  [Divergência com outro ato normativo (conflito com regras estabelecidas pela própria Anvisa ou por outro órgão anuente)]33</t>
  </si>
  <si>
    <t>Contagem de Relate aqui o problema relacionado ao disposto neste capítulo e, se houver, sua sugestão de melhoria:34</t>
  </si>
  <si>
    <t>Capítulo XXXVII, Itens 2 e 2.1
- Definir o escopo da importação não sujeita à intervenção sanitária, esclarecendo quais  grandes grupos entram por esse Capítulo (Produtos não passíveis de regularização no SNVS / Produtos passíveis de regularização mas co</t>
  </si>
  <si>
    <t xml:space="preserve">COMENTÁRIOS:
I - Esclarecer regras para importação de Material de Embalagem destinado a medicamentos e se as análises destas importações se manterão dentro das normas deste capítulo, incluindo a necessidade de apresentação de Termo de Responsabilidade.
</t>
  </si>
  <si>
    <t>Duas oportunidades com diferentes essências foram mapeadas em relação a este Capítulo, sendo que a primeira poderia ser aplicável a mais Capítulos:
•	Interpretações distintas entre fiscais sanitários: a Licença de Importação (LI) é deferida com base em u</t>
  </si>
  <si>
    <t>Esclarecer se os tipos de processo permanecerão sendo analisados com enquadramento neste capítulo ou determinar especificações em outros capítulos:
- Produtos importados com fins exclusivos de exportação (AFFEE / AFEX)
- Material de embalagem de medicame</t>
  </si>
  <si>
    <t>Sugerimos: Esclarecer se os tipos de processo permanecerão sendo analisados com enquadramento neste capítulo ou determinar especificações em outros capítulos:
 - Produtos importados com fins exclusivos de exportação (AFFEE / AFEX)
 - Material de embalage</t>
  </si>
  <si>
    <t>Tratando-se do CAP XXXVII - ITEM 2:
A importação com finalidade declarada pelo importador, não sujeita a intervenção sanitária da ANVISA, cuja classificação tarifaria NCM integre a listagem e os procedimentos previstos no CAP XXXIX deste regulamento, dev</t>
  </si>
  <si>
    <t>Contagem de De acordo com sua experiência de importação, o CAPÍTULO XXXVIII - TERMO DE RESPONSABILIDADE IMPORTAÇÃO NÃO SUJEITA À INTERVENÇÃO SANITÁRIA DA ANVISA do Regulamento Técnico de Bens e Produtos Importados para Vigilância Sanitária (RDC nº 81/200</t>
  </si>
  <si>
    <t>Contagem de Que tipo de problema enfrentou ao aplicar o disposto neste capítulo?  [Lacuna regulatória (ausência de alguma condição que deveria ser incluída na norma)]34</t>
  </si>
  <si>
    <t>Contagem de Que tipo de problema enfrentou ao aplicar o disposto neste capítulo?  [Regra excessiva, desnecessária ou desproporcional (necessidade de alteração ou supressão)]34</t>
  </si>
  <si>
    <t>Contagem de Que tipo de problema enfrentou ao aplicar o disposto neste capítulo?  [Inadequação da regra (imprecisão ou incoerência, com necessidade de alteração ou supressão)]34</t>
  </si>
  <si>
    <t>Contagem de Que tipo de problema enfrentou ao aplicar o disposto neste capítulo?  [Divergência com outro ato normativo (conflito com regras estabelecidas pela própria Anvisa ou por outro órgão anuente)]34</t>
  </si>
  <si>
    <t>Contagem de Relate aqui o problema relacionado ao disposto neste capítulo e, se houver, sua sugestão de melhoria:35</t>
  </si>
  <si>
    <t>A ausência do número do LI no TR prejudica a rastreabilidade do produto. O TR, assim como a DDR, deveria ser atrelado ao processo de importação específico. 
Sugestão: incluir a obrigatoriedade de inserir o número do processo de importação no TR. Em todos</t>
  </si>
  <si>
    <t>Gostaríamos de solicitar revisão nos parâmetros que determinam a exigência de apresentar à ANVISA um Termo de Responsabilidade para a importação NÃO sujeita à intervenção sanitária da ANVISA.
Esse Capítulo soa contraditório á 1a leitura e, gostaríamos de</t>
  </si>
  <si>
    <t>PROPOSTA DE ALTERAÇÃO:
Os abaixo-assinados assumem a responsabilidade sanitária, pelos danos à saúde individual ou coletiva e ao meio ambiente decorrente da alteração da finalidade de ingresso do produto no território nacional. 
_________________________</t>
  </si>
  <si>
    <t>Contagem de De acordo com sua experiência de importação, o CAPÍTULO XXXIX - PROCEDIMENTOS ADMINISTRATIVOS PARA ENQUADRAMENTO DOS PRODUTOS JUNTO AO SISTEMA INTEGRADO DE COMÉRCIO EXTERIOR do Regulamento Técnico de Bens e Produtos Importados para Vigilância</t>
  </si>
  <si>
    <t>Contagem de Que tipo de problema enfrentou ao aplicar o disposto neste capítulo?  [Lacuna regulatória (ausência de alguma condição que deveria ser incluída na norma)]35</t>
  </si>
  <si>
    <t>Contagem de Que tipo de problema enfrentou ao aplicar o disposto neste capítulo?  [Regra excessiva, desnecessária ou desproporcional (necessidade de alteração ou supressão)]35</t>
  </si>
  <si>
    <t>Contagem de Que tipo de problema enfrentou ao aplicar o disposto neste capítulo?  [Inadequação da regra (imprecisão ou incoerência, com necessidade de alteração ou supressão)]35</t>
  </si>
  <si>
    <t>Contagem de Que tipo de problema enfrentou ao aplicar o disposto neste capítulo?  [Divergência com outro ato normativo (conflito com regras estabelecidas pela própria Anvisa ou por outro órgão anuente)]35</t>
  </si>
  <si>
    <t>Contagem de Relate aqui o problema relacionado ao disposto neste capítulo e, se houver, sua sugestão de melhoria:36</t>
  </si>
  <si>
    <t>1) No caso do transporte marítimo o BL não é verificável (problemas de falsificação e ilegibilidade) e traz poucas informações sobre a carga. O mercante é verificável pelo sistema (https://www.mercante.transportes.gov.br/g33159MT/jsp/logon.jsp), é comple</t>
  </si>
  <si>
    <t>A RDC 208 removeu a necessidade da averbação da carga, mas manteve a cobrança no conhecimento de carga embarcada. O que não faz sentido do ponto de vista regulatório já que no conhecimento de transporte não indica o local de despacho da carga se este não</t>
  </si>
  <si>
    <t>a) SEÇÃO I PROCEDIMENTO 1 - BENS E PRODUTOS SUJEITOS AO CONTROLE ESPECIAL DE QUE TRATA A PORTARIA SVS/MS Nº 344, DE 1998 E SUAS ATUALIZAÇÕES, EM SUAS LISTAS "A1", "A2", "A3", "B1", "B2", "C3" E "D1"
4. Constituir-se-á documentação obrigatória para apres</t>
  </si>
  <si>
    <t>Contagem de De acordo com sua experiência de importação, o CAPÍTULO XL - QUADRO I (FINALIDADES DE IMPORTAÇÃO) e QUADRO 2 (NATUREZA DO BEM OU PRODUTO) do Regulamento Técnico de Bens e Produtos Importados para Vigilância Sanitária (RDC nº 81/2008) necessit</t>
  </si>
  <si>
    <t>Contagem de Que tipo de problema enfrentou ao aplicar o disposto neste capítulo?  [Lacuna regulatória (ausência de alguma condição que deveria ser incluída na norma)]36</t>
  </si>
  <si>
    <t>Contagem de Que tipo de problema enfrentou ao aplicar o disposto neste capítulo?  [Regra excessiva, desnecessária ou desproporcional (necessidade de alteração ou supressão)]36</t>
  </si>
  <si>
    <t>Contagem de Que tipo de problema enfrentou ao aplicar o disposto neste capítulo?  [Inadequação da regra (imprecisão ou incoerência, com necessidade de alteração ou supressão)]36</t>
  </si>
  <si>
    <t>Contagem de Que tipo de problema enfrentou ao aplicar o disposto neste capítulo?  [Divergência com outro ato normativo (conflito com regras estabelecidas pela própria Anvisa ou por outro órgão anuente)]36</t>
  </si>
  <si>
    <t>Contagem de Relate aqui o problema relacionado ao disposto neste capítulo e, se houver, sua sugestão de melhoria:37</t>
  </si>
  <si>
    <t>•	a dinâmica de novas finalidades, com o mercado inovando constantemente, não é observada na atualização desse capítulo. Três exemplos de finalidades não descritas são: “Depósito Especial”; “Amostras de lote exportado para análise de qualidade”; “Compara</t>
  </si>
  <si>
    <t>PROPOSTA DE INCLUSÃO - I:
Incluir os procedimentos aplicáveis quando houver indeferimento da Licença de Importação nos casos:
- ausência de documentação;
- exigência não cumprida dentro do prazo
JUSTIFICATIVA - I:
Falta uma orientação na norma frente ao</t>
  </si>
  <si>
    <t>Contagem de Há algum outro tema que precise ser abrangido pelo regulamento técnico?</t>
  </si>
  <si>
    <t>Contagem de Por favor relate qual outro tema deve ser abrangido e comente:</t>
  </si>
  <si>
    <t>Oportunidades mapeadas – Capítulo XIX
Apesar da revogação do Capítulo em 2017, o mesmo foi substituído, na realidade, por normativas que não estão indicadas na RDC 81. Duas sugestões para essa oportunidade podem ser feitas:
•	Retornar o Capítulo à RDC 81</t>
  </si>
  <si>
    <t>Quanto aos documentos exigidos pela Anvisa para análise do processo, o "conhecimento de embarque de carga embarcada" não fica claro que deve ser apresentado o documento datado e assinado, outrora seu conteúdo mesmo que apresentado um draft do próprio 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</si>
</sst>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sz val="10"/>
      <name val="Arial"/>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2" borderId="0" xfId="0" applyFill="1"/>
    <xf numFmtId="0" fontId="0" fillId="0" borderId="0" xfId="0" pivotButton="1"/>
    <xf numFmtId="0" fontId="0" fillId="0" borderId="0" xfId="0" applyAlignment="1">
      <alignment horizontal="left"/>
    </xf>
    <xf numFmtId="10" fontId="0" fillId="0" borderId="0" xfId="0" applyNumberFormat="1"/>
    <xf numFmtId="9" fontId="0" fillId="0" borderId="0" xfId="0" applyNumberFormat="1"/>
    <xf numFmtId="9" fontId="0" fillId="0" borderId="0" xfId="1" applyFont="1"/>
  </cellXfs>
  <cellStyles count="2">
    <cellStyle name="Normal" xfId="0" builtinId="0"/>
    <cellStyle name="Porcentagem" xfId="1" builtinId="5"/>
  </cellStyles>
  <dxfs count="12">
    <dxf>
      <numFmt numFmtId="13" formatCode="0%"/>
    </dxf>
    <dxf>
      <numFmt numFmtId="0" formatCode="General"/>
    </dxf>
    <dxf>
      <numFmt numFmtId="13" formatCode="0%"/>
    </dxf>
    <dxf>
      <numFmt numFmtId="0" formatCode="General"/>
    </dxf>
    <dxf>
      <numFmt numFmtId="13" formatCode="0%"/>
    </dxf>
    <dxf>
      <numFmt numFmtId="13" formatCode="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Segmentos</a:t>
            </a:r>
            <a:r>
              <a:rPr lang="pt-BR" baseline="0"/>
              <a:t> das Instituições (Pessoa Jurídica)</a:t>
            </a:r>
            <a:endParaRPr lang="pt-BR"/>
          </a:p>
        </c:rich>
      </c:tx>
      <c:layout>
        <c:manualLayout>
          <c:xMode val="edge"/>
          <c:yMode val="edge"/>
          <c:x val="0.17203044882877722"/>
          <c:y val="2.83553875236294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dLbl>
              <c:idx val="2"/>
              <c:layout>
                <c:manualLayout>
                  <c:x val="0"/>
                  <c:y val="0.1081353893263342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68-42BA-B095-26B9CD076066}"/>
                </c:ext>
              </c:extLst>
            </c:dLbl>
            <c:dLbl>
              <c:idx val="3"/>
              <c:layout>
                <c:manualLayout>
                  <c:x val="2.0911752404851529E-3"/>
                  <c:y val="8.2550149095257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68-42BA-B095-26B9CD076066}"/>
                </c:ext>
              </c:extLst>
            </c:dLbl>
            <c:dLbl>
              <c:idx val="4"/>
              <c:layout>
                <c:manualLayout>
                  <c:x val="-7.6675539722077743E-17"/>
                  <c:y val="7.17837845883631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68-42BA-B095-26B9CD076066}"/>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Perfil!$L$14:$L$20</c:f>
              <c:strCache>
                <c:ptCount val="7"/>
                <c:pt idx="0">
                  <c:v>Interveniente do comércio exterior</c:v>
                </c:pt>
                <c:pt idx="1">
                  <c:v>Conselho, sindicato ou associação de profissionais</c:v>
                </c:pt>
                <c:pt idx="2">
                  <c:v>Entidade representativa dos intervenientes do comércio exterior</c:v>
                </c:pt>
                <c:pt idx="3">
                  <c:v>Unidade de Saúde (entes vinculados)</c:v>
                </c:pt>
                <c:pt idx="4">
                  <c:v>Instituição de pesquisa Científica, Tecnológica e de Inovação</c:v>
                </c:pt>
                <c:pt idx="5">
                  <c:v>Órgão ou entidade do poder público</c:v>
                </c:pt>
                <c:pt idx="6">
                  <c:v>Profissional de Saúde</c:v>
                </c:pt>
              </c:strCache>
            </c:strRef>
          </c:cat>
          <c:val>
            <c:numRef>
              <c:f>Perfil!$M$14:$M$20</c:f>
              <c:numCache>
                <c:formatCode>General</c:formatCode>
                <c:ptCount val="7"/>
                <c:pt idx="0">
                  <c:v>21</c:v>
                </c:pt>
                <c:pt idx="1">
                  <c:v>8</c:v>
                </c:pt>
                <c:pt idx="2">
                  <c:v>6</c:v>
                </c:pt>
                <c:pt idx="3">
                  <c:v>3</c:v>
                </c:pt>
                <c:pt idx="4">
                  <c:v>2</c:v>
                </c:pt>
                <c:pt idx="5">
                  <c:v>1</c:v>
                </c:pt>
                <c:pt idx="6">
                  <c:v>1</c:v>
                </c:pt>
              </c:numCache>
            </c:numRef>
          </c:val>
          <c:extLst>
            <c:ext xmlns:c16="http://schemas.microsoft.com/office/drawing/2014/chart" uri="{C3380CC4-5D6E-409C-BE32-E72D297353CC}">
              <c16:uniqueId val="{00000000-9268-42BA-B095-26B9CD076066}"/>
            </c:ext>
          </c:extLst>
        </c:ser>
        <c:dLbls>
          <c:dLblPos val="inEnd"/>
          <c:showLegendKey val="0"/>
          <c:showVal val="1"/>
          <c:showCatName val="0"/>
          <c:showSerName val="0"/>
          <c:showPercent val="0"/>
          <c:showBubbleSize val="0"/>
        </c:dLbls>
        <c:gapWidth val="65"/>
        <c:axId val="518478832"/>
        <c:axId val="518478416"/>
      </c:barChart>
      <c:catAx>
        <c:axId val="5184788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518478416"/>
        <c:crosses val="autoZero"/>
        <c:auto val="1"/>
        <c:lblAlgn val="ctr"/>
        <c:lblOffset val="100"/>
        <c:noMultiLvlLbl val="0"/>
      </c:catAx>
      <c:valAx>
        <c:axId val="518478416"/>
        <c:scaling>
          <c:orientation val="minMax"/>
        </c:scaling>
        <c:delete val="1"/>
        <c:axPos val="l"/>
        <c:numFmt formatCode="General" sourceLinked="1"/>
        <c:majorTickMark val="none"/>
        <c:minorTickMark val="none"/>
        <c:tickLblPos val="nextTo"/>
        <c:crossAx val="518478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VII - IMPORTAÇÃO TERCEIRIZADA - 19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'VII 6'!$D$9:$D$12</c:f>
              <c:strCache>
                <c:ptCount val="4"/>
                <c:pt idx="0">
                  <c:v>LACUNA REGULATÓRIA</c:v>
                </c:pt>
                <c:pt idx="1">
                  <c:v>REGRA EXCESSIVA</c:v>
                </c:pt>
                <c:pt idx="2">
                  <c:v>INADEQUAÇÃO DA REGRA</c:v>
                </c:pt>
                <c:pt idx="3">
                  <c:v>DIVERGÊNCIA COM OUTRO ATO NORMATIVO</c:v>
                </c:pt>
              </c:strCache>
            </c:strRef>
          </c:cat>
          <c:val>
            <c:numRef>
              <c:f>'VII 6'!$E$9:$E$12</c:f>
              <c:numCache>
                <c:formatCode>General</c:formatCode>
                <c:ptCount val="4"/>
                <c:pt idx="0">
                  <c:v>8</c:v>
                </c:pt>
                <c:pt idx="1">
                  <c:v>7</c:v>
                </c:pt>
                <c:pt idx="2">
                  <c:v>5</c:v>
                </c:pt>
                <c:pt idx="3">
                  <c:v>3</c:v>
                </c:pt>
              </c:numCache>
            </c:numRef>
          </c:val>
          <c:extLst>
            <c:ext xmlns:c16="http://schemas.microsoft.com/office/drawing/2014/chart" uri="{C3380CC4-5D6E-409C-BE32-E72D297353CC}">
              <c16:uniqueId val="{00000000-00BE-4880-97DA-217FD7BEA365}"/>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VIII - AUTORIZAÇÃO DE IMPORTAÇÃO PRECEDIDA POR INTERMEDIAÇÃO PREDETERMINADA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'VIII 7'!$E$4:$E$7</c:f>
              <c:strCache>
                <c:ptCount val="4"/>
                <c:pt idx="0">
                  <c:v>LACUNA REGULATÓRIA</c:v>
                </c:pt>
                <c:pt idx="1">
                  <c:v>REGRA EXCESSIVA</c:v>
                </c:pt>
                <c:pt idx="2">
                  <c:v>INADEQUAÇÃO DA REGRA</c:v>
                </c:pt>
                <c:pt idx="3">
                  <c:v>DIVERGÊNCIA COM OUTRO ATO NORMATIVO</c:v>
                </c:pt>
              </c:strCache>
            </c:strRef>
          </c:cat>
          <c:val>
            <c:numRef>
              <c:f>'VIII 7'!$F$4:$F$7</c:f>
              <c:numCache>
                <c:formatCode>General</c:formatCode>
                <c:ptCount val="4"/>
                <c:pt idx="0">
                  <c:v>8</c:v>
                </c:pt>
                <c:pt idx="1">
                  <c:v>3</c:v>
                </c:pt>
                <c:pt idx="2">
                  <c:v>4</c:v>
                </c:pt>
                <c:pt idx="3">
                  <c:v>0</c:v>
                </c:pt>
              </c:numCache>
            </c:numRef>
          </c:val>
          <c:extLst>
            <c:ext xmlns:c16="http://schemas.microsoft.com/office/drawing/2014/chart" uri="{C3380CC4-5D6E-409C-BE32-E72D297353CC}">
              <c16:uniqueId val="{00000000-0BEB-430D-A07D-DCFF11A7DE69}"/>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IX - IMPORTAÇÃO POR UNIDADE</a:t>
            </a:r>
            <a:r>
              <a:rPr lang="en-US" sz="1400" baseline="0"/>
              <a:t> HOSPITALAR OU ESTABELECIMENTO DE ASSISTÊNCIA À SAÚDE</a:t>
            </a:r>
            <a:r>
              <a:rPr lang="en-US" sz="1400"/>
              <a:t> - 13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'IX 8'!$E$4:$E$7</c:f>
              <c:strCache>
                <c:ptCount val="4"/>
                <c:pt idx="0">
                  <c:v>LACUNA REGULATÓRIA</c:v>
                </c:pt>
                <c:pt idx="1">
                  <c:v>REGRA EXCESSIVA</c:v>
                </c:pt>
                <c:pt idx="2">
                  <c:v>INADEQUAÇÃO DA REGRA</c:v>
                </c:pt>
                <c:pt idx="3">
                  <c:v>DIVERGÊNCIA COM OUTRO ATO NORMATIVO</c:v>
                </c:pt>
              </c:strCache>
            </c:strRef>
          </c:cat>
          <c:val>
            <c:numRef>
              <c:f>'IX 8'!$F$4:$F$7</c:f>
              <c:numCache>
                <c:formatCode>General</c:formatCode>
                <c:ptCount val="4"/>
                <c:pt idx="0">
                  <c:v>8</c:v>
                </c:pt>
                <c:pt idx="1">
                  <c:v>4</c:v>
                </c:pt>
                <c:pt idx="2">
                  <c:v>3</c:v>
                </c:pt>
                <c:pt idx="3">
                  <c:v>2</c:v>
                </c:pt>
              </c:numCache>
            </c:numRef>
          </c:val>
          <c:extLst>
            <c:ext xmlns:c16="http://schemas.microsoft.com/office/drawing/2014/chart" uri="{C3380CC4-5D6E-409C-BE32-E72D297353CC}">
              <c16:uniqueId val="{00000000-C1C4-47A2-85CF-E69B969D64E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 - DOAÇÃO DESTINADA A INSTITUIÇÕES</a:t>
            </a:r>
            <a:r>
              <a:rPr lang="en-US" sz="1600" baseline="0"/>
              <a:t> FILANTRÓPICAS HABILITADAS</a:t>
            </a:r>
            <a:r>
              <a:rPr lang="en-US" sz="1600"/>
              <a:t>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 9'!$E$4:$E$7</c:f>
              <c:strCache>
                <c:ptCount val="4"/>
                <c:pt idx="0">
                  <c:v>LACUNA REGULATÓRIA</c:v>
                </c:pt>
                <c:pt idx="1">
                  <c:v>REGRA EXCESSIVA</c:v>
                </c:pt>
                <c:pt idx="2">
                  <c:v>INADEQUAÇÃO DA REGRA</c:v>
                </c:pt>
                <c:pt idx="3">
                  <c:v>DIVERGÊNCIA COM OUTRO ATO NORMATIVO</c:v>
                </c:pt>
              </c:strCache>
            </c:strRef>
          </c:cat>
          <c:val>
            <c:numRef>
              <c:f>'X 9'!$F$4:$F$7</c:f>
              <c:numCache>
                <c:formatCode>General</c:formatCode>
                <c:ptCount val="4"/>
                <c:pt idx="0">
                  <c:v>10</c:v>
                </c:pt>
                <c:pt idx="1">
                  <c:v>4</c:v>
                </c:pt>
                <c:pt idx="2">
                  <c:v>3</c:v>
                </c:pt>
                <c:pt idx="3">
                  <c:v>2</c:v>
                </c:pt>
              </c:numCache>
            </c:numRef>
          </c:val>
          <c:extLst>
            <c:ext xmlns:c16="http://schemas.microsoft.com/office/drawing/2014/chart" uri="{C3380CC4-5D6E-409C-BE32-E72D297353CC}">
              <c16:uniqueId val="{00000000-FDD7-47BE-BF4D-55EAF12B2DE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XI - DOAÇÃO INTERNACIONAL</a:t>
            </a:r>
            <a:r>
              <a:rPr lang="en-US" sz="1600" baseline="0"/>
              <a:t> DE BENS E PRODUTOS </a:t>
            </a:r>
            <a:r>
              <a:rPr lang="en-US" sz="1600"/>
              <a:t>- 14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 10'!$E$4:$E$7</c:f>
              <c:strCache>
                <c:ptCount val="4"/>
                <c:pt idx="0">
                  <c:v>LACUNA REGULATÓRIA</c:v>
                </c:pt>
                <c:pt idx="1">
                  <c:v>REGRA EXCESSIVA</c:v>
                </c:pt>
                <c:pt idx="2">
                  <c:v>INADEQUAÇÃO DA REGRA</c:v>
                </c:pt>
                <c:pt idx="3">
                  <c:v>DIVERGÊNCIA COM OUTRO ATO NORMATIVO</c:v>
                </c:pt>
              </c:strCache>
            </c:strRef>
          </c:cat>
          <c:val>
            <c:numRef>
              <c:f>'XI 10'!$F$4:$F$7</c:f>
              <c:numCache>
                <c:formatCode>General</c:formatCode>
                <c:ptCount val="4"/>
                <c:pt idx="0">
                  <c:v>11</c:v>
                </c:pt>
                <c:pt idx="1">
                  <c:v>3</c:v>
                </c:pt>
                <c:pt idx="2">
                  <c:v>2</c:v>
                </c:pt>
                <c:pt idx="3">
                  <c:v>2</c:v>
                </c:pt>
              </c:numCache>
            </c:numRef>
          </c:val>
          <c:extLst>
            <c:ext xmlns:c16="http://schemas.microsoft.com/office/drawing/2014/chart" uri="{C3380CC4-5D6E-409C-BE32-E72D297353CC}">
              <c16:uniqueId val="{00000000-F8D8-4356-98B8-F90349D60E19}"/>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XII - IMPORTAÇÃO</a:t>
            </a:r>
            <a:r>
              <a:rPr lang="en-US" baseline="0"/>
              <a:t> POR PESSOA FÍSICA</a:t>
            </a:r>
            <a:r>
              <a:rPr lang="en-US"/>
              <a:t> - 13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'XII 11'!$E$4:$E$7</c:f>
              <c:strCache>
                <c:ptCount val="4"/>
                <c:pt idx="0">
                  <c:v>LACUNA REGULATÓRIA</c:v>
                </c:pt>
                <c:pt idx="1">
                  <c:v>REGRA EXCESSIVA</c:v>
                </c:pt>
                <c:pt idx="2">
                  <c:v>INADEQUAÇÃO DA REGRA</c:v>
                </c:pt>
                <c:pt idx="3">
                  <c:v>DIVERGÊNCIA COM OUTRO ATO NORMATIVO</c:v>
                </c:pt>
              </c:strCache>
            </c:strRef>
          </c:cat>
          <c:val>
            <c:numRef>
              <c:f>'XII 11'!$F$4:$F$7</c:f>
              <c:numCache>
                <c:formatCode>General</c:formatCode>
                <c:ptCount val="4"/>
                <c:pt idx="0">
                  <c:v>9</c:v>
                </c:pt>
                <c:pt idx="1">
                  <c:v>6</c:v>
                </c:pt>
                <c:pt idx="2">
                  <c:v>4</c:v>
                </c:pt>
                <c:pt idx="3">
                  <c:v>1</c:v>
                </c:pt>
              </c:numCache>
            </c:numRef>
          </c:val>
          <c:extLst>
            <c:ext xmlns:c16="http://schemas.microsoft.com/office/drawing/2014/chart" uri="{C3380CC4-5D6E-409C-BE32-E72D297353CC}">
              <c16:uniqueId val="{00000000-ADBA-453B-8C39-A249A52E932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XIII - REQUERIMENTO DE RECONHECIMENTO DE FINALIDADE PARA ISENÇÃO DE IMPOSTO PARA MATERIAL MÉDICO-HOSPITALAR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'XIII 12'!$E$4:$E$7</c:f>
              <c:strCache>
                <c:ptCount val="4"/>
                <c:pt idx="0">
                  <c:v>LACUNA REGULATÓRIA</c:v>
                </c:pt>
                <c:pt idx="1">
                  <c:v>REGRA EXCESSIVA</c:v>
                </c:pt>
                <c:pt idx="2">
                  <c:v>INADEQUAÇÃO DA REGRA</c:v>
                </c:pt>
                <c:pt idx="3">
                  <c:v>DIVERGÊNCIA COM OUTRO ATO NORMATIVO</c:v>
                </c:pt>
              </c:strCache>
            </c:strRef>
          </c:cat>
          <c:val>
            <c:numRef>
              <c:f>'XIII 12'!$F$4:$F$7</c:f>
              <c:numCache>
                <c:formatCode>General</c:formatCode>
                <c:ptCount val="4"/>
                <c:pt idx="0">
                  <c:v>3</c:v>
                </c:pt>
                <c:pt idx="1">
                  <c:v>5</c:v>
                </c:pt>
                <c:pt idx="2">
                  <c:v>3</c:v>
                </c:pt>
                <c:pt idx="3">
                  <c:v>2</c:v>
                </c:pt>
              </c:numCache>
            </c:numRef>
          </c:val>
          <c:extLst>
            <c:ext xmlns:c16="http://schemas.microsoft.com/office/drawing/2014/chart" uri="{C3380CC4-5D6E-409C-BE32-E72D297353CC}">
              <c16:uniqueId val="{00000000-C97A-47F8-AA84-A57EE2FE483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XIV - DOCUMENTAÇÃO DE INSTRUÇÃO DO REQUERIMENTO DE RECONHECIMENTO DE FINALIDADE PARA ISENÇÃO DE IMPOSTO DE IMPORTAÇÃO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'XIV 13'!$E$4:$E$7</c:f>
              <c:strCache>
                <c:ptCount val="4"/>
                <c:pt idx="0">
                  <c:v>LACUNA REGULATÓRIA</c:v>
                </c:pt>
                <c:pt idx="1">
                  <c:v>REGRA EXCESSIVA</c:v>
                </c:pt>
                <c:pt idx="2">
                  <c:v>INADEQUAÇÃO DA REGRA</c:v>
                </c:pt>
                <c:pt idx="3">
                  <c:v>DIVERGÊNCIA COM OUTRO ATO NORMATIVO</c:v>
                </c:pt>
              </c:strCache>
            </c:strRef>
          </c:cat>
          <c:val>
            <c:numRef>
              <c:f>'XIV 13'!$F$4:$F$7</c:f>
              <c:numCache>
                <c:formatCode>General</c:formatCode>
                <c:ptCount val="4"/>
                <c:pt idx="0">
                  <c:v>5</c:v>
                </c:pt>
                <c:pt idx="1">
                  <c:v>4</c:v>
                </c:pt>
                <c:pt idx="2">
                  <c:v>1</c:v>
                </c:pt>
                <c:pt idx="3">
                  <c:v>0</c:v>
                </c:pt>
              </c:numCache>
            </c:numRef>
          </c:val>
          <c:extLst>
            <c:ext xmlns:c16="http://schemas.microsoft.com/office/drawing/2014/chart" uri="{C3380CC4-5D6E-409C-BE32-E72D297353CC}">
              <c16:uniqueId val="{00000000-DE56-4B35-B48D-299507632FE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 - ROTULAGEM DE BEM OU PRODUTO IMPORTADO - PRODUTO ACABADO - 23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 14'!$D$4:$D$7</c:f>
              <c:strCache>
                <c:ptCount val="4"/>
                <c:pt idx="0">
                  <c:v>LACUNA REGULATÓRIA</c:v>
                </c:pt>
                <c:pt idx="1">
                  <c:v>REGRA EXCESSIVA</c:v>
                </c:pt>
                <c:pt idx="2">
                  <c:v>INADEQUAÇÃO DA REGRA</c:v>
                </c:pt>
                <c:pt idx="3">
                  <c:v>DIVERGÊNCIA COM OUTRO ATO NORMATIVO</c:v>
                </c:pt>
              </c:strCache>
            </c:strRef>
          </c:cat>
          <c:val>
            <c:numRef>
              <c:f>'XV 14'!$E$4:$E$7</c:f>
              <c:numCache>
                <c:formatCode>General</c:formatCode>
                <c:ptCount val="4"/>
                <c:pt idx="0">
                  <c:v>12</c:v>
                </c:pt>
                <c:pt idx="1">
                  <c:v>8</c:v>
                </c:pt>
                <c:pt idx="2">
                  <c:v>3</c:v>
                </c:pt>
                <c:pt idx="3">
                  <c:v>7</c:v>
                </c:pt>
              </c:numCache>
            </c:numRef>
          </c:val>
          <c:extLst>
            <c:ext xmlns:c16="http://schemas.microsoft.com/office/drawing/2014/chart" uri="{C3380CC4-5D6E-409C-BE32-E72D297353CC}">
              <c16:uniqueId val="{00000000-A61B-434B-B7C9-D7F4D263628E}"/>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XVI - PRODUTO EM ESTÁGIO INTERMEDIÁRIO DE PROCESSO DE PRODUÇÃO - 10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 15'!$E$4:$E$7</c:f>
              <c:strCache>
                <c:ptCount val="4"/>
                <c:pt idx="0">
                  <c:v>LACUNA REGULATÓRIA</c:v>
                </c:pt>
                <c:pt idx="1">
                  <c:v>REGRA EXCESSIVA</c:v>
                </c:pt>
                <c:pt idx="2">
                  <c:v>INADEQUAÇÃO DA REGRA</c:v>
                </c:pt>
                <c:pt idx="3">
                  <c:v>DIVERGÊNCIA COM OUTRO ATO NORMATIVO</c:v>
                </c:pt>
              </c:strCache>
            </c:strRef>
          </c:cat>
          <c:val>
            <c:numRef>
              <c:f>'XVI 15'!$F$4:$F$7</c:f>
              <c:numCache>
                <c:formatCode>General</c:formatCode>
                <c:ptCount val="4"/>
                <c:pt idx="0">
                  <c:v>5</c:v>
                </c:pt>
                <c:pt idx="1">
                  <c:v>6</c:v>
                </c:pt>
                <c:pt idx="2">
                  <c:v>0</c:v>
                </c:pt>
                <c:pt idx="3">
                  <c:v>3</c:v>
                </c:pt>
              </c:numCache>
            </c:numRef>
          </c:val>
          <c:extLst>
            <c:ext xmlns:c16="http://schemas.microsoft.com/office/drawing/2014/chart" uri="{C3380CC4-5D6E-409C-BE32-E72D297353CC}">
              <c16:uniqueId val="{00000000-E29D-461C-AF17-FA3D230F3E68}"/>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Perfis dos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rgbClr val="002060"/>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2-80E7-4ACD-90C7-463472E22E21}"/>
              </c:ext>
            </c:extLst>
          </c:dPt>
          <c:dPt>
            <c:idx val="1"/>
            <c:bubble3D val="0"/>
            <c:spPr>
              <a:solidFill>
                <a:schemeClr val="accent2">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80E7-4ACD-90C7-463472E22E21}"/>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Perfil!$F$12:$F$13</c:f>
              <c:strCache>
                <c:ptCount val="2"/>
                <c:pt idx="0">
                  <c:v>Pessoa Física</c:v>
                </c:pt>
                <c:pt idx="1">
                  <c:v>Pessoa Jurídica</c:v>
                </c:pt>
              </c:strCache>
            </c:strRef>
          </c:cat>
          <c:val>
            <c:numRef>
              <c:f>Perfil!$G$12:$G$13</c:f>
              <c:numCache>
                <c:formatCode>0%</c:formatCode>
                <c:ptCount val="2"/>
                <c:pt idx="0">
                  <c:v>0.50588235294117645</c:v>
                </c:pt>
                <c:pt idx="1">
                  <c:v>0.49411764705882355</c:v>
                </c:pt>
              </c:numCache>
            </c:numRef>
          </c:val>
          <c:extLst>
            <c:ext xmlns:c16="http://schemas.microsoft.com/office/drawing/2014/chart" uri="{C3380CC4-5D6E-409C-BE32-E72D297353CC}">
              <c16:uniqueId val="{00000000-80E7-4ACD-90C7-463472E22E21}"/>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XVII - LAUDO ANALÍTICO DE CONTROLE DE QUALIDADE COM IRREGULARIDADE - 8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'XVII 16'!$E$4:$E$7</c:f>
              <c:strCache>
                <c:ptCount val="4"/>
                <c:pt idx="0">
                  <c:v>LACUNA REGULATÓRIA</c:v>
                </c:pt>
                <c:pt idx="1">
                  <c:v>REGRA EXCESSIVA</c:v>
                </c:pt>
                <c:pt idx="2">
                  <c:v>INADEQUAÇÃO DA REGRA</c:v>
                </c:pt>
                <c:pt idx="3">
                  <c:v>DIVERGÊNCIA COM OUTRO ATO NORMATIVO</c:v>
                </c:pt>
              </c:strCache>
            </c:strRef>
          </c:cat>
          <c:val>
            <c:numRef>
              <c:f>'XVII 16'!$F$4:$F$7</c:f>
              <c:numCache>
                <c:formatCode>General</c:formatCode>
                <c:ptCount val="4"/>
                <c:pt idx="0">
                  <c:v>3</c:v>
                </c:pt>
                <c:pt idx="1">
                  <c:v>4</c:v>
                </c:pt>
                <c:pt idx="2">
                  <c:v>4</c:v>
                </c:pt>
                <c:pt idx="3">
                  <c:v>0</c:v>
                </c:pt>
              </c:numCache>
            </c:numRef>
          </c:val>
          <c:extLst>
            <c:ext xmlns:c16="http://schemas.microsoft.com/office/drawing/2014/chart" uri="{C3380CC4-5D6E-409C-BE32-E72D297353CC}">
              <c16:uniqueId val="{00000000-971D-4907-93C8-DF026C7BFA3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XVIII - PRODUTOS MÉDICOS RECONDICIONADOS OU USADOS E FONTES RADIOATIVAS SELADAS - 15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'XVIII 17'!$D$4:$D$7</c:f>
              <c:strCache>
                <c:ptCount val="4"/>
                <c:pt idx="0">
                  <c:v>LACUNA REGULATÓRIA</c:v>
                </c:pt>
                <c:pt idx="1">
                  <c:v>REGRA EXCESSIVA</c:v>
                </c:pt>
                <c:pt idx="2">
                  <c:v>INADEQUAÇÃO DA REGRA</c:v>
                </c:pt>
                <c:pt idx="3">
                  <c:v>DIVERGÊNCIA COM OUTRO ATO NORMATIVO</c:v>
                </c:pt>
              </c:strCache>
            </c:strRef>
          </c:cat>
          <c:val>
            <c:numRef>
              <c:f>'XVIII 17'!$E$4:$E$7</c:f>
              <c:numCache>
                <c:formatCode>General</c:formatCode>
                <c:ptCount val="4"/>
                <c:pt idx="0">
                  <c:v>9</c:v>
                </c:pt>
                <c:pt idx="1">
                  <c:v>4</c:v>
                </c:pt>
                <c:pt idx="2">
                  <c:v>6</c:v>
                </c:pt>
                <c:pt idx="3">
                  <c:v>3</c:v>
                </c:pt>
              </c:numCache>
            </c:numRef>
          </c:val>
          <c:extLst>
            <c:ext xmlns:c16="http://schemas.microsoft.com/office/drawing/2014/chart" uri="{C3380CC4-5D6E-409C-BE32-E72D297353CC}">
              <c16:uniqueId val="{00000000-3029-4A5C-805F-A0BD5B86E7AB}"/>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200"/>
              <a:t>Capítulo XX - PADRÃO DE REFERÊNCIA E MATERIAL DE REFERÊNCIA DE NATUREZA BIOLÓGICA NÃO HUMANA, AMBIENTAL, QUÍMICA E FÍSICA PARA ENSAIO DE PROFICIÊNCIA - 17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 18'!$E$4:$E$7</c:f>
              <c:strCache>
                <c:ptCount val="4"/>
                <c:pt idx="0">
                  <c:v>LACUNA REGULATÓRIA</c:v>
                </c:pt>
                <c:pt idx="1">
                  <c:v>REGRA EXCESSIVA</c:v>
                </c:pt>
                <c:pt idx="2">
                  <c:v>INADEQUAÇÃO DA REGRA</c:v>
                </c:pt>
                <c:pt idx="3">
                  <c:v>DIVERGÊNCIA COM OUTRO ATO NORMATIVO</c:v>
                </c:pt>
              </c:strCache>
            </c:strRef>
          </c:cat>
          <c:val>
            <c:numRef>
              <c:f>'XX 18'!$F$4:$F$7</c:f>
              <c:numCache>
                <c:formatCode>General</c:formatCode>
                <c:ptCount val="4"/>
                <c:pt idx="0">
                  <c:v>13</c:v>
                </c:pt>
                <c:pt idx="1">
                  <c:v>5</c:v>
                </c:pt>
                <c:pt idx="2">
                  <c:v>3</c:v>
                </c:pt>
                <c:pt idx="3">
                  <c:v>2</c:v>
                </c:pt>
              </c:numCache>
            </c:numRef>
          </c:val>
          <c:extLst>
            <c:ext xmlns:c16="http://schemas.microsoft.com/office/drawing/2014/chart" uri="{C3380CC4-5D6E-409C-BE32-E72D297353CC}">
              <c16:uniqueId val="{00000000-57B1-40A3-8D66-49715CA4020F}"/>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XX-A - TERMO DE RESPONSABILIDADE PADRÃO E MATERIAL DE REFERÊNCIA PARA ENSAIO DE PROFICIÊNCIA - 13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'XX-A 19'!$E$4:$E$7</c:f>
              <c:strCache>
                <c:ptCount val="4"/>
                <c:pt idx="0">
                  <c:v>LACUNA REGULATÓRIA</c:v>
                </c:pt>
                <c:pt idx="1">
                  <c:v>REGRA EXCESSIVA</c:v>
                </c:pt>
                <c:pt idx="2">
                  <c:v>INADEQUAÇÃO DA REGRA</c:v>
                </c:pt>
                <c:pt idx="3">
                  <c:v>DIVERGÊNCIA COM OUTRO ATO NORMATIVO</c:v>
                </c:pt>
              </c:strCache>
            </c:strRef>
          </c:cat>
          <c:val>
            <c:numRef>
              <c:f>'XX-A 19'!$F$4:$F$7</c:f>
              <c:numCache>
                <c:formatCode>General</c:formatCode>
                <c:ptCount val="4"/>
                <c:pt idx="0">
                  <c:v>10</c:v>
                </c:pt>
                <c:pt idx="1">
                  <c:v>3</c:v>
                </c:pt>
                <c:pt idx="2">
                  <c:v>2</c:v>
                </c:pt>
                <c:pt idx="3">
                  <c:v>1</c:v>
                </c:pt>
              </c:numCache>
            </c:numRef>
          </c:val>
          <c:extLst>
            <c:ext xmlns:c16="http://schemas.microsoft.com/office/drawing/2014/chart" uri="{C3380CC4-5D6E-409C-BE32-E72D297353CC}">
              <c16:uniqueId val="{00000000-5E63-47B3-8500-61B43BCAB24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 XXI - PRODUTO NÃO REGULARIZADO NO SISTEMA NACIONAL DE VIGILÂNCIA SANITÁRIA - SNVS - PARA FINS DE REGISTRO, DESTINADO À PESQUISA DE MERCADO, ANÁLISE LABORATORIAL, TESTES DE CONTROLE DA QUALIDADE, AVALIAÇÃO DE EMBALAGEM OU ROTULAGEM E TESTES DE EQU</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 20'!$E$5:$E$8</c:f>
              <c:strCache>
                <c:ptCount val="4"/>
                <c:pt idx="0">
                  <c:v>LACUNA REGULATÓRIA</c:v>
                </c:pt>
                <c:pt idx="1">
                  <c:v>REGRA EXCESSIVA</c:v>
                </c:pt>
                <c:pt idx="2">
                  <c:v>INADEQUAÇÃO DA REGRA</c:v>
                </c:pt>
                <c:pt idx="3">
                  <c:v>DIVERGÊNCIA COM OUTRO ATO NORMATIVO</c:v>
                </c:pt>
              </c:strCache>
            </c:strRef>
          </c:cat>
          <c:val>
            <c:numRef>
              <c:f>'XXI 20'!$F$5:$F$8</c:f>
              <c:numCache>
                <c:formatCode>General</c:formatCode>
                <c:ptCount val="4"/>
                <c:pt idx="0">
                  <c:v>14</c:v>
                </c:pt>
                <c:pt idx="1">
                  <c:v>9</c:v>
                </c:pt>
                <c:pt idx="2">
                  <c:v>7</c:v>
                </c:pt>
                <c:pt idx="3">
                  <c:v>3</c:v>
                </c:pt>
              </c:numCache>
            </c:numRef>
          </c:val>
          <c:extLst>
            <c:ext xmlns:c16="http://schemas.microsoft.com/office/drawing/2014/chart" uri="{C3380CC4-5D6E-409C-BE32-E72D297353CC}">
              <c16:uniqueId val="{00000000-F195-4699-A74C-17B4A353BFBE}"/>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XXII - TERMO DE RESPONSABILIDADE - 11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'XXII 21'!$E$4:$E$7</c:f>
              <c:strCache>
                <c:ptCount val="4"/>
                <c:pt idx="0">
                  <c:v>LACUNA REGULATÓRIA</c:v>
                </c:pt>
                <c:pt idx="1">
                  <c:v>REGRA EXCESSIVA</c:v>
                </c:pt>
                <c:pt idx="2">
                  <c:v>INADEQUAÇÃO DA REGRA</c:v>
                </c:pt>
                <c:pt idx="3">
                  <c:v>DIVERGÊNCIA COM OUTRO ATO NORMATIVO</c:v>
                </c:pt>
              </c:strCache>
            </c:strRef>
          </c:cat>
          <c:val>
            <c:numRef>
              <c:f>'XXII 21'!$F$4:$F$7</c:f>
              <c:numCache>
                <c:formatCode>General</c:formatCode>
                <c:ptCount val="4"/>
                <c:pt idx="0">
                  <c:v>5</c:v>
                </c:pt>
                <c:pt idx="1">
                  <c:v>6</c:v>
                </c:pt>
                <c:pt idx="2">
                  <c:v>1</c:v>
                </c:pt>
                <c:pt idx="3">
                  <c:v>2</c:v>
                </c:pt>
              </c:numCache>
            </c:numRef>
          </c:val>
          <c:extLst>
            <c:ext xmlns:c16="http://schemas.microsoft.com/office/drawing/2014/chart" uri="{C3380CC4-5D6E-409C-BE32-E72D297353CC}">
              <c16:uniqueId val="{00000000-3B31-41DA-90D4-0617A08BECD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XXIII - IMPORTAÇÃO DE CÉLULAS E TECIDOS HUMANOS PARA FINS TERAPÊUTICOS - 8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'XXIII 22'!$E$5:$E$8</c:f>
              <c:strCache>
                <c:ptCount val="4"/>
                <c:pt idx="0">
                  <c:v>LACUNA REGULATÓRIA</c:v>
                </c:pt>
                <c:pt idx="1">
                  <c:v>REGRA EXCESSIVA</c:v>
                </c:pt>
                <c:pt idx="2">
                  <c:v>INADEQUAÇÃO DA REGRA</c:v>
                </c:pt>
                <c:pt idx="3">
                  <c:v>DIVERGÊNCIA COM OUTRO ATO NORMATIVO</c:v>
                </c:pt>
              </c:strCache>
            </c:strRef>
          </c:cat>
          <c:val>
            <c:numRef>
              <c:f>'XXIII 22'!$F$5:$F$8</c:f>
              <c:numCache>
                <c:formatCode>General</c:formatCode>
                <c:ptCount val="4"/>
                <c:pt idx="0">
                  <c:v>6</c:v>
                </c:pt>
                <c:pt idx="1">
                  <c:v>4</c:v>
                </c:pt>
                <c:pt idx="2">
                  <c:v>2</c:v>
                </c:pt>
                <c:pt idx="3">
                  <c:v>1</c:v>
                </c:pt>
              </c:numCache>
            </c:numRef>
          </c:val>
          <c:extLst>
            <c:ext xmlns:c16="http://schemas.microsoft.com/office/drawing/2014/chart" uri="{C3380CC4-5D6E-409C-BE32-E72D297353CC}">
              <c16:uniqueId val="{00000000-4F38-4273-85A5-C89B2C89D10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XXIV - MATERIAL BIOLÓGICO HUMANO PARA FINS DE DIAGNÓSTICO LABORATORIAL - 8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'XXIV 23'!$E$4:$E$7</c:f>
              <c:strCache>
                <c:ptCount val="4"/>
                <c:pt idx="0">
                  <c:v>LACUNA REGULATÓRIA</c:v>
                </c:pt>
                <c:pt idx="1">
                  <c:v>REGRA EXCESSIVA</c:v>
                </c:pt>
                <c:pt idx="2">
                  <c:v>INADEQUAÇÃO DA REGRA</c:v>
                </c:pt>
                <c:pt idx="3">
                  <c:v>DIVERGÊNCIA COM OUTRO ATO NORMATIVO</c:v>
                </c:pt>
              </c:strCache>
            </c:strRef>
          </c:cat>
          <c:val>
            <c:numRef>
              <c:f>'XXIV 23'!$F$4:$F$7</c:f>
              <c:numCache>
                <c:formatCode>General</c:formatCode>
                <c:ptCount val="4"/>
                <c:pt idx="0">
                  <c:v>5</c:v>
                </c:pt>
                <c:pt idx="1">
                  <c:v>4</c:v>
                </c:pt>
                <c:pt idx="2">
                  <c:v>2</c:v>
                </c:pt>
                <c:pt idx="3">
                  <c:v>0</c:v>
                </c:pt>
              </c:numCache>
            </c:numRef>
          </c:val>
          <c:extLst>
            <c:ext xmlns:c16="http://schemas.microsoft.com/office/drawing/2014/chart" uri="{C3380CC4-5D6E-409C-BE32-E72D297353CC}">
              <c16:uniqueId val="{00000000-2D1B-459F-966D-0EEC9052AEE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XXV - TERMO DE RESPONSABILIDADE PARA IMPORTAÇÃO DE MATERIAL BIOLÓGICO HUMANO PARA FINS DE DIAGNÓSTICO LABORATORIAL - 6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 24'!$D$5:$D$8</c:f>
              <c:strCache>
                <c:ptCount val="4"/>
                <c:pt idx="0">
                  <c:v>LACUNA REGULATÓRIA</c:v>
                </c:pt>
                <c:pt idx="1">
                  <c:v>REGRA EXCESSIVA</c:v>
                </c:pt>
                <c:pt idx="2">
                  <c:v>INADEQUAÇÃO DA REGRA</c:v>
                </c:pt>
                <c:pt idx="3">
                  <c:v>DIVERGÊNCIA COM OUTRO ATO NORMATIVO</c:v>
                </c:pt>
              </c:strCache>
            </c:strRef>
          </c:cat>
          <c:val>
            <c:numRef>
              <c:f>'XXV 24'!$E$5:$E$8</c:f>
              <c:numCache>
                <c:formatCode>General</c:formatCode>
                <c:ptCount val="4"/>
                <c:pt idx="0">
                  <c:v>3</c:v>
                </c:pt>
                <c:pt idx="1">
                  <c:v>3</c:v>
                </c:pt>
                <c:pt idx="2">
                  <c:v>0</c:v>
                </c:pt>
                <c:pt idx="3">
                  <c:v>0</c:v>
                </c:pt>
              </c:numCache>
            </c:numRef>
          </c:val>
          <c:extLst>
            <c:ext xmlns:c16="http://schemas.microsoft.com/office/drawing/2014/chart" uri="{C3380CC4-5D6E-409C-BE32-E72D297353CC}">
              <c16:uniqueId val="{00000000-7293-40A5-9B08-A3DE2B75D22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XXVI - PESQUISA CLÍNICA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 25'!$E$4:$E$7</c:f>
              <c:strCache>
                <c:ptCount val="4"/>
                <c:pt idx="0">
                  <c:v>LACUNA REGULATÓRIA</c:v>
                </c:pt>
                <c:pt idx="1">
                  <c:v>REGRA EXCESSIVA</c:v>
                </c:pt>
                <c:pt idx="2">
                  <c:v>INADEQUAÇÃO DA REGRA</c:v>
                </c:pt>
                <c:pt idx="3">
                  <c:v>DIVERGÊNCIA COM OUTRO ATO NORMATIVO</c:v>
                </c:pt>
              </c:strCache>
            </c:strRef>
          </c:cat>
          <c:val>
            <c:numRef>
              <c:f>'XXVI 25'!$F$4:$F$7</c:f>
              <c:numCache>
                <c:formatCode>General</c:formatCode>
                <c:ptCount val="4"/>
                <c:pt idx="0">
                  <c:v>7</c:v>
                </c:pt>
                <c:pt idx="1">
                  <c:v>3</c:v>
                </c:pt>
                <c:pt idx="2">
                  <c:v>2</c:v>
                </c:pt>
                <c:pt idx="3">
                  <c:v>2</c:v>
                </c:pt>
              </c:numCache>
            </c:numRef>
          </c:val>
          <c:extLst>
            <c:ext xmlns:c16="http://schemas.microsoft.com/office/drawing/2014/chart" uri="{C3380CC4-5D6E-409C-BE32-E72D297353CC}">
              <c16:uniqueId val="{00000000-E364-4D4D-9B5E-73B0B57E792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Perfis dos Respondentes (Pessoa Física)</a:t>
            </a:r>
          </a:p>
        </c:rich>
      </c:tx>
      <c:layout>
        <c:manualLayout>
          <c:xMode val="edge"/>
          <c:yMode val="edge"/>
          <c:x val="0.17346809064174382"/>
          <c:y val="2.612129080379697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75000"/>
              </a:schemeClr>
            </a:solidFill>
            <a:ln w="9525" cap="flat" cmpd="sng" algn="ctr">
              <a:solidFill>
                <a:schemeClr val="lt1">
                  <a:alpha val="50000"/>
                </a:schemeClr>
              </a:solidFill>
              <a:round/>
            </a:ln>
            <a:effectLst/>
          </c:spPr>
          <c:invertIfNegative val="0"/>
          <c:dLbls>
            <c:dLbl>
              <c:idx val="2"/>
              <c:layout>
                <c:manualLayout>
                  <c:x val="0"/>
                  <c:y val="0.1081353893263342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08-4189-A14A-CF7D9E7CA9A4}"/>
                </c:ext>
              </c:extLst>
            </c:dLbl>
            <c:dLbl>
              <c:idx val="3"/>
              <c:layout>
                <c:manualLayout>
                  <c:x val="2.0911752404851529E-3"/>
                  <c:y val="8.2550149095257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08-4189-A14A-CF7D9E7CA9A4}"/>
                </c:ext>
              </c:extLst>
            </c:dLbl>
            <c:dLbl>
              <c:idx val="4"/>
              <c:layout>
                <c:manualLayout>
                  <c:x val="-7.6675539722077743E-17"/>
                  <c:y val="7.17837845883631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08-4189-A14A-CF7D9E7CA9A4}"/>
                </c:ext>
              </c:extLst>
            </c:dLbl>
            <c:dLbl>
              <c:idx val="5"/>
              <c:layout>
                <c:manualLayout>
                  <c:x val="2.0911752404851529E-3"/>
                  <c:y val="6.43791336101890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08-4189-A14A-CF7D9E7CA9A4}"/>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Perfil!$J$23:$J$28</c:f>
              <c:strCache>
                <c:ptCount val="6"/>
                <c:pt idx="0">
                  <c:v>Despachante</c:v>
                </c:pt>
                <c:pt idx="1">
                  <c:v>Profissional de saúde</c:v>
                </c:pt>
                <c:pt idx="2">
                  <c:v>Servidor da Anvisa</c:v>
                </c:pt>
                <c:pt idx="3">
                  <c:v>Outros</c:v>
                </c:pt>
                <c:pt idx="4">
                  <c:v>Cidadão/Consumidor</c:v>
                </c:pt>
                <c:pt idx="5">
                  <c:v>Pesquisador ou membro de comunidade científica</c:v>
                </c:pt>
              </c:strCache>
            </c:strRef>
          </c:cat>
          <c:val>
            <c:numRef>
              <c:f>Perfil!$K$23:$K$28</c:f>
              <c:numCache>
                <c:formatCode>General</c:formatCode>
                <c:ptCount val="6"/>
                <c:pt idx="0">
                  <c:v>11</c:v>
                </c:pt>
                <c:pt idx="1">
                  <c:v>10</c:v>
                </c:pt>
                <c:pt idx="2">
                  <c:v>10</c:v>
                </c:pt>
                <c:pt idx="3">
                  <c:v>8</c:v>
                </c:pt>
                <c:pt idx="4">
                  <c:v>3</c:v>
                </c:pt>
                <c:pt idx="5">
                  <c:v>1</c:v>
                </c:pt>
              </c:numCache>
            </c:numRef>
          </c:val>
          <c:extLst>
            <c:ext xmlns:c16="http://schemas.microsoft.com/office/drawing/2014/chart" uri="{C3380CC4-5D6E-409C-BE32-E72D297353CC}">
              <c16:uniqueId val="{00000003-7E08-4189-A14A-CF7D9E7CA9A4}"/>
            </c:ext>
          </c:extLst>
        </c:ser>
        <c:dLbls>
          <c:dLblPos val="inEnd"/>
          <c:showLegendKey val="0"/>
          <c:showVal val="1"/>
          <c:showCatName val="0"/>
          <c:showSerName val="0"/>
          <c:showPercent val="0"/>
          <c:showBubbleSize val="0"/>
        </c:dLbls>
        <c:gapWidth val="65"/>
        <c:axId val="518478832"/>
        <c:axId val="518478416"/>
      </c:barChart>
      <c:catAx>
        <c:axId val="5184788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518478416"/>
        <c:crosses val="autoZero"/>
        <c:auto val="1"/>
        <c:lblAlgn val="ctr"/>
        <c:lblOffset val="100"/>
        <c:noMultiLvlLbl val="0"/>
      </c:catAx>
      <c:valAx>
        <c:axId val="518478416"/>
        <c:scaling>
          <c:orientation val="minMax"/>
        </c:scaling>
        <c:delete val="1"/>
        <c:axPos val="l"/>
        <c:numFmt formatCode="General" sourceLinked="1"/>
        <c:majorTickMark val="none"/>
        <c:minorTickMark val="none"/>
        <c:tickLblPos val="nextTo"/>
        <c:crossAx val="518478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200"/>
              <a:t>Capítulo  XXVII - TERMO DE RESPONSABILIDADE PARA IMPORTAÇÃO DESTINADA A PESQUISA CLÍNICA - 7 Respondentes</a:t>
            </a:r>
          </a:p>
        </c:rich>
      </c:tx>
      <c:layout>
        <c:manualLayout>
          <c:xMode val="edge"/>
          <c:yMode val="edge"/>
          <c:x val="0.15002777777777779"/>
          <c:y val="2.724795640326975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'XXVII 26'!$D$4:$D$7</c:f>
              <c:strCache>
                <c:ptCount val="4"/>
                <c:pt idx="0">
                  <c:v>LACUNA REGULATÓRIA</c:v>
                </c:pt>
                <c:pt idx="1">
                  <c:v>REGRA EXCESSIVA</c:v>
                </c:pt>
                <c:pt idx="2">
                  <c:v>INADEQUAÇÃO DA REGRA</c:v>
                </c:pt>
                <c:pt idx="3">
                  <c:v>DIVERGÊNCIA COM OUTRO ATO NORMATIVO</c:v>
                </c:pt>
              </c:strCache>
            </c:strRef>
          </c:cat>
          <c:val>
            <c:numRef>
              <c:f>'XXVII 26'!$E$4:$E$7</c:f>
              <c:numCache>
                <c:formatCode>General</c:formatCode>
                <c:ptCount val="4"/>
                <c:pt idx="0">
                  <c:v>13</c:v>
                </c:pt>
                <c:pt idx="1">
                  <c:v>5</c:v>
                </c:pt>
                <c:pt idx="2">
                  <c:v>3</c:v>
                </c:pt>
                <c:pt idx="3">
                  <c:v>2</c:v>
                </c:pt>
              </c:numCache>
            </c:numRef>
          </c:val>
          <c:extLst>
            <c:ext xmlns:c16="http://schemas.microsoft.com/office/drawing/2014/chart" uri="{C3380CC4-5D6E-409C-BE32-E72D297353CC}">
              <c16:uniqueId val="{00000000-8BED-4BF5-A873-A7958AC4132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XXVIII - SITUAÇÕES ADUANEIRAS ESPECIAIS - 13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'XXVIII 27'!$E$4:$E$7</c:f>
              <c:strCache>
                <c:ptCount val="4"/>
                <c:pt idx="0">
                  <c:v>LACUNA REGULATÓRIA</c:v>
                </c:pt>
                <c:pt idx="1">
                  <c:v>REGRA EXCESSIVA</c:v>
                </c:pt>
                <c:pt idx="2">
                  <c:v>INADEQUAÇÃO DA REGRA</c:v>
                </c:pt>
                <c:pt idx="3">
                  <c:v>DIVERGÊNCIA COM OUTRO ATO NORMATIVO</c:v>
                </c:pt>
              </c:strCache>
            </c:strRef>
          </c:cat>
          <c:val>
            <c:numRef>
              <c:f>'XXVIII 27'!$F$4:$F$7</c:f>
              <c:numCache>
                <c:formatCode>General</c:formatCode>
                <c:ptCount val="4"/>
                <c:pt idx="0">
                  <c:v>7</c:v>
                </c:pt>
                <c:pt idx="1">
                  <c:v>6</c:v>
                </c:pt>
                <c:pt idx="2">
                  <c:v>2</c:v>
                </c:pt>
                <c:pt idx="3">
                  <c:v>4</c:v>
                </c:pt>
              </c:numCache>
            </c:numRef>
          </c:val>
          <c:extLst>
            <c:ext xmlns:c16="http://schemas.microsoft.com/office/drawing/2014/chart" uri="{C3380CC4-5D6E-409C-BE32-E72D297353CC}">
              <c16:uniqueId val="{00000000-3F1A-4E3E-8E8E-D9984E902C45}"/>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 XXX - PRODUTOS DESTINADOS A ABASTECIMENTO INICIAL E REPOSIÇÃO DE ENFERMARIA, FARMÁCIA OU CONJUNTO MÉDICO DE BORDO OU A PRESTAÇÃO DE SERVIÇOS INTERNOS DE VEÍCULOS TERRESTRES QUE OPEREM TRANSPORTE COLETIVO INTERNACIONAL DE PASSAGEIROS - 8 Responden</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 28'!$E$5:$E$8</c:f>
              <c:strCache>
                <c:ptCount val="4"/>
                <c:pt idx="0">
                  <c:v>LACUNA REGULATÓRIA</c:v>
                </c:pt>
                <c:pt idx="1">
                  <c:v>REGRA EXCESSIVA</c:v>
                </c:pt>
                <c:pt idx="2">
                  <c:v>INADEQUAÇÃO DA REGRA</c:v>
                </c:pt>
                <c:pt idx="3">
                  <c:v>DIVERGÊNCIA COM OUTRO ATO NORMATIVO</c:v>
                </c:pt>
              </c:strCache>
            </c:strRef>
          </c:cat>
          <c:val>
            <c:numRef>
              <c:f>'XXX 28'!$F$5:$F$8</c:f>
              <c:numCache>
                <c:formatCode>General</c:formatCode>
                <c:ptCount val="4"/>
                <c:pt idx="0">
                  <c:v>4</c:v>
                </c:pt>
                <c:pt idx="1">
                  <c:v>4</c:v>
                </c:pt>
                <c:pt idx="2">
                  <c:v>2</c:v>
                </c:pt>
                <c:pt idx="3">
                  <c:v>0</c:v>
                </c:pt>
              </c:numCache>
            </c:numRef>
          </c:val>
          <c:extLst>
            <c:ext xmlns:c16="http://schemas.microsoft.com/office/drawing/2014/chart" uri="{C3380CC4-5D6E-409C-BE32-E72D297353CC}">
              <c16:uniqueId val="{00000000-F564-45AE-895B-430CAF6606B8}"/>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XXXI - TRANSPORTE, MOVIMENTAÇÃO E ARMAZENAGEM DE BENS E PRODUTOS IMPORTADOS - 11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 29'!$D$5:$D$8</c:f>
              <c:strCache>
                <c:ptCount val="4"/>
                <c:pt idx="0">
                  <c:v>LACUNA REGULATÓRIA</c:v>
                </c:pt>
                <c:pt idx="1">
                  <c:v>REGRA EXCESSIVA</c:v>
                </c:pt>
                <c:pt idx="2">
                  <c:v>INADEQUAÇÃO DA REGRA</c:v>
                </c:pt>
                <c:pt idx="3">
                  <c:v>DIVERGÊNCIA COM OUTRO ATO NORMATIVO</c:v>
                </c:pt>
              </c:strCache>
            </c:strRef>
          </c:cat>
          <c:val>
            <c:numRef>
              <c:f>'XXXI 29'!$E$5:$E$8</c:f>
              <c:numCache>
                <c:formatCode>General</c:formatCode>
                <c:ptCount val="4"/>
                <c:pt idx="0">
                  <c:v>6</c:v>
                </c:pt>
                <c:pt idx="1">
                  <c:v>5</c:v>
                </c:pt>
                <c:pt idx="2">
                  <c:v>3</c:v>
                </c:pt>
                <c:pt idx="3">
                  <c:v>5</c:v>
                </c:pt>
              </c:numCache>
            </c:numRef>
          </c:val>
          <c:extLst>
            <c:ext xmlns:c16="http://schemas.microsoft.com/office/drawing/2014/chart" uri="{C3380CC4-5D6E-409C-BE32-E72D297353CC}">
              <c16:uniqueId val="{00000000-E115-4CC6-9784-09F2C6450A39}"/>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XXXII - BENS OU PRODUTOS EXPORTADOS PRODUZIDOS NO TERRITÓRIO NACIONAL E RETORNADOS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FFC00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'XXXII 30'!$E$4:$E$7</c:f>
              <c:strCache>
                <c:ptCount val="4"/>
                <c:pt idx="0">
                  <c:v>LACUNA REGULATÓRIA</c:v>
                </c:pt>
                <c:pt idx="1">
                  <c:v>REGRA EXCESSIVA</c:v>
                </c:pt>
                <c:pt idx="2">
                  <c:v>INADEQUAÇÃO DA REGRA</c:v>
                </c:pt>
                <c:pt idx="3">
                  <c:v>DIVERGÊNCIA COM OUTRO ATO NORMATIVO</c:v>
                </c:pt>
              </c:strCache>
            </c:strRef>
          </c:cat>
          <c:val>
            <c:numRef>
              <c:f>'XXXII 30'!$F$4:$F$7</c:f>
              <c:numCache>
                <c:formatCode>General</c:formatCode>
                <c:ptCount val="4"/>
                <c:pt idx="0">
                  <c:v>2</c:v>
                </c:pt>
                <c:pt idx="1">
                  <c:v>2</c:v>
                </c:pt>
                <c:pt idx="2">
                  <c:v>4</c:v>
                </c:pt>
                <c:pt idx="3">
                  <c:v>0</c:v>
                </c:pt>
              </c:numCache>
            </c:numRef>
          </c:val>
          <c:extLst>
            <c:ext xmlns:c16="http://schemas.microsoft.com/office/drawing/2014/chart" uri="{C3380CC4-5D6E-409C-BE32-E72D297353CC}">
              <c16:uniqueId val="{00000000-633A-4294-A640-A2ECE9119464}"/>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XXXIII - DEVOLUÇÃO/RECHAÇO DE BEM OU PRODUTO IMPORTADO INTERDITADO - 12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'XXXIII 31'!$E$5:$E$8</c:f>
              <c:strCache>
                <c:ptCount val="4"/>
                <c:pt idx="0">
                  <c:v>LACUNA REGULATÓRIA</c:v>
                </c:pt>
                <c:pt idx="1">
                  <c:v>REGRA EXCESSIVA</c:v>
                </c:pt>
                <c:pt idx="2">
                  <c:v>INADEQUAÇÃO DA REGRA</c:v>
                </c:pt>
                <c:pt idx="3">
                  <c:v>DIVERGÊNCIA COM OUTRO ATO NORMATIVO</c:v>
                </c:pt>
              </c:strCache>
            </c:strRef>
          </c:cat>
          <c:val>
            <c:numRef>
              <c:f>'XXXIII 31'!$F$5:$F$8</c:f>
              <c:numCache>
                <c:formatCode>General</c:formatCode>
                <c:ptCount val="4"/>
                <c:pt idx="0">
                  <c:v>5</c:v>
                </c:pt>
                <c:pt idx="1">
                  <c:v>8</c:v>
                </c:pt>
                <c:pt idx="2">
                  <c:v>4</c:v>
                </c:pt>
                <c:pt idx="3">
                  <c:v>1</c:v>
                </c:pt>
              </c:numCache>
            </c:numRef>
          </c:val>
          <c:extLst>
            <c:ext xmlns:c16="http://schemas.microsoft.com/office/drawing/2014/chart" uri="{C3380CC4-5D6E-409C-BE32-E72D297353CC}">
              <c16:uniqueId val="{00000000-5BEA-49EB-BED2-6666A4DF174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Capítulo XXXIV - RETORNO DE BEM OU PRODUTO EXPORTADO PARA FINS DE PRESTAÇÃO DE SERVIÇO OU CONSERTO OU REPARO OU RESTAURAÇÃO NO EXTERIOR - 6 Respondentes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'XXXIV 32'!$E$5:$E$8</c:f>
              <c:strCache>
                <c:ptCount val="4"/>
                <c:pt idx="0">
                  <c:v>LACUNA REGULATÓRIA</c:v>
                </c:pt>
                <c:pt idx="1">
                  <c:v>REGRA EXCESSIVA</c:v>
                </c:pt>
                <c:pt idx="2">
                  <c:v>INADEQUAÇÃO DA REGRA</c:v>
                </c:pt>
                <c:pt idx="3">
                  <c:v>DIVERGÊNCIA COM OUTRO ATO NORMATIVO</c:v>
                </c:pt>
              </c:strCache>
            </c:strRef>
          </c:cat>
          <c:val>
            <c:numRef>
              <c:f>'XXXIV 32'!$F$5:$F$8</c:f>
              <c:numCache>
                <c:formatCode>General</c:formatCode>
                <c:ptCount val="4"/>
                <c:pt idx="0">
                  <c:v>5</c:v>
                </c:pt>
                <c:pt idx="1">
                  <c:v>3</c:v>
                </c:pt>
                <c:pt idx="2">
                  <c:v>1</c:v>
                </c:pt>
                <c:pt idx="3">
                  <c:v>0</c:v>
                </c:pt>
              </c:numCache>
            </c:numRef>
          </c:val>
          <c:extLst>
            <c:ext xmlns:c16="http://schemas.microsoft.com/office/drawing/2014/chart" uri="{C3380CC4-5D6E-409C-BE32-E72D297353CC}">
              <c16:uniqueId val="{00000000-8B0B-43AD-B8C9-F6B349FE473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XXXVI - DAS PENALIDADES E RESTRIÇÕES - 9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 33'!$D$4:$D$7</c:f>
              <c:strCache>
                <c:ptCount val="4"/>
                <c:pt idx="0">
                  <c:v>LACUNA REGULATÓRIA</c:v>
                </c:pt>
                <c:pt idx="1">
                  <c:v>REGRA EXCESSIVA</c:v>
                </c:pt>
                <c:pt idx="2">
                  <c:v>INADEQUAÇÃO DA REGRA</c:v>
                </c:pt>
                <c:pt idx="3">
                  <c:v>DIVERGÊNCIA COM OUTRO ATO NORMATIVO</c:v>
                </c:pt>
              </c:strCache>
            </c:strRef>
          </c:cat>
          <c:val>
            <c:numRef>
              <c:f>'XXXVI 33'!$E$4:$E$7</c:f>
              <c:numCache>
                <c:formatCode>General</c:formatCode>
                <c:ptCount val="4"/>
                <c:pt idx="0">
                  <c:v>6</c:v>
                </c:pt>
                <c:pt idx="1">
                  <c:v>4</c:v>
                </c:pt>
                <c:pt idx="2">
                  <c:v>0</c:v>
                </c:pt>
                <c:pt idx="3">
                  <c:v>0</c:v>
                </c:pt>
              </c:numCache>
            </c:numRef>
          </c:val>
          <c:extLst>
            <c:ext xmlns:c16="http://schemas.microsoft.com/office/drawing/2014/chart" uri="{C3380CC4-5D6E-409C-BE32-E72D297353CC}">
              <c16:uniqueId val="{00000000-4AFC-4EBF-A260-98B240ABAD0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XXXVII - DISPOSIÇÕES FINAIS - 12 Respondentes</a:t>
            </a:r>
          </a:p>
        </c:rich>
      </c:tx>
      <c:layout>
        <c:manualLayout>
          <c:xMode val="edge"/>
          <c:yMode val="edge"/>
          <c:x val="0.15002777777777779"/>
          <c:y val="2.724795640326975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'XXXVII 34'!$E$5:$E$8</c:f>
              <c:strCache>
                <c:ptCount val="4"/>
                <c:pt idx="0">
                  <c:v>LACUNA REGULATÓRIA</c:v>
                </c:pt>
                <c:pt idx="1">
                  <c:v>REGRA EXCESSIVA</c:v>
                </c:pt>
                <c:pt idx="2">
                  <c:v>INADEQUAÇÃO DA REGRA</c:v>
                </c:pt>
                <c:pt idx="3">
                  <c:v>DIVERGÊNCIA COM OUTRO ATO NORMATIVO</c:v>
                </c:pt>
              </c:strCache>
            </c:strRef>
          </c:cat>
          <c:val>
            <c:numRef>
              <c:f>'XXXVII 34'!$F$5:$F$8</c:f>
              <c:numCache>
                <c:formatCode>General</c:formatCode>
                <c:ptCount val="4"/>
                <c:pt idx="0">
                  <c:v>9</c:v>
                </c:pt>
                <c:pt idx="1">
                  <c:v>3</c:v>
                </c:pt>
                <c:pt idx="2">
                  <c:v>4</c:v>
                </c:pt>
                <c:pt idx="3">
                  <c:v>3</c:v>
                </c:pt>
              </c:numCache>
            </c:numRef>
          </c:val>
          <c:extLst>
            <c:ext xmlns:c16="http://schemas.microsoft.com/office/drawing/2014/chart" uri="{C3380CC4-5D6E-409C-BE32-E72D297353CC}">
              <c16:uniqueId val="{00000000-6113-4A10-9AD7-574CE28921B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Capítulo XXXVIII - TERMO DE RESPONSABILIDADE IMPORTAÇÃO NÃO SUJEITA À INTERVENÇÃO SANITÁRIA DA ANVISA - 8 Respondentes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'XXXVIII 35'!$E$4:$E$7</c:f>
              <c:strCache>
                <c:ptCount val="4"/>
                <c:pt idx="0">
                  <c:v>LACUNA REGULATÓRIA</c:v>
                </c:pt>
                <c:pt idx="1">
                  <c:v>REGRA EXCESSIVA</c:v>
                </c:pt>
                <c:pt idx="2">
                  <c:v>INADEQUAÇÃO DA REGRA</c:v>
                </c:pt>
                <c:pt idx="3">
                  <c:v>DIVERGÊNCIA COM OUTRO ATO NORMATIVO</c:v>
                </c:pt>
              </c:strCache>
            </c:strRef>
          </c:cat>
          <c:val>
            <c:numRef>
              <c:f>'XXXVIII 35'!$F$4:$F$7</c:f>
              <c:numCache>
                <c:formatCode>General</c:formatCode>
                <c:ptCount val="4"/>
                <c:pt idx="0">
                  <c:v>3</c:v>
                </c:pt>
                <c:pt idx="1">
                  <c:v>3</c:v>
                </c:pt>
                <c:pt idx="2">
                  <c:v>1</c:v>
                </c:pt>
                <c:pt idx="3">
                  <c:v>0</c:v>
                </c:pt>
              </c:numCache>
            </c:numRef>
          </c:val>
          <c:extLst>
            <c:ext xmlns:c16="http://schemas.microsoft.com/office/drawing/2014/chart" uri="{C3380CC4-5D6E-409C-BE32-E72D297353CC}">
              <c16:uniqueId val="{00000000-D63B-409D-B64D-D0F1158DE3D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Perfis dos Respondentes (Pessoa Física </a:t>
            </a:r>
            <a:r>
              <a:rPr lang="pt-BR" baseline="0"/>
              <a:t> - Outros</a:t>
            </a:r>
            <a:r>
              <a:rPr lang="pt-BR"/>
              <a:t>)</a:t>
            </a:r>
          </a:p>
        </c:rich>
      </c:tx>
      <c:layout>
        <c:manualLayout>
          <c:xMode val="edge"/>
          <c:yMode val="edge"/>
          <c:x val="0.1421004620344665"/>
          <c:y val="2.835542842667454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2">
                <a:lumMod val="75000"/>
              </a:schemeClr>
            </a:solidFill>
            <a:ln w="9525" cap="flat" cmpd="sng" algn="ctr">
              <a:solidFill>
                <a:schemeClr val="lt1">
                  <a:alpha val="50000"/>
                </a:schemeClr>
              </a:solidFill>
              <a:round/>
            </a:ln>
            <a:effectLst/>
          </c:spPr>
          <c:invertIfNegative val="0"/>
          <c:dLbls>
            <c:dLbl>
              <c:idx val="2"/>
              <c:layout>
                <c:manualLayout>
                  <c:x val="0"/>
                  <c:y val="7.0155087852624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FF-4083-917D-1372EC736374}"/>
                </c:ext>
              </c:extLst>
            </c:dLbl>
            <c:dLbl>
              <c:idx val="3"/>
              <c:layout>
                <c:manualLayout>
                  <c:x val="2.0911752404850761E-3"/>
                  <c:y val="6.24429151449901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FF-4083-917D-1372EC736374}"/>
                </c:ext>
              </c:extLst>
            </c:dLbl>
            <c:dLbl>
              <c:idx val="4"/>
              <c:layout>
                <c:manualLayout>
                  <c:x val="-7.6675539722077743E-17"/>
                  <c:y val="7.17837845883631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FF-4083-917D-1372EC736374}"/>
                </c:ext>
              </c:extLst>
            </c:dLbl>
            <c:dLbl>
              <c:idx val="5"/>
              <c:layout>
                <c:manualLayout>
                  <c:x val="2.0911752404851529E-3"/>
                  <c:y val="6.43791336101890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FF-4083-917D-1372EC736374}"/>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Perfil!$M$23:$M$29</c:f>
              <c:strCache>
                <c:ptCount val="7"/>
                <c:pt idx="0">
                  <c:v>Importador</c:v>
                </c:pt>
                <c:pt idx="1">
                  <c:v>Agente de Navegação Marítima</c:v>
                </c:pt>
                <c:pt idx="2">
                  <c:v>Depositario</c:v>
                </c:pt>
                <c:pt idx="3">
                  <c:v>Estagiário Comex</c:v>
                </c:pt>
                <c:pt idx="4">
                  <c:v>Fiscal sanitário</c:v>
                </c:pt>
                <c:pt idx="5">
                  <c:v>Importador/Exportador</c:v>
                </c:pt>
                <c:pt idx="6">
                  <c:v>Técnico Químico</c:v>
                </c:pt>
              </c:strCache>
            </c:strRef>
          </c:cat>
          <c:val>
            <c:numRef>
              <c:f>Perfil!$N$23:$N$29</c:f>
              <c:numCache>
                <c:formatCode>General</c:formatCode>
                <c:ptCount val="7"/>
                <c:pt idx="0">
                  <c:v>2</c:v>
                </c:pt>
                <c:pt idx="1">
                  <c:v>1</c:v>
                </c:pt>
                <c:pt idx="2">
                  <c:v>1</c:v>
                </c:pt>
                <c:pt idx="3">
                  <c:v>1</c:v>
                </c:pt>
                <c:pt idx="4">
                  <c:v>1</c:v>
                </c:pt>
                <c:pt idx="5">
                  <c:v>1</c:v>
                </c:pt>
                <c:pt idx="6">
                  <c:v>1</c:v>
                </c:pt>
              </c:numCache>
            </c:numRef>
          </c:val>
          <c:extLst>
            <c:ext xmlns:c16="http://schemas.microsoft.com/office/drawing/2014/chart" uri="{C3380CC4-5D6E-409C-BE32-E72D297353CC}">
              <c16:uniqueId val="{00000004-4EFF-4083-917D-1372EC736374}"/>
            </c:ext>
          </c:extLst>
        </c:ser>
        <c:dLbls>
          <c:dLblPos val="inEnd"/>
          <c:showLegendKey val="0"/>
          <c:showVal val="1"/>
          <c:showCatName val="0"/>
          <c:showSerName val="0"/>
          <c:showPercent val="0"/>
          <c:showBubbleSize val="0"/>
        </c:dLbls>
        <c:gapWidth val="65"/>
        <c:axId val="518478832"/>
        <c:axId val="518478416"/>
      </c:barChart>
      <c:catAx>
        <c:axId val="5184788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518478416"/>
        <c:crosses val="autoZero"/>
        <c:auto val="1"/>
        <c:lblAlgn val="ctr"/>
        <c:lblOffset val="100"/>
        <c:noMultiLvlLbl val="0"/>
      </c:catAx>
      <c:valAx>
        <c:axId val="518478416"/>
        <c:scaling>
          <c:orientation val="minMax"/>
        </c:scaling>
        <c:delete val="1"/>
        <c:axPos val="l"/>
        <c:numFmt formatCode="General" sourceLinked="1"/>
        <c:majorTickMark val="none"/>
        <c:minorTickMark val="none"/>
        <c:tickLblPos val="nextTo"/>
        <c:crossAx val="518478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a:t>
            </a:r>
            <a:r>
              <a:rPr lang="en-US" sz="1100" baseline="0"/>
              <a:t> </a:t>
            </a:r>
            <a:r>
              <a:rPr lang="en-US" sz="1100"/>
              <a:t>XXXIX - PROCEDIMENTOS ADMINISTRATIVOS PARA ENQUADRAMENTO DOS PRODUTOS JUNTO AO SISTEMA INTEGRADO DE COMÉRCIO EXTERIOR - 25 Respondentes</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'XXXIX 36'!$E$5:$E$8</c:f>
              <c:strCache>
                <c:ptCount val="4"/>
                <c:pt idx="0">
                  <c:v>LACUNA REGULATÓRIA</c:v>
                </c:pt>
                <c:pt idx="1">
                  <c:v>REGRA EXCESSIVA</c:v>
                </c:pt>
                <c:pt idx="2">
                  <c:v>INADEQUAÇÃO DA REGRA</c:v>
                </c:pt>
                <c:pt idx="3">
                  <c:v>DIVERGÊNCIA COM OUTRO ATO NORMATIVO</c:v>
                </c:pt>
              </c:strCache>
            </c:strRef>
          </c:cat>
          <c:val>
            <c:numRef>
              <c:f>'XXXIX 36'!$F$5:$F$8</c:f>
              <c:numCache>
                <c:formatCode>General</c:formatCode>
                <c:ptCount val="4"/>
                <c:pt idx="0">
                  <c:v>11</c:v>
                </c:pt>
                <c:pt idx="1">
                  <c:v>13</c:v>
                </c:pt>
                <c:pt idx="2">
                  <c:v>8</c:v>
                </c:pt>
                <c:pt idx="3">
                  <c:v>6</c:v>
                </c:pt>
              </c:numCache>
            </c:numRef>
          </c:val>
          <c:extLst>
            <c:ext xmlns:c16="http://schemas.microsoft.com/office/drawing/2014/chart" uri="{C3380CC4-5D6E-409C-BE32-E72D297353CC}">
              <c16:uniqueId val="{00000000-C19D-4A1B-9D43-8FBAC9398DCC}"/>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XL - QUADRO I (FINALIDADES DE IMPORTAÇÃO) e QUADRO 2 (NATUREZA DO BEM OU PRODUTO)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'XL 37'!$D$4:$D$7</c:f>
              <c:strCache>
                <c:ptCount val="4"/>
                <c:pt idx="0">
                  <c:v>LACUNA REGULATÓRIA</c:v>
                </c:pt>
                <c:pt idx="1">
                  <c:v>REGRA EXCESSIVA</c:v>
                </c:pt>
                <c:pt idx="2">
                  <c:v>INADEQUAÇÃO DA REGRA</c:v>
                </c:pt>
                <c:pt idx="3">
                  <c:v>DIVERGÊNCIA COM OUTRO ATO NORMATIVO</c:v>
                </c:pt>
              </c:strCache>
            </c:strRef>
          </c:cat>
          <c:val>
            <c:numRef>
              <c:f>'XL 37'!$E$4:$E$7</c:f>
              <c:numCache>
                <c:formatCode>General</c:formatCode>
                <c:ptCount val="4"/>
                <c:pt idx="0">
                  <c:v>4</c:v>
                </c:pt>
                <c:pt idx="1">
                  <c:v>2</c:v>
                </c:pt>
                <c:pt idx="2">
                  <c:v>0</c:v>
                </c:pt>
                <c:pt idx="3">
                  <c:v>0</c:v>
                </c:pt>
              </c:numCache>
            </c:numRef>
          </c:val>
          <c:extLst>
            <c:ext xmlns:c16="http://schemas.microsoft.com/office/drawing/2014/chart" uri="{C3380CC4-5D6E-409C-BE32-E72D297353CC}">
              <c16:uniqueId val="{00000000-5A0D-4F79-90E5-D612E8A9769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[results-survey573354 respostas completas - PUBLICAÇÃO.xlsx]I 1!Tabela dinâmica8</c:name>
    <c:fmtId val="0"/>
  </c:pivotSource>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sz="1400"/>
              <a:t>Você</a:t>
            </a:r>
            <a:r>
              <a:rPr lang="pt-BR" sz="1400" baseline="0"/>
              <a:t> considera que o Regulamento Técnico de Bens e Produtos Importados para Fins de Vigilância Sanitária precisa de revisão?</a:t>
            </a:r>
            <a:endParaRPr lang="pt-BR" sz="1400"/>
          </a:p>
        </c:rich>
      </c:tx>
      <c:layout>
        <c:manualLayout>
          <c:xMode val="edge"/>
          <c:yMode val="edge"/>
          <c:x val="0.13136111111111112"/>
          <c:y val="0"/>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ivotFmts>
      <c:pivotFmt>
        <c:idx val="0"/>
        <c:spPr>
          <a:solidFill>
            <a:schemeClr val="accent1"/>
          </a:solidFill>
          <a:ln>
            <a:noFill/>
          </a:ln>
          <a:effectLst>
            <a:outerShdw blurRad="254000" sx="102000" sy="102000" algn="ctr" rotWithShape="0">
              <a:prstClr val="black">
                <a:alpha val="20000"/>
              </a:prstClr>
            </a:outerShdw>
          </a:effectLst>
          <a:sp3d/>
        </c:spPr>
        <c:marker>
          <c:symbol val="none"/>
        </c:marker>
        <c:dLbl>
          <c:idx val="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6">
              <a:lumMod val="75000"/>
            </a:schemeClr>
          </a:solidFill>
          <a:ln>
            <a:noFill/>
          </a:ln>
          <a:effectLst>
            <a:outerShdw blurRad="254000" sx="102000" sy="102000" algn="ctr" rotWithShape="0">
              <a:prstClr val="black">
                <a:alpha val="20000"/>
              </a:prstClr>
            </a:outerShdw>
          </a:effectLst>
          <a:sp3d/>
        </c:spPr>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'I 1'!$B$2</c:f>
              <c:strCache>
                <c:ptCount val="1"/>
                <c:pt idx="0">
                  <c:v>Total</c:v>
                </c:pt>
              </c:strCache>
            </c:strRef>
          </c:tx>
          <c:dPt>
            <c:idx val="0"/>
            <c:bubble3D val="0"/>
            <c:spPr>
              <a:solidFill>
                <a:schemeClr val="accent6">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8-72E0-4B53-B778-00D7F3AD542F}"/>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72E0-4B53-B778-00D7F3AD542F}"/>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'I 1'!$A$3:$A$5</c:f>
              <c:strCache>
                <c:ptCount val="2"/>
                <c:pt idx="0">
                  <c:v>Não</c:v>
                </c:pt>
                <c:pt idx="1">
                  <c:v>Sim</c:v>
                </c:pt>
              </c:strCache>
            </c:strRef>
          </c:cat>
          <c:val>
            <c:numRef>
              <c:f>'I 1'!$B$3:$B$5</c:f>
              <c:numCache>
                <c:formatCode>0%</c:formatCode>
                <c:ptCount val="2"/>
                <c:pt idx="0">
                  <c:v>0.17647058823529413</c:v>
                </c:pt>
                <c:pt idx="1">
                  <c:v>0.82352941176470584</c:v>
                </c:pt>
              </c:numCache>
            </c:numRef>
          </c:val>
          <c:extLst>
            <c:ext xmlns:c16="http://schemas.microsoft.com/office/drawing/2014/chart" uri="{C3380CC4-5D6E-409C-BE32-E72D297353CC}">
              <c16:uniqueId val="{00000006-72E0-4B53-B778-00D7F3AD542F}"/>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Necessidade</a:t>
            </a:r>
            <a:r>
              <a:rPr lang="en-US" baseline="0"/>
              <a:t> de Revisão dos Capítulos da RDC 81/08 - Número de Respondentes</a:t>
            </a:r>
            <a:endParaRPr lang="en-US"/>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tx>
            <c:strRef>
              <c:f>'I 1'!$F$19</c:f>
              <c:strCache>
                <c:ptCount val="1"/>
                <c:pt idx="0">
                  <c:v>Sim, necessita de revisão</c:v>
                </c:pt>
              </c:strCache>
            </c:strRef>
          </c:tx>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 1'!$E$20:$E$56</c:f>
              <c:strCache>
                <c:ptCount val="37"/>
                <c:pt idx="0">
                  <c:v>I</c:v>
                </c:pt>
                <c:pt idx="1">
                  <c:v>II</c:v>
                </c:pt>
                <c:pt idx="2">
                  <c:v>III</c:v>
                </c:pt>
                <c:pt idx="3">
                  <c:v>IV</c:v>
                </c:pt>
                <c:pt idx="4">
                  <c:v>V</c:v>
                </c:pt>
                <c:pt idx="5">
                  <c:v>VII</c:v>
                </c:pt>
                <c:pt idx="6">
                  <c:v>VIII</c:v>
                </c:pt>
                <c:pt idx="7">
                  <c:v>IX</c:v>
                </c:pt>
                <c:pt idx="8">
                  <c:v>X</c:v>
                </c:pt>
                <c:pt idx="9">
                  <c:v>XI</c:v>
                </c:pt>
                <c:pt idx="10">
                  <c:v>XII</c:v>
                </c:pt>
                <c:pt idx="11">
                  <c:v>XIII</c:v>
                </c:pt>
                <c:pt idx="12">
                  <c:v>XIV</c:v>
                </c:pt>
                <c:pt idx="13">
                  <c:v>XV</c:v>
                </c:pt>
                <c:pt idx="14">
                  <c:v>XVI</c:v>
                </c:pt>
                <c:pt idx="15">
                  <c:v>XVII</c:v>
                </c:pt>
                <c:pt idx="16">
                  <c:v>XVIII</c:v>
                </c:pt>
                <c:pt idx="17">
                  <c:v>XX</c:v>
                </c:pt>
                <c:pt idx="18">
                  <c:v>XX-A</c:v>
                </c:pt>
                <c:pt idx="19">
                  <c:v>XXI</c:v>
                </c:pt>
                <c:pt idx="20">
                  <c:v>XXII</c:v>
                </c:pt>
                <c:pt idx="21">
                  <c:v>XXIII</c:v>
                </c:pt>
                <c:pt idx="22">
                  <c:v>XXIV</c:v>
                </c:pt>
                <c:pt idx="23">
                  <c:v>XXV</c:v>
                </c:pt>
                <c:pt idx="24">
                  <c:v>XXVI</c:v>
                </c:pt>
                <c:pt idx="25">
                  <c:v>XXVII</c:v>
                </c:pt>
                <c:pt idx="26">
                  <c:v>XXVIII</c:v>
                </c:pt>
                <c:pt idx="27">
                  <c:v>XXX</c:v>
                </c:pt>
                <c:pt idx="28">
                  <c:v>XXXI</c:v>
                </c:pt>
                <c:pt idx="29">
                  <c:v>XXXII</c:v>
                </c:pt>
                <c:pt idx="30">
                  <c:v>XXXIII</c:v>
                </c:pt>
                <c:pt idx="31">
                  <c:v>XXXIV</c:v>
                </c:pt>
                <c:pt idx="32">
                  <c:v>XXXVI</c:v>
                </c:pt>
                <c:pt idx="33">
                  <c:v>XXXVII</c:v>
                </c:pt>
                <c:pt idx="34">
                  <c:v>XXXVIII</c:v>
                </c:pt>
                <c:pt idx="35">
                  <c:v>XXXIX</c:v>
                </c:pt>
                <c:pt idx="36">
                  <c:v>XL</c:v>
                </c:pt>
              </c:strCache>
            </c:strRef>
          </c:cat>
          <c:val>
            <c:numRef>
              <c:f>'I 1'!$F$20:$F$56</c:f>
              <c:numCache>
                <c:formatCode>General</c:formatCode>
                <c:ptCount val="37"/>
                <c:pt idx="0">
                  <c:v>48</c:v>
                </c:pt>
                <c:pt idx="1">
                  <c:v>30</c:v>
                </c:pt>
                <c:pt idx="2">
                  <c:v>34</c:v>
                </c:pt>
                <c:pt idx="3">
                  <c:v>19</c:v>
                </c:pt>
                <c:pt idx="4">
                  <c:v>24</c:v>
                </c:pt>
                <c:pt idx="5">
                  <c:v>19</c:v>
                </c:pt>
                <c:pt idx="6">
                  <c:v>14</c:v>
                </c:pt>
                <c:pt idx="7">
                  <c:v>13</c:v>
                </c:pt>
                <c:pt idx="8">
                  <c:v>14</c:v>
                </c:pt>
                <c:pt idx="9">
                  <c:v>14</c:v>
                </c:pt>
                <c:pt idx="10">
                  <c:v>13</c:v>
                </c:pt>
                <c:pt idx="11">
                  <c:v>7</c:v>
                </c:pt>
                <c:pt idx="12">
                  <c:v>7</c:v>
                </c:pt>
                <c:pt idx="13">
                  <c:v>23</c:v>
                </c:pt>
                <c:pt idx="14">
                  <c:v>10</c:v>
                </c:pt>
                <c:pt idx="15">
                  <c:v>8</c:v>
                </c:pt>
                <c:pt idx="16">
                  <c:v>15</c:v>
                </c:pt>
                <c:pt idx="17">
                  <c:v>17</c:v>
                </c:pt>
                <c:pt idx="18">
                  <c:v>13</c:v>
                </c:pt>
                <c:pt idx="19">
                  <c:v>21</c:v>
                </c:pt>
                <c:pt idx="20">
                  <c:v>11</c:v>
                </c:pt>
                <c:pt idx="21">
                  <c:v>8</c:v>
                </c:pt>
                <c:pt idx="22">
                  <c:v>8</c:v>
                </c:pt>
                <c:pt idx="23">
                  <c:v>6</c:v>
                </c:pt>
                <c:pt idx="24">
                  <c:v>14</c:v>
                </c:pt>
                <c:pt idx="25">
                  <c:v>7</c:v>
                </c:pt>
                <c:pt idx="26">
                  <c:v>13</c:v>
                </c:pt>
                <c:pt idx="27">
                  <c:v>8</c:v>
                </c:pt>
                <c:pt idx="28">
                  <c:v>11</c:v>
                </c:pt>
                <c:pt idx="29">
                  <c:v>7</c:v>
                </c:pt>
                <c:pt idx="30">
                  <c:v>12</c:v>
                </c:pt>
                <c:pt idx="31">
                  <c:v>6</c:v>
                </c:pt>
                <c:pt idx="32">
                  <c:v>9</c:v>
                </c:pt>
                <c:pt idx="33">
                  <c:v>12</c:v>
                </c:pt>
                <c:pt idx="34">
                  <c:v>8</c:v>
                </c:pt>
                <c:pt idx="35">
                  <c:v>25</c:v>
                </c:pt>
                <c:pt idx="36">
                  <c:v>7</c:v>
                </c:pt>
              </c:numCache>
            </c:numRef>
          </c:val>
          <c:extLst>
            <c:ext xmlns:c16="http://schemas.microsoft.com/office/drawing/2014/chart" uri="{C3380CC4-5D6E-409C-BE32-E72D297353CC}">
              <c16:uniqueId val="{00000000-412D-42DD-A0E0-F8A8CC74EDA4}"/>
            </c:ext>
          </c:extLst>
        </c:ser>
        <c:dLbls>
          <c:dLblPos val="inEnd"/>
          <c:showLegendKey val="0"/>
          <c:showVal val="1"/>
          <c:showCatName val="0"/>
          <c:showSerName val="0"/>
          <c:showPercent val="0"/>
          <c:showBubbleSize val="0"/>
        </c:dLbls>
        <c:gapWidth val="65"/>
        <c:axId val="803557664"/>
        <c:axId val="803567232"/>
      </c:barChart>
      <c:catAx>
        <c:axId val="8035576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803567232"/>
        <c:crosses val="autoZero"/>
        <c:auto val="1"/>
        <c:lblAlgn val="ctr"/>
        <c:lblOffset val="100"/>
        <c:noMultiLvlLbl val="0"/>
      </c:catAx>
      <c:valAx>
        <c:axId val="803567232"/>
        <c:scaling>
          <c:orientation val="minMax"/>
        </c:scaling>
        <c:delete val="1"/>
        <c:axPos val="l"/>
        <c:numFmt formatCode="General" sourceLinked="1"/>
        <c:majorTickMark val="none"/>
        <c:minorTickMark val="none"/>
        <c:tickLblPos val="nextTo"/>
        <c:crossAx val="803557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 - TERMINOLOGIA BÁSICA - 48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tx>
            <c:strRef>
              <c:f>'I 1'!$C$76</c:f>
              <c:strCache>
                <c:ptCount val="1"/>
                <c:pt idx="0">
                  <c:v>48 respondentes</c:v>
                </c:pt>
              </c:strCache>
            </c:strRef>
          </c:tx>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 1'!$B$77:$B$80</c:f>
              <c:strCache>
                <c:ptCount val="4"/>
                <c:pt idx="0">
                  <c:v>Lacuna Regulatória</c:v>
                </c:pt>
                <c:pt idx="1">
                  <c:v>Regra Excessiva </c:v>
                </c:pt>
                <c:pt idx="2">
                  <c:v>Inadequação da Regra</c:v>
                </c:pt>
                <c:pt idx="3">
                  <c:v>Divergência com Outro Ato Normativo</c:v>
                </c:pt>
              </c:strCache>
            </c:strRef>
          </c:cat>
          <c:val>
            <c:numRef>
              <c:f>'I 1'!$C$77:$C$80</c:f>
              <c:numCache>
                <c:formatCode>General</c:formatCode>
                <c:ptCount val="4"/>
                <c:pt idx="0">
                  <c:v>30</c:v>
                </c:pt>
                <c:pt idx="1">
                  <c:v>7</c:v>
                </c:pt>
                <c:pt idx="2">
                  <c:v>10</c:v>
                </c:pt>
                <c:pt idx="3">
                  <c:v>10</c:v>
                </c:pt>
              </c:numCache>
            </c:numRef>
          </c:val>
          <c:extLst>
            <c:ext xmlns:c16="http://schemas.microsoft.com/office/drawing/2014/chart" uri="{C3380CC4-5D6E-409C-BE32-E72D297353CC}">
              <c16:uniqueId val="{00000000-94CD-49E9-ABE3-43A4C9E6391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II - DISPOSIÇÕES GERAIS DE IMPORTAÇÃO - 30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'II 2'!$D$8:$D$11</c:f>
              <c:strCache>
                <c:ptCount val="4"/>
                <c:pt idx="0">
                  <c:v>LACUNA REGULATÓRIA</c:v>
                </c:pt>
                <c:pt idx="1">
                  <c:v>REGRA EXCESSIVA</c:v>
                </c:pt>
                <c:pt idx="2">
                  <c:v>INADEQUAÇÃO DA REGRA</c:v>
                </c:pt>
                <c:pt idx="3">
                  <c:v>DIVERGÊNCIA COM OUTRO ATO NORMATIVO</c:v>
                </c:pt>
              </c:strCache>
            </c:strRef>
          </c:cat>
          <c:val>
            <c:numRef>
              <c:f>'II 2'!$E$8:$E$11</c:f>
              <c:numCache>
                <c:formatCode>General</c:formatCode>
                <c:ptCount val="4"/>
                <c:pt idx="0">
                  <c:v>15</c:v>
                </c:pt>
                <c:pt idx="1">
                  <c:v>9</c:v>
                </c:pt>
                <c:pt idx="2">
                  <c:v>7</c:v>
                </c:pt>
                <c:pt idx="3">
                  <c:v>4</c:v>
                </c:pt>
              </c:numCache>
            </c:numRef>
          </c:val>
          <c:extLst>
            <c:ext xmlns:c16="http://schemas.microsoft.com/office/drawing/2014/chart" uri="{C3380CC4-5D6E-409C-BE32-E72D297353CC}">
              <c16:uniqueId val="{00000000-A526-478A-9D29-1ED785507A07}"/>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III - MODALIDADES DE IMPORTAÇÃO - 34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'III 3'!$F$3:$F$6</c:f>
              <c:strCache>
                <c:ptCount val="4"/>
                <c:pt idx="0">
                  <c:v>LACUNA REGULATÓRIA</c:v>
                </c:pt>
                <c:pt idx="1">
                  <c:v>REGRA EXCESSIVA</c:v>
                </c:pt>
                <c:pt idx="2">
                  <c:v>INADEQUAÇÃO DA REGRA</c:v>
                </c:pt>
                <c:pt idx="3">
                  <c:v>DIVERGÊNCIA COM OUTRO ATO NORMATIVO</c:v>
                </c:pt>
              </c:strCache>
            </c:strRef>
          </c:cat>
          <c:val>
            <c:numRef>
              <c:f>'III 3'!$G$3:$G$6</c:f>
              <c:numCache>
                <c:formatCode>General</c:formatCode>
                <c:ptCount val="4"/>
                <c:pt idx="0">
                  <c:v>18</c:v>
                </c:pt>
                <c:pt idx="1">
                  <c:v>10</c:v>
                </c:pt>
                <c:pt idx="2">
                  <c:v>10</c:v>
                </c:pt>
                <c:pt idx="3">
                  <c:v>6</c:v>
                </c:pt>
              </c:numCache>
            </c:numRef>
          </c:val>
          <c:extLst>
            <c:ext xmlns:c16="http://schemas.microsoft.com/office/drawing/2014/chart" uri="{C3380CC4-5D6E-409C-BE32-E72D297353CC}">
              <c16:uniqueId val="{00000000-EAD4-483A-9DE3-311724F5460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IV - EMPRESAS - 19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'IV 4'!$E$3:$E$6</c:f>
              <c:strCache>
                <c:ptCount val="4"/>
                <c:pt idx="0">
                  <c:v>LACUNA REGULATÓRIA</c:v>
                </c:pt>
                <c:pt idx="1">
                  <c:v>REGRA EXCESSIVA</c:v>
                </c:pt>
                <c:pt idx="2">
                  <c:v>INADEQUAÇÃO DA REGRA</c:v>
                </c:pt>
                <c:pt idx="3">
                  <c:v>DIVERGÊNCIA COM OUTRO ATO NORMATIVO</c:v>
                </c:pt>
              </c:strCache>
            </c:strRef>
          </c:cat>
          <c:val>
            <c:numRef>
              <c:f>'IV 4'!$F$3:$F$6</c:f>
              <c:numCache>
                <c:formatCode>General</c:formatCode>
                <c:ptCount val="4"/>
                <c:pt idx="0">
                  <c:v>13</c:v>
                </c:pt>
                <c:pt idx="1">
                  <c:v>5</c:v>
                </c:pt>
                <c:pt idx="2">
                  <c:v>2</c:v>
                </c:pt>
                <c:pt idx="3">
                  <c:v>3</c:v>
                </c:pt>
              </c:numCache>
            </c:numRef>
          </c:val>
          <c:extLst>
            <c:ext xmlns:c16="http://schemas.microsoft.com/office/drawing/2014/chart" uri="{C3380CC4-5D6E-409C-BE32-E72D297353CC}">
              <c16:uniqueId val="{00000000-AF5A-4FB7-B607-9F568DA8A1C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V - BENS E PRODUTOS - 24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 5'!$E$3:$E$6</c:f>
              <c:strCache>
                <c:ptCount val="4"/>
                <c:pt idx="0">
                  <c:v>LACUNA REGULATÓRIA</c:v>
                </c:pt>
                <c:pt idx="1">
                  <c:v>REGRA EXCESSIVA</c:v>
                </c:pt>
                <c:pt idx="2">
                  <c:v>INADEQUAÇÃO DA REGRA</c:v>
                </c:pt>
                <c:pt idx="3">
                  <c:v>DIVERGÊNCIA COM OUTRO ATO NORMATIVO</c:v>
                </c:pt>
              </c:strCache>
            </c:strRef>
          </c:cat>
          <c:val>
            <c:numRef>
              <c:f>'V 5'!$F$3:$F$6</c:f>
              <c:numCache>
                <c:formatCode>General</c:formatCode>
                <c:ptCount val="4"/>
                <c:pt idx="0">
                  <c:v>11</c:v>
                </c:pt>
                <c:pt idx="1">
                  <c:v>10</c:v>
                </c:pt>
                <c:pt idx="2">
                  <c:v>9</c:v>
                </c:pt>
                <c:pt idx="3">
                  <c:v>9</c:v>
                </c:pt>
              </c:numCache>
            </c:numRef>
          </c:val>
          <c:extLst>
            <c:ext xmlns:c16="http://schemas.microsoft.com/office/drawing/2014/chart" uri="{C3380CC4-5D6E-409C-BE32-E72D297353CC}">
              <c16:uniqueId val="{00000000-8511-4ED8-B748-10EBDA897CC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VII - IMPORTAÇÃO TERCEIRIZADA - 19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'VII 6'!$D$9:$D$12</c:f>
              <c:strCache>
                <c:ptCount val="4"/>
                <c:pt idx="0">
                  <c:v>LACUNA REGULATÓRIA</c:v>
                </c:pt>
                <c:pt idx="1">
                  <c:v>REGRA EXCESSIVA</c:v>
                </c:pt>
                <c:pt idx="2">
                  <c:v>INADEQUAÇÃO DA REGRA</c:v>
                </c:pt>
                <c:pt idx="3">
                  <c:v>DIVERGÊNCIA COM OUTRO ATO NORMATIVO</c:v>
                </c:pt>
              </c:strCache>
            </c:strRef>
          </c:cat>
          <c:val>
            <c:numRef>
              <c:f>'VII 6'!$E$9:$E$12</c:f>
              <c:numCache>
                <c:formatCode>General</c:formatCode>
                <c:ptCount val="4"/>
                <c:pt idx="0">
                  <c:v>8</c:v>
                </c:pt>
                <c:pt idx="1">
                  <c:v>7</c:v>
                </c:pt>
                <c:pt idx="2">
                  <c:v>5</c:v>
                </c:pt>
                <c:pt idx="3">
                  <c:v>3</c:v>
                </c:pt>
              </c:numCache>
            </c:numRef>
          </c:val>
          <c:extLst>
            <c:ext xmlns:c16="http://schemas.microsoft.com/office/drawing/2014/chart" uri="{C3380CC4-5D6E-409C-BE32-E72D297353CC}">
              <c16:uniqueId val="{00000000-8F30-4B7D-AD9F-CD7674687DCC}"/>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 - TERMINOLOGIA BÁSICA - 48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tx>
            <c:strRef>
              <c:f>'I 1'!$C$76</c:f>
              <c:strCache>
                <c:ptCount val="1"/>
                <c:pt idx="0">
                  <c:v>48 respondentes</c:v>
                </c:pt>
              </c:strCache>
            </c:strRef>
          </c:tx>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 1'!$B$77:$B$80</c:f>
              <c:strCache>
                <c:ptCount val="4"/>
                <c:pt idx="0">
                  <c:v>Lacuna Regulatória</c:v>
                </c:pt>
                <c:pt idx="1">
                  <c:v>Regra Excessiva </c:v>
                </c:pt>
                <c:pt idx="2">
                  <c:v>Inadequação da Regra</c:v>
                </c:pt>
                <c:pt idx="3">
                  <c:v>Divergência com Outro Ato Normativo</c:v>
                </c:pt>
              </c:strCache>
            </c:strRef>
          </c:cat>
          <c:val>
            <c:numRef>
              <c:f>'I 1'!$C$77:$C$80</c:f>
              <c:numCache>
                <c:formatCode>General</c:formatCode>
                <c:ptCount val="4"/>
                <c:pt idx="0">
                  <c:v>30</c:v>
                </c:pt>
                <c:pt idx="1">
                  <c:v>7</c:v>
                </c:pt>
                <c:pt idx="2">
                  <c:v>10</c:v>
                </c:pt>
                <c:pt idx="3">
                  <c:v>10</c:v>
                </c:pt>
              </c:numCache>
            </c:numRef>
          </c:val>
          <c:extLst>
            <c:ext xmlns:c16="http://schemas.microsoft.com/office/drawing/2014/chart" uri="{C3380CC4-5D6E-409C-BE32-E72D297353CC}">
              <c16:uniqueId val="{00000000-1C59-4E04-B31F-99F78336FB6C}"/>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VIII - AUTORIZAÇÃO DE IMPORTAÇÃO PRECEDIDA POR INTERMEDIAÇÃO PREDETERMINADA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'VIII 7'!$E$4:$E$7</c:f>
              <c:strCache>
                <c:ptCount val="4"/>
                <c:pt idx="0">
                  <c:v>LACUNA REGULATÓRIA</c:v>
                </c:pt>
                <c:pt idx="1">
                  <c:v>REGRA EXCESSIVA</c:v>
                </c:pt>
                <c:pt idx="2">
                  <c:v>INADEQUAÇÃO DA REGRA</c:v>
                </c:pt>
                <c:pt idx="3">
                  <c:v>DIVERGÊNCIA COM OUTRO ATO NORMATIVO</c:v>
                </c:pt>
              </c:strCache>
            </c:strRef>
          </c:cat>
          <c:val>
            <c:numRef>
              <c:f>'VIII 7'!$F$4:$F$7</c:f>
              <c:numCache>
                <c:formatCode>General</c:formatCode>
                <c:ptCount val="4"/>
                <c:pt idx="0">
                  <c:v>8</c:v>
                </c:pt>
                <c:pt idx="1">
                  <c:v>3</c:v>
                </c:pt>
                <c:pt idx="2">
                  <c:v>4</c:v>
                </c:pt>
                <c:pt idx="3">
                  <c:v>0</c:v>
                </c:pt>
              </c:numCache>
            </c:numRef>
          </c:val>
          <c:extLst>
            <c:ext xmlns:c16="http://schemas.microsoft.com/office/drawing/2014/chart" uri="{C3380CC4-5D6E-409C-BE32-E72D297353CC}">
              <c16:uniqueId val="{00000000-2321-461A-AAB9-4B064DA90BBE}"/>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IX - IMPORTAÇÃO POR UNIDADE</a:t>
            </a:r>
            <a:r>
              <a:rPr lang="en-US" sz="1400" baseline="0"/>
              <a:t> HOSPITALAR OU ESTABELECIMENTO DE ASSISTÊNCIA À SAÚDE</a:t>
            </a:r>
            <a:r>
              <a:rPr lang="en-US" sz="1400"/>
              <a:t> - 13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'IX 8'!$E$4:$E$7</c:f>
              <c:strCache>
                <c:ptCount val="4"/>
                <c:pt idx="0">
                  <c:v>LACUNA REGULATÓRIA</c:v>
                </c:pt>
                <c:pt idx="1">
                  <c:v>REGRA EXCESSIVA</c:v>
                </c:pt>
                <c:pt idx="2">
                  <c:v>INADEQUAÇÃO DA REGRA</c:v>
                </c:pt>
                <c:pt idx="3">
                  <c:v>DIVERGÊNCIA COM OUTRO ATO NORMATIVO</c:v>
                </c:pt>
              </c:strCache>
            </c:strRef>
          </c:cat>
          <c:val>
            <c:numRef>
              <c:f>'IX 8'!$F$4:$F$7</c:f>
              <c:numCache>
                <c:formatCode>General</c:formatCode>
                <c:ptCount val="4"/>
                <c:pt idx="0">
                  <c:v>8</c:v>
                </c:pt>
                <c:pt idx="1">
                  <c:v>4</c:v>
                </c:pt>
                <c:pt idx="2">
                  <c:v>3</c:v>
                </c:pt>
                <c:pt idx="3">
                  <c:v>2</c:v>
                </c:pt>
              </c:numCache>
            </c:numRef>
          </c:val>
          <c:extLst>
            <c:ext xmlns:c16="http://schemas.microsoft.com/office/drawing/2014/chart" uri="{C3380CC4-5D6E-409C-BE32-E72D297353CC}">
              <c16:uniqueId val="{00000000-1DC8-48B0-9F60-38F6093A4E2E}"/>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 - DOAÇÃO DESTINADA A INSTITUIÇÕES</a:t>
            </a:r>
            <a:r>
              <a:rPr lang="en-US" sz="1600" baseline="0"/>
              <a:t> FILANTRÓPICAS HABILITADAS</a:t>
            </a:r>
            <a:r>
              <a:rPr lang="en-US" sz="1600"/>
              <a:t>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 9'!$E$4:$E$7</c:f>
              <c:strCache>
                <c:ptCount val="4"/>
                <c:pt idx="0">
                  <c:v>LACUNA REGULATÓRIA</c:v>
                </c:pt>
                <c:pt idx="1">
                  <c:v>REGRA EXCESSIVA</c:v>
                </c:pt>
                <c:pt idx="2">
                  <c:v>INADEQUAÇÃO DA REGRA</c:v>
                </c:pt>
                <c:pt idx="3">
                  <c:v>DIVERGÊNCIA COM OUTRO ATO NORMATIVO</c:v>
                </c:pt>
              </c:strCache>
            </c:strRef>
          </c:cat>
          <c:val>
            <c:numRef>
              <c:f>'X 9'!$F$4:$F$7</c:f>
              <c:numCache>
                <c:formatCode>General</c:formatCode>
                <c:ptCount val="4"/>
                <c:pt idx="0">
                  <c:v>10</c:v>
                </c:pt>
                <c:pt idx="1">
                  <c:v>4</c:v>
                </c:pt>
                <c:pt idx="2">
                  <c:v>3</c:v>
                </c:pt>
                <c:pt idx="3">
                  <c:v>2</c:v>
                </c:pt>
              </c:numCache>
            </c:numRef>
          </c:val>
          <c:extLst>
            <c:ext xmlns:c16="http://schemas.microsoft.com/office/drawing/2014/chart" uri="{C3380CC4-5D6E-409C-BE32-E72D297353CC}">
              <c16:uniqueId val="{00000000-111B-4E65-BC25-E5A92F751B55}"/>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XI - DOAÇÃO INTERNACIONAL</a:t>
            </a:r>
            <a:r>
              <a:rPr lang="en-US" sz="1600" baseline="0"/>
              <a:t> DE BENS E PRODUTOS </a:t>
            </a:r>
            <a:r>
              <a:rPr lang="en-US" sz="1600"/>
              <a:t>- 14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 10'!$E$4:$E$7</c:f>
              <c:strCache>
                <c:ptCount val="4"/>
                <c:pt idx="0">
                  <c:v>LACUNA REGULATÓRIA</c:v>
                </c:pt>
                <c:pt idx="1">
                  <c:v>REGRA EXCESSIVA</c:v>
                </c:pt>
                <c:pt idx="2">
                  <c:v>INADEQUAÇÃO DA REGRA</c:v>
                </c:pt>
                <c:pt idx="3">
                  <c:v>DIVERGÊNCIA COM OUTRO ATO NORMATIVO</c:v>
                </c:pt>
              </c:strCache>
            </c:strRef>
          </c:cat>
          <c:val>
            <c:numRef>
              <c:f>'XI 10'!$F$4:$F$7</c:f>
              <c:numCache>
                <c:formatCode>General</c:formatCode>
                <c:ptCount val="4"/>
                <c:pt idx="0">
                  <c:v>11</c:v>
                </c:pt>
                <c:pt idx="1">
                  <c:v>3</c:v>
                </c:pt>
                <c:pt idx="2">
                  <c:v>2</c:v>
                </c:pt>
                <c:pt idx="3">
                  <c:v>2</c:v>
                </c:pt>
              </c:numCache>
            </c:numRef>
          </c:val>
          <c:extLst>
            <c:ext xmlns:c16="http://schemas.microsoft.com/office/drawing/2014/chart" uri="{C3380CC4-5D6E-409C-BE32-E72D297353CC}">
              <c16:uniqueId val="{00000000-A1F5-423C-8957-9B5EBF70981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XII - IMPORTAÇÃO</a:t>
            </a:r>
            <a:r>
              <a:rPr lang="en-US" baseline="0"/>
              <a:t> POR PESSOA FÍSICA</a:t>
            </a:r>
            <a:r>
              <a:rPr lang="en-US"/>
              <a:t> - 13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'XII 11'!$E$4:$E$7</c:f>
              <c:strCache>
                <c:ptCount val="4"/>
                <c:pt idx="0">
                  <c:v>LACUNA REGULATÓRIA</c:v>
                </c:pt>
                <c:pt idx="1">
                  <c:v>REGRA EXCESSIVA</c:v>
                </c:pt>
                <c:pt idx="2">
                  <c:v>INADEQUAÇÃO DA REGRA</c:v>
                </c:pt>
                <c:pt idx="3">
                  <c:v>DIVERGÊNCIA COM OUTRO ATO NORMATIVO</c:v>
                </c:pt>
              </c:strCache>
            </c:strRef>
          </c:cat>
          <c:val>
            <c:numRef>
              <c:f>'XII 11'!$F$4:$F$7</c:f>
              <c:numCache>
                <c:formatCode>General</c:formatCode>
                <c:ptCount val="4"/>
                <c:pt idx="0">
                  <c:v>9</c:v>
                </c:pt>
                <c:pt idx="1">
                  <c:v>6</c:v>
                </c:pt>
                <c:pt idx="2">
                  <c:v>4</c:v>
                </c:pt>
                <c:pt idx="3">
                  <c:v>1</c:v>
                </c:pt>
              </c:numCache>
            </c:numRef>
          </c:val>
          <c:extLst>
            <c:ext xmlns:c16="http://schemas.microsoft.com/office/drawing/2014/chart" uri="{C3380CC4-5D6E-409C-BE32-E72D297353CC}">
              <c16:uniqueId val="{00000000-6717-4DD2-801A-16461675260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XIII - REQUERIMENTO DE RECONHECIMENTO DE FINALIDADE PARA ISENÇÃO DE IMPOSTO PARA MATERIAL MÉDICO-HOSPITALAR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'XIII 12'!$E$4:$E$7</c:f>
              <c:strCache>
                <c:ptCount val="4"/>
                <c:pt idx="0">
                  <c:v>LACUNA REGULATÓRIA</c:v>
                </c:pt>
                <c:pt idx="1">
                  <c:v>REGRA EXCESSIVA</c:v>
                </c:pt>
                <c:pt idx="2">
                  <c:v>INADEQUAÇÃO DA REGRA</c:v>
                </c:pt>
                <c:pt idx="3">
                  <c:v>DIVERGÊNCIA COM OUTRO ATO NORMATIVO</c:v>
                </c:pt>
              </c:strCache>
            </c:strRef>
          </c:cat>
          <c:val>
            <c:numRef>
              <c:f>'XIII 12'!$F$4:$F$7</c:f>
              <c:numCache>
                <c:formatCode>General</c:formatCode>
                <c:ptCount val="4"/>
                <c:pt idx="0">
                  <c:v>3</c:v>
                </c:pt>
                <c:pt idx="1">
                  <c:v>5</c:v>
                </c:pt>
                <c:pt idx="2">
                  <c:v>3</c:v>
                </c:pt>
                <c:pt idx="3">
                  <c:v>2</c:v>
                </c:pt>
              </c:numCache>
            </c:numRef>
          </c:val>
          <c:extLst>
            <c:ext xmlns:c16="http://schemas.microsoft.com/office/drawing/2014/chart" uri="{C3380CC4-5D6E-409C-BE32-E72D297353CC}">
              <c16:uniqueId val="{00000000-1C6C-4403-9E1D-955B24ACBFC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XIV - DOCUMENTAÇÃO DE INSTRUÇÃO DO REQUERIMENTO DE RECONHECIMENTO DE FINALIDADE PARA ISENÇÃO DE IMPOSTO DE IMPORTAÇÃO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'XIV 13'!$E$4:$E$7</c:f>
              <c:strCache>
                <c:ptCount val="4"/>
                <c:pt idx="0">
                  <c:v>LACUNA REGULATÓRIA</c:v>
                </c:pt>
                <c:pt idx="1">
                  <c:v>REGRA EXCESSIVA</c:v>
                </c:pt>
                <c:pt idx="2">
                  <c:v>INADEQUAÇÃO DA REGRA</c:v>
                </c:pt>
                <c:pt idx="3">
                  <c:v>DIVERGÊNCIA COM OUTRO ATO NORMATIVO</c:v>
                </c:pt>
              </c:strCache>
            </c:strRef>
          </c:cat>
          <c:val>
            <c:numRef>
              <c:f>'XIV 13'!$F$4:$F$7</c:f>
              <c:numCache>
                <c:formatCode>General</c:formatCode>
                <c:ptCount val="4"/>
                <c:pt idx="0">
                  <c:v>5</c:v>
                </c:pt>
                <c:pt idx="1">
                  <c:v>4</c:v>
                </c:pt>
                <c:pt idx="2">
                  <c:v>1</c:v>
                </c:pt>
                <c:pt idx="3">
                  <c:v>0</c:v>
                </c:pt>
              </c:numCache>
            </c:numRef>
          </c:val>
          <c:extLst>
            <c:ext xmlns:c16="http://schemas.microsoft.com/office/drawing/2014/chart" uri="{C3380CC4-5D6E-409C-BE32-E72D297353CC}">
              <c16:uniqueId val="{00000000-C2E8-43A0-8668-809885E35A3C}"/>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 - ROTULAGEM DE BEM OU PRODUTO IMPORTADO - PRODUTO ACABADO - 23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 14'!$D$4:$D$7</c:f>
              <c:strCache>
                <c:ptCount val="4"/>
                <c:pt idx="0">
                  <c:v>LACUNA REGULATÓRIA</c:v>
                </c:pt>
                <c:pt idx="1">
                  <c:v>REGRA EXCESSIVA</c:v>
                </c:pt>
                <c:pt idx="2">
                  <c:v>INADEQUAÇÃO DA REGRA</c:v>
                </c:pt>
                <c:pt idx="3">
                  <c:v>DIVERGÊNCIA COM OUTRO ATO NORMATIVO</c:v>
                </c:pt>
              </c:strCache>
            </c:strRef>
          </c:cat>
          <c:val>
            <c:numRef>
              <c:f>'XV 14'!$E$4:$E$7</c:f>
              <c:numCache>
                <c:formatCode>General</c:formatCode>
                <c:ptCount val="4"/>
                <c:pt idx="0">
                  <c:v>12</c:v>
                </c:pt>
                <c:pt idx="1">
                  <c:v>8</c:v>
                </c:pt>
                <c:pt idx="2">
                  <c:v>3</c:v>
                </c:pt>
                <c:pt idx="3">
                  <c:v>7</c:v>
                </c:pt>
              </c:numCache>
            </c:numRef>
          </c:val>
          <c:extLst>
            <c:ext xmlns:c16="http://schemas.microsoft.com/office/drawing/2014/chart" uri="{C3380CC4-5D6E-409C-BE32-E72D297353CC}">
              <c16:uniqueId val="{00000000-B981-4AEA-8EAB-D6609C03886B}"/>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XVI - PRODUTO EM ESTÁGIO INTERMEDIÁRIO DE PROCESSO DE PRODUÇÃO - 10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 15'!$E$4:$E$7</c:f>
              <c:strCache>
                <c:ptCount val="4"/>
                <c:pt idx="0">
                  <c:v>LACUNA REGULATÓRIA</c:v>
                </c:pt>
                <c:pt idx="1">
                  <c:v>REGRA EXCESSIVA</c:v>
                </c:pt>
                <c:pt idx="2">
                  <c:v>INADEQUAÇÃO DA REGRA</c:v>
                </c:pt>
                <c:pt idx="3">
                  <c:v>DIVERGÊNCIA COM OUTRO ATO NORMATIVO</c:v>
                </c:pt>
              </c:strCache>
            </c:strRef>
          </c:cat>
          <c:val>
            <c:numRef>
              <c:f>'XVI 15'!$F$4:$F$7</c:f>
              <c:numCache>
                <c:formatCode>General</c:formatCode>
                <c:ptCount val="4"/>
                <c:pt idx="0">
                  <c:v>5</c:v>
                </c:pt>
                <c:pt idx="1">
                  <c:v>6</c:v>
                </c:pt>
                <c:pt idx="2">
                  <c:v>0</c:v>
                </c:pt>
                <c:pt idx="3">
                  <c:v>3</c:v>
                </c:pt>
              </c:numCache>
            </c:numRef>
          </c:val>
          <c:extLst>
            <c:ext xmlns:c16="http://schemas.microsoft.com/office/drawing/2014/chart" uri="{C3380CC4-5D6E-409C-BE32-E72D297353CC}">
              <c16:uniqueId val="{00000000-4D29-4E83-90F1-D0C50F7C3AC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XVII - LAUDO ANALÍTICO DE CONTROLE DE QUALIDADE COM IRREGULARIDADE - 8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'XVII 16'!$E$4:$E$7</c:f>
              <c:strCache>
                <c:ptCount val="4"/>
                <c:pt idx="0">
                  <c:v>LACUNA REGULATÓRIA</c:v>
                </c:pt>
                <c:pt idx="1">
                  <c:v>REGRA EXCESSIVA</c:v>
                </c:pt>
                <c:pt idx="2">
                  <c:v>INADEQUAÇÃO DA REGRA</c:v>
                </c:pt>
                <c:pt idx="3">
                  <c:v>DIVERGÊNCIA COM OUTRO ATO NORMATIVO</c:v>
                </c:pt>
              </c:strCache>
            </c:strRef>
          </c:cat>
          <c:val>
            <c:numRef>
              <c:f>'XVII 16'!$F$4:$F$7</c:f>
              <c:numCache>
                <c:formatCode>General</c:formatCode>
                <c:ptCount val="4"/>
                <c:pt idx="0">
                  <c:v>3</c:v>
                </c:pt>
                <c:pt idx="1">
                  <c:v>4</c:v>
                </c:pt>
                <c:pt idx="2">
                  <c:v>4</c:v>
                </c:pt>
                <c:pt idx="3">
                  <c:v>0</c:v>
                </c:pt>
              </c:numCache>
            </c:numRef>
          </c:val>
          <c:extLst>
            <c:ext xmlns:c16="http://schemas.microsoft.com/office/drawing/2014/chart" uri="{C3380CC4-5D6E-409C-BE32-E72D297353CC}">
              <c16:uniqueId val="{00000000-1357-4532-B7D7-4A532BA874A9}"/>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II - DISPOSIÇÕES GERAIS DE IMPORTAÇÃO - 30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'II 2'!$D$8:$D$11</c:f>
              <c:strCache>
                <c:ptCount val="4"/>
                <c:pt idx="0">
                  <c:v>LACUNA REGULATÓRIA</c:v>
                </c:pt>
                <c:pt idx="1">
                  <c:v>REGRA EXCESSIVA</c:v>
                </c:pt>
                <c:pt idx="2">
                  <c:v>INADEQUAÇÃO DA REGRA</c:v>
                </c:pt>
                <c:pt idx="3">
                  <c:v>DIVERGÊNCIA COM OUTRO ATO NORMATIVO</c:v>
                </c:pt>
              </c:strCache>
            </c:strRef>
          </c:cat>
          <c:val>
            <c:numRef>
              <c:f>'II 2'!$E$8:$E$11</c:f>
              <c:numCache>
                <c:formatCode>General</c:formatCode>
                <c:ptCount val="4"/>
                <c:pt idx="0">
                  <c:v>15</c:v>
                </c:pt>
                <c:pt idx="1">
                  <c:v>9</c:v>
                </c:pt>
                <c:pt idx="2">
                  <c:v>7</c:v>
                </c:pt>
                <c:pt idx="3">
                  <c:v>4</c:v>
                </c:pt>
              </c:numCache>
            </c:numRef>
          </c:val>
          <c:extLst>
            <c:ext xmlns:c16="http://schemas.microsoft.com/office/drawing/2014/chart" uri="{C3380CC4-5D6E-409C-BE32-E72D297353CC}">
              <c16:uniqueId val="{00000000-DEB8-47CC-8621-CC0C9CC55EF5}"/>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XVIII - PRODUTOS MÉDICOS RECONDICIONADOS OU USADOS E FONTES RADIOATIVAS SELADAS - 15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'XVIII 17'!$D$4:$D$7</c:f>
              <c:strCache>
                <c:ptCount val="4"/>
                <c:pt idx="0">
                  <c:v>LACUNA REGULATÓRIA</c:v>
                </c:pt>
                <c:pt idx="1">
                  <c:v>REGRA EXCESSIVA</c:v>
                </c:pt>
                <c:pt idx="2">
                  <c:v>INADEQUAÇÃO DA REGRA</c:v>
                </c:pt>
                <c:pt idx="3">
                  <c:v>DIVERGÊNCIA COM OUTRO ATO NORMATIVO</c:v>
                </c:pt>
              </c:strCache>
            </c:strRef>
          </c:cat>
          <c:val>
            <c:numRef>
              <c:f>'XVIII 17'!$E$4:$E$7</c:f>
              <c:numCache>
                <c:formatCode>General</c:formatCode>
                <c:ptCount val="4"/>
                <c:pt idx="0">
                  <c:v>9</c:v>
                </c:pt>
                <c:pt idx="1">
                  <c:v>4</c:v>
                </c:pt>
                <c:pt idx="2">
                  <c:v>6</c:v>
                </c:pt>
                <c:pt idx="3">
                  <c:v>3</c:v>
                </c:pt>
              </c:numCache>
            </c:numRef>
          </c:val>
          <c:extLst>
            <c:ext xmlns:c16="http://schemas.microsoft.com/office/drawing/2014/chart" uri="{C3380CC4-5D6E-409C-BE32-E72D297353CC}">
              <c16:uniqueId val="{00000000-CB62-440D-B232-720AE7FA5A73}"/>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200"/>
              <a:t>Capítulo XX - PADRÃO DE REFERÊNCIA E MATERIAL DE REFERÊNCIA DE NATUREZA BIOLÓGICA NÃO HUMANA, AMBIENTAL, QUÍMICA E FÍSICA PARA ENSAIO DE PROFICIÊNCIA - 17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 18'!$E$4:$E$7</c:f>
              <c:strCache>
                <c:ptCount val="4"/>
                <c:pt idx="0">
                  <c:v>LACUNA REGULATÓRIA</c:v>
                </c:pt>
                <c:pt idx="1">
                  <c:v>REGRA EXCESSIVA</c:v>
                </c:pt>
                <c:pt idx="2">
                  <c:v>INADEQUAÇÃO DA REGRA</c:v>
                </c:pt>
                <c:pt idx="3">
                  <c:v>DIVERGÊNCIA COM OUTRO ATO NORMATIVO</c:v>
                </c:pt>
              </c:strCache>
            </c:strRef>
          </c:cat>
          <c:val>
            <c:numRef>
              <c:f>'XX 18'!$F$4:$F$7</c:f>
              <c:numCache>
                <c:formatCode>General</c:formatCode>
                <c:ptCount val="4"/>
                <c:pt idx="0">
                  <c:v>13</c:v>
                </c:pt>
                <c:pt idx="1">
                  <c:v>5</c:v>
                </c:pt>
                <c:pt idx="2">
                  <c:v>3</c:v>
                </c:pt>
                <c:pt idx="3">
                  <c:v>2</c:v>
                </c:pt>
              </c:numCache>
            </c:numRef>
          </c:val>
          <c:extLst>
            <c:ext xmlns:c16="http://schemas.microsoft.com/office/drawing/2014/chart" uri="{C3380CC4-5D6E-409C-BE32-E72D297353CC}">
              <c16:uniqueId val="{00000000-F5DB-4510-BBED-C578B82A8FB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XX-A - TERMO DE RESPONSABILIDADE PADRÃO E MATERIAL DE REFERÊNCIA PARA ENSAIO DE PROFICIÊNCIA - 13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'XX-A 19'!$E$4:$E$7</c:f>
              <c:strCache>
                <c:ptCount val="4"/>
                <c:pt idx="0">
                  <c:v>LACUNA REGULATÓRIA</c:v>
                </c:pt>
                <c:pt idx="1">
                  <c:v>REGRA EXCESSIVA</c:v>
                </c:pt>
                <c:pt idx="2">
                  <c:v>INADEQUAÇÃO DA REGRA</c:v>
                </c:pt>
                <c:pt idx="3">
                  <c:v>DIVERGÊNCIA COM OUTRO ATO NORMATIVO</c:v>
                </c:pt>
              </c:strCache>
            </c:strRef>
          </c:cat>
          <c:val>
            <c:numRef>
              <c:f>'XX-A 19'!$F$4:$F$7</c:f>
              <c:numCache>
                <c:formatCode>General</c:formatCode>
                <c:ptCount val="4"/>
                <c:pt idx="0">
                  <c:v>10</c:v>
                </c:pt>
                <c:pt idx="1">
                  <c:v>3</c:v>
                </c:pt>
                <c:pt idx="2">
                  <c:v>2</c:v>
                </c:pt>
                <c:pt idx="3">
                  <c:v>1</c:v>
                </c:pt>
              </c:numCache>
            </c:numRef>
          </c:val>
          <c:extLst>
            <c:ext xmlns:c16="http://schemas.microsoft.com/office/drawing/2014/chart" uri="{C3380CC4-5D6E-409C-BE32-E72D297353CC}">
              <c16:uniqueId val="{00000000-DF6D-4C9B-91A9-27670FA6CAAB}"/>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 XXI - PRODUTO NÃO REGULARIZADO NO SISTEMA NACIONAL DE VIGILÂNCIA SANITÁRIA - SNVS - PARA FINS DE REGISTRO, DESTINADO À PESQUISA DE MERCADO, ANÁLISE LABORATORIAL, TESTES DE CONTROLE DA QUALIDADE, AVALIAÇÃO DE EMBALAGEM OU ROTULAGEM E TESTES DE EQU</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 20'!$E$5:$E$8</c:f>
              <c:strCache>
                <c:ptCount val="4"/>
                <c:pt idx="0">
                  <c:v>LACUNA REGULATÓRIA</c:v>
                </c:pt>
                <c:pt idx="1">
                  <c:v>REGRA EXCESSIVA</c:v>
                </c:pt>
                <c:pt idx="2">
                  <c:v>INADEQUAÇÃO DA REGRA</c:v>
                </c:pt>
                <c:pt idx="3">
                  <c:v>DIVERGÊNCIA COM OUTRO ATO NORMATIVO</c:v>
                </c:pt>
              </c:strCache>
            </c:strRef>
          </c:cat>
          <c:val>
            <c:numRef>
              <c:f>'XXI 20'!$F$5:$F$8</c:f>
              <c:numCache>
                <c:formatCode>General</c:formatCode>
                <c:ptCount val="4"/>
                <c:pt idx="0">
                  <c:v>14</c:v>
                </c:pt>
                <c:pt idx="1">
                  <c:v>9</c:v>
                </c:pt>
                <c:pt idx="2">
                  <c:v>7</c:v>
                </c:pt>
                <c:pt idx="3">
                  <c:v>3</c:v>
                </c:pt>
              </c:numCache>
            </c:numRef>
          </c:val>
          <c:extLst>
            <c:ext xmlns:c16="http://schemas.microsoft.com/office/drawing/2014/chart" uri="{C3380CC4-5D6E-409C-BE32-E72D297353CC}">
              <c16:uniqueId val="{00000000-4D6A-407B-9E3B-4DA4B175A309}"/>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XXII - TERMO DE RESPONSABILIDADE - 11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'XXII 21'!$E$4:$E$7</c:f>
              <c:strCache>
                <c:ptCount val="4"/>
                <c:pt idx="0">
                  <c:v>LACUNA REGULATÓRIA</c:v>
                </c:pt>
                <c:pt idx="1">
                  <c:v>REGRA EXCESSIVA</c:v>
                </c:pt>
                <c:pt idx="2">
                  <c:v>INADEQUAÇÃO DA REGRA</c:v>
                </c:pt>
                <c:pt idx="3">
                  <c:v>DIVERGÊNCIA COM OUTRO ATO NORMATIVO</c:v>
                </c:pt>
              </c:strCache>
            </c:strRef>
          </c:cat>
          <c:val>
            <c:numRef>
              <c:f>'XXII 21'!$F$4:$F$7</c:f>
              <c:numCache>
                <c:formatCode>General</c:formatCode>
                <c:ptCount val="4"/>
                <c:pt idx="0">
                  <c:v>5</c:v>
                </c:pt>
                <c:pt idx="1">
                  <c:v>6</c:v>
                </c:pt>
                <c:pt idx="2">
                  <c:v>1</c:v>
                </c:pt>
                <c:pt idx="3">
                  <c:v>2</c:v>
                </c:pt>
              </c:numCache>
            </c:numRef>
          </c:val>
          <c:extLst>
            <c:ext xmlns:c16="http://schemas.microsoft.com/office/drawing/2014/chart" uri="{C3380CC4-5D6E-409C-BE32-E72D297353CC}">
              <c16:uniqueId val="{00000000-E4EF-41E1-8C46-272D0681B870}"/>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XXIII - IMPORTAÇÃO DE CÉLULAS E TECIDOS HUMANOS PARA FINS TERAPÊUTICOS - 8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'XXIII 22'!$E$5:$E$8</c:f>
              <c:strCache>
                <c:ptCount val="4"/>
                <c:pt idx="0">
                  <c:v>LACUNA REGULATÓRIA</c:v>
                </c:pt>
                <c:pt idx="1">
                  <c:v>REGRA EXCESSIVA</c:v>
                </c:pt>
                <c:pt idx="2">
                  <c:v>INADEQUAÇÃO DA REGRA</c:v>
                </c:pt>
                <c:pt idx="3">
                  <c:v>DIVERGÊNCIA COM OUTRO ATO NORMATIVO</c:v>
                </c:pt>
              </c:strCache>
            </c:strRef>
          </c:cat>
          <c:val>
            <c:numRef>
              <c:f>'XXIII 22'!$F$5:$F$8</c:f>
              <c:numCache>
                <c:formatCode>General</c:formatCode>
                <c:ptCount val="4"/>
                <c:pt idx="0">
                  <c:v>6</c:v>
                </c:pt>
                <c:pt idx="1">
                  <c:v>4</c:v>
                </c:pt>
                <c:pt idx="2">
                  <c:v>2</c:v>
                </c:pt>
                <c:pt idx="3">
                  <c:v>1</c:v>
                </c:pt>
              </c:numCache>
            </c:numRef>
          </c:val>
          <c:extLst>
            <c:ext xmlns:c16="http://schemas.microsoft.com/office/drawing/2014/chart" uri="{C3380CC4-5D6E-409C-BE32-E72D297353CC}">
              <c16:uniqueId val="{00000000-A769-45A7-AFC4-F7DC23C73E64}"/>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XXIV - MATERIAL BIOLÓGICO HUMANO PARA FINS DE DIAGNÓSTICO LABORATORIAL - 8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'XXIV 23'!$E$4:$E$7</c:f>
              <c:strCache>
                <c:ptCount val="4"/>
                <c:pt idx="0">
                  <c:v>LACUNA REGULATÓRIA</c:v>
                </c:pt>
                <c:pt idx="1">
                  <c:v>REGRA EXCESSIVA</c:v>
                </c:pt>
                <c:pt idx="2">
                  <c:v>INADEQUAÇÃO DA REGRA</c:v>
                </c:pt>
                <c:pt idx="3">
                  <c:v>DIVERGÊNCIA COM OUTRO ATO NORMATIVO</c:v>
                </c:pt>
              </c:strCache>
            </c:strRef>
          </c:cat>
          <c:val>
            <c:numRef>
              <c:f>'XXIV 23'!$F$4:$F$7</c:f>
              <c:numCache>
                <c:formatCode>General</c:formatCode>
                <c:ptCount val="4"/>
                <c:pt idx="0">
                  <c:v>5</c:v>
                </c:pt>
                <c:pt idx="1">
                  <c:v>4</c:v>
                </c:pt>
                <c:pt idx="2">
                  <c:v>2</c:v>
                </c:pt>
                <c:pt idx="3">
                  <c:v>0</c:v>
                </c:pt>
              </c:numCache>
            </c:numRef>
          </c:val>
          <c:extLst>
            <c:ext xmlns:c16="http://schemas.microsoft.com/office/drawing/2014/chart" uri="{C3380CC4-5D6E-409C-BE32-E72D297353CC}">
              <c16:uniqueId val="{00000000-EB2E-42A5-8EEB-D02DCCC123C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XXV - TERMO DE RESPONSABILIDADE PARA IMPORTAÇÃO DE MATERIAL BIOLÓGICO HUMANO PARA FINS DE DIAGNÓSTICO LABORATORIAL - 6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 24'!$D$5:$D$8</c:f>
              <c:strCache>
                <c:ptCount val="4"/>
                <c:pt idx="0">
                  <c:v>LACUNA REGULATÓRIA</c:v>
                </c:pt>
                <c:pt idx="1">
                  <c:v>REGRA EXCESSIVA</c:v>
                </c:pt>
                <c:pt idx="2">
                  <c:v>INADEQUAÇÃO DA REGRA</c:v>
                </c:pt>
                <c:pt idx="3">
                  <c:v>DIVERGÊNCIA COM OUTRO ATO NORMATIVO</c:v>
                </c:pt>
              </c:strCache>
            </c:strRef>
          </c:cat>
          <c:val>
            <c:numRef>
              <c:f>'XXV 24'!$E$5:$E$8</c:f>
              <c:numCache>
                <c:formatCode>General</c:formatCode>
                <c:ptCount val="4"/>
                <c:pt idx="0">
                  <c:v>3</c:v>
                </c:pt>
                <c:pt idx="1">
                  <c:v>3</c:v>
                </c:pt>
                <c:pt idx="2">
                  <c:v>0</c:v>
                </c:pt>
                <c:pt idx="3">
                  <c:v>0</c:v>
                </c:pt>
              </c:numCache>
            </c:numRef>
          </c:val>
          <c:extLst>
            <c:ext xmlns:c16="http://schemas.microsoft.com/office/drawing/2014/chart" uri="{C3380CC4-5D6E-409C-BE32-E72D297353CC}">
              <c16:uniqueId val="{00000000-332B-4AAE-8CCB-06587C213834}"/>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XXVI - PESQUISA CLÍNICA - 14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 25'!$E$4:$E$7</c:f>
              <c:strCache>
                <c:ptCount val="4"/>
                <c:pt idx="0">
                  <c:v>LACUNA REGULATÓRIA</c:v>
                </c:pt>
                <c:pt idx="1">
                  <c:v>REGRA EXCESSIVA</c:v>
                </c:pt>
                <c:pt idx="2">
                  <c:v>INADEQUAÇÃO DA REGRA</c:v>
                </c:pt>
                <c:pt idx="3">
                  <c:v>DIVERGÊNCIA COM OUTRO ATO NORMATIVO</c:v>
                </c:pt>
              </c:strCache>
            </c:strRef>
          </c:cat>
          <c:val>
            <c:numRef>
              <c:f>'XXVI 25'!$F$4:$F$7</c:f>
              <c:numCache>
                <c:formatCode>General</c:formatCode>
                <c:ptCount val="4"/>
                <c:pt idx="0">
                  <c:v>7</c:v>
                </c:pt>
                <c:pt idx="1">
                  <c:v>3</c:v>
                </c:pt>
                <c:pt idx="2">
                  <c:v>2</c:v>
                </c:pt>
                <c:pt idx="3">
                  <c:v>2</c:v>
                </c:pt>
              </c:numCache>
            </c:numRef>
          </c:val>
          <c:extLst>
            <c:ext xmlns:c16="http://schemas.microsoft.com/office/drawing/2014/chart" uri="{C3380CC4-5D6E-409C-BE32-E72D297353CC}">
              <c16:uniqueId val="{00000000-BE7B-4DCD-B80E-AD920A27B73E}"/>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200"/>
              <a:t>Capítulo  XXVII - TERMO DE RESPONSABILIDADE PARA IMPORTAÇÃO DESTINADA A PESQUISA CLÍNICA - 7 Respondentes</a:t>
            </a:r>
          </a:p>
        </c:rich>
      </c:tx>
      <c:layout>
        <c:manualLayout>
          <c:xMode val="edge"/>
          <c:yMode val="edge"/>
          <c:x val="0.15002777777777779"/>
          <c:y val="2.724795640326975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'XXVII 26'!$D$4:$D$7</c:f>
              <c:strCache>
                <c:ptCount val="4"/>
                <c:pt idx="0">
                  <c:v>LACUNA REGULATÓRIA</c:v>
                </c:pt>
                <c:pt idx="1">
                  <c:v>REGRA EXCESSIVA</c:v>
                </c:pt>
                <c:pt idx="2">
                  <c:v>INADEQUAÇÃO DA REGRA</c:v>
                </c:pt>
                <c:pt idx="3">
                  <c:v>DIVERGÊNCIA COM OUTRO ATO NORMATIVO</c:v>
                </c:pt>
              </c:strCache>
            </c:strRef>
          </c:cat>
          <c:val>
            <c:numRef>
              <c:f>'XXVII 26'!$E$4:$E$7</c:f>
              <c:numCache>
                <c:formatCode>General</c:formatCode>
                <c:ptCount val="4"/>
                <c:pt idx="0">
                  <c:v>13</c:v>
                </c:pt>
                <c:pt idx="1">
                  <c:v>5</c:v>
                </c:pt>
                <c:pt idx="2">
                  <c:v>3</c:v>
                </c:pt>
                <c:pt idx="3">
                  <c:v>2</c:v>
                </c:pt>
              </c:numCache>
            </c:numRef>
          </c:val>
          <c:extLst>
            <c:ext xmlns:c16="http://schemas.microsoft.com/office/drawing/2014/chart" uri="{C3380CC4-5D6E-409C-BE32-E72D297353CC}">
              <c16:uniqueId val="{00000000-55F2-4C71-BF1A-A4EAD941D483}"/>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III - MODALIDADES DE IMPORTAÇÃO - 34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'III 3'!$F$3:$F$6</c:f>
              <c:strCache>
                <c:ptCount val="4"/>
                <c:pt idx="0">
                  <c:v>LACUNA REGULATÓRIA</c:v>
                </c:pt>
                <c:pt idx="1">
                  <c:v>REGRA EXCESSIVA</c:v>
                </c:pt>
                <c:pt idx="2">
                  <c:v>INADEQUAÇÃO DA REGRA</c:v>
                </c:pt>
                <c:pt idx="3">
                  <c:v>DIVERGÊNCIA COM OUTRO ATO NORMATIVO</c:v>
                </c:pt>
              </c:strCache>
            </c:strRef>
          </c:cat>
          <c:val>
            <c:numRef>
              <c:f>'III 3'!$G$3:$G$6</c:f>
              <c:numCache>
                <c:formatCode>General</c:formatCode>
                <c:ptCount val="4"/>
                <c:pt idx="0">
                  <c:v>18</c:v>
                </c:pt>
                <c:pt idx="1">
                  <c:v>10</c:v>
                </c:pt>
                <c:pt idx="2">
                  <c:v>10</c:v>
                </c:pt>
                <c:pt idx="3">
                  <c:v>6</c:v>
                </c:pt>
              </c:numCache>
            </c:numRef>
          </c:val>
          <c:extLst>
            <c:ext xmlns:c16="http://schemas.microsoft.com/office/drawing/2014/chart" uri="{C3380CC4-5D6E-409C-BE32-E72D297353CC}">
              <c16:uniqueId val="{00000000-65B6-4BB8-81AA-5EA4DA198C9F}"/>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XXVIII - SITUAÇÕES ADUANEIRAS ESPECIAIS - 13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'XXVIII 27'!$E$4:$E$7</c:f>
              <c:strCache>
                <c:ptCount val="4"/>
                <c:pt idx="0">
                  <c:v>LACUNA REGULATÓRIA</c:v>
                </c:pt>
                <c:pt idx="1">
                  <c:v>REGRA EXCESSIVA</c:v>
                </c:pt>
                <c:pt idx="2">
                  <c:v>INADEQUAÇÃO DA REGRA</c:v>
                </c:pt>
                <c:pt idx="3">
                  <c:v>DIVERGÊNCIA COM OUTRO ATO NORMATIVO</c:v>
                </c:pt>
              </c:strCache>
            </c:strRef>
          </c:cat>
          <c:val>
            <c:numRef>
              <c:f>'XXVIII 27'!$F$4:$F$7</c:f>
              <c:numCache>
                <c:formatCode>General</c:formatCode>
                <c:ptCount val="4"/>
                <c:pt idx="0">
                  <c:v>7</c:v>
                </c:pt>
                <c:pt idx="1">
                  <c:v>6</c:v>
                </c:pt>
                <c:pt idx="2">
                  <c:v>2</c:v>
                </c:pt>
                <c:pt idx="3">
                  <c:v>4</c:v>
                </c:pt>
              </c:numCache>
            </c:numRef>
          </c:val>
          <c:extLst>
            <c:ext xmlns:c16="http://schemas.microsoft.com/office/drawing/2014/chart" uri="{C3380CC4-5D6E-409C-BE32-E72D297353CC}">
              <c16:uniqueId val="{00000000-B1F0-4BA6-8E7D-9507FC4E014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 XXX - PRODUTOS DESTINADOS A ABASTECIMENTO INICIAL E REPOSIÇÃO DE ENFERMARIA, FARMÁCIA OU CONJUNTO MÉDICO DE BORDO OU A PRESTAÇÃO DE SERVIÇOS INTERNOS DE VEÍCULOS TERRESTRES QUE OPEREM TRANSPORTE COLETIVO INTERNACIONAL DE PASSAGEIROS - 8 Responden</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 28'!$E$5:$E$8</c:f>
              <c:strCache>
                <c:ptCount val="4"/>
                <c:pt idx="0">
                  <c:v>LACUNA REGULATÓRIA</c:v>
                </c:pt>
                <c:pt idx="1">
                  <c:v>REGRA EXCESSIVA</c:v>
                </c:pt>
                <c:pt idx="2">
                  <c:v>INADEQUAÇÃO DA REGRA</c:v>
                </c:pt>
                <c:pt idx="3">
                  <c:v>DIVERGÊNCIA COM OUTRO ATO NORMATIVO</c:v>
                </c:pt>
              </c:strCache>
            </c:strRef>
          </c:cat>
          <c:val>
            <c:numRef>
              <c:f>'XXX 28'!$F$5:$F$8</c:f>
              <c:numCache>
                <c:formatCode>General</c:formatCode>
                <c:ptCount val="4"/>
                <c:pt idx="0">
                  <c:v>4</c:v>
                </c:pt>
                <c:pt idx="1">
                  <c:v>4</c:v>
                </c:pt>
                <c:pt idx="2">
                  <c:v>2</c:v>
                </c:pt>
                <c:pt idx="3">
                  <c:v>0</c:v>
                </c:pt>
              </c:numCache>
            </c:numRef>
          </c:val>
          <c:extLst>
            <c:ext xmlns:c16="http://schemas.microsoft.com/office/drawing/2014/chart" uri="{C3380CC4-5D6E-409C-BE32-E72D297353CC}">
              <c16:uniqueId val="{00000000-DEA7-4660-BB41-81AD6BC50AA4}"/>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XXXI - TRANSPORTE, MOVIMENTAÇÃO E ARMAZENAGEM DE BENS E PRODUTOS IMPORTADOS - 11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 29'!$D$5:$D$8</c:f>
              <c:strCache>
                <c:ptCount val="4"/>
                <c:pt idx="0">
                  <c:v>LACUNA REGULATÓRIA</c:v>
                </c:pt>
                <c:pt idx="1">
                  <c:v>REGRA EXCESSIVA</c:v>
                </c:pt>
                <c:pt idx="2">
                  <c:v>INADEQUAÇÃO DA REGRA</c:v>
                </c:pt>
                <c:pt idx="3">
                  <c:v>DIVERGÊNCIA COM OUTRO ATO NORMATIVO</c:v>
                </c:pt>
              </c:strCache>
            </c:strRef>
          </c:cat>
          <c:val>
            <c:numRef>
              <c:f>'XXXI 29'!$E$5:$E$8</c:f>
              <c:numCache>
                <c:formatCode>General</c:formatCode>
                <c:ptCount val="4"/>
                <c:pt idx="0">
                  <c:v>6</c:v>
                </c:pt>
                <c:pt idx="1">
                  <c:v>5</c:v>
                </c:pt>
                <c:pt idx="2">
                  <c:v>3</c:v>
                </c:pt>
                <c:pt idx="3">
                  <c:v>5</c:v>
                </c:pt>
              </c:numCache>
            </c:numRef>
          </c:val>
          <c:extLst>
            <c:ext xmlns:c16="http://schemas.microsoft.com/office/drawing/2014/chart" uri="{C3380CC4-5D6E-409C-BE32-E72D297353CC}">
              <c16:uniqueId val="{00000000-79C0-4529-9E67-04A916E28CA7}"/>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XXXII - BENS OU PRODUTOS EXPORTADOS PRODUZIDOS NO TERRITÓRIO NACIONAL E RETORNADOS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FFC00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'XXXII 30'!$E$4:$E$7</c:f>
              <c:strCache>
                <c:ptCount val="4"/>
                <c:pt idx="0">
                  <c:v>LACUNA REGULATÓRIA</c:v>
                </c:pt>
                <c:pt idx="1">
                  <c:v>REGRA EXCESSIVA</c:v>
                </c:pt>
                <c:pt idx="2">
                  <c:v>INADEQUAÇÃO DA REGRA</c:v>
                </c:pt>
                <c:pt idx="3">
                  <c:v>DIVERGÊNCIA COM OUTRO ATO NORMATIVO</c:v>
                </c:pt>
              </c:strCache>
            </c:strRef>
          </c:cat>
          <c:val>
            <c:numRef>
              <c:f>'XXXII 30'!$F$4:$F$7</c:f>
              <c:numCache>
                <c:formatCode>General</c:formatCode>
                <c:ptCount val="4"/>
                <c:pt idx="0">
                  <c:v>2</c:v>
                </c:pt>
                <c:pt idx="1">
                  <c:v>2</c:v>
                </c:pt>
                <c:pt idx="2">
                  <c:v>4</c:v>
                </c:pt>
                <c:pt idx="3">
                  <c:v>0</c:v>
                </c:pt>
              </c:numCache>
            </c:numRef>
          </c:val>
          <c:extLst>
            <c:ext xmlns:c16="http://schemas.microsoft.com/office/drawing/2014/chart" uri="{C3380CC4-5D6E-409C-BE32-E72D297353CC}">
              <c16:uniqueId val="{00000000-1856-4996-AFF4-DE394A62ABD7}"/>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Capítulo XXXIII - DEVOLUÇÃO/RECHAÇO DE BEM OU PRODUTO IMPORTADO INTERDITADO - 12 Respondentes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'XXXIII 31'!$E$5:$E$8</c:f>
              <c:strCache>
                <c:ptCount val="4"/>
                <c:pt idx="0">
                  <c:v>LACUNA REGULATÓRIA</c:v>
                </c:pt>
                <c:pt idx="1">
                  <c:v>REGRA EXCESSIVA</c:v>
                </c:pt>
                <c:pt idx="2">
                  <c:v>INADEQUAÇÃO DA REGRA</c:v>
                </c:pt>
                <c:pt idx="3">
                  <c:v>DIVERGÊNCIA COM OUTRO ATO NORMATIVO</c:v>
                </c:pt>
              </c:strCache>
            </c:strRef>
          </c:cat>
          <c:val>
            <c:numRef>
              <c:f>'XXXIII 31'!$F$5:$F$8</c:f>
              <c:numCache>
                <c:formatCode>General</c:formatCode>
                <c:ptCount val="4"/>
                <c:pt idx="0">
                  <c:v>5</c:v>
                </c:pt>
                <c:pt idx="1">
                  <c:v>8</c:v>
                </c:pt>
                <c:pt idx="2">
                  <c:v>4</c:v>
                </c:pt>
                <c:pt idx="3">
                  <c:v>1</c:v>
                </c:pt>
              </c:numCache>
            </c:numRef>
          </c:val>
          <c:extLst>
            <c:ext xmlns:c16="http://schemas.microsoft.com/office/drawing/2014/chart" uri="{C3380CC4-5D6E-409C-BE32-E72D297353CC}">
              <c16:uniqueId val="{00000000-0C3F-4138-BE84-5B69FD7A06F6}"/>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Capítulo XXXIV - RETORNO DE BEM OU PRODUTO EXPORTADO PARA FINS DE PRESTAÇÃO DE SERVIÇO OU CONSERTO OU REPARO OU RESTAURAÇÃO NO EXTERIOR - 6 Respondentes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'XXXIV 32'!$E$5:$E$8</c:f>
              <c:strCache>
                <c:ptCount val="4"/>
                <c:pt idx="0">
                  <c:v>LACUNA REGULATÓRIA</c:v>
                </c:pt>
                <c:pt idx="1">
                  <c:v>REGRA EXCESSIVA</c:v>
                </c:pt>
                <c:pt idx="2">
                  <c:v>INADEQUAÇÃO DA REGRA</c:v>
                </c:pt>
                <c:pt idx="3">
                  <c:v>DIVERGÊNCIA COM OUTRO ATO NORMATIVO</c:v>
                </c:pt>
              </c:strCache>
            </c:strRef>
          </c:cat>
          <c:val>
            <c:numRef>
              <c:f>'XXXIV 32'!$F$5:$F$8</c:f>
              <c:numCache>
                <c:formatCode>General</c:formatCode>
                <c:ptCount val="4"/>
                <c:pt idx="0">
                  <c:v>5</c:v>
                </c:pt>
                <c:pt idx="1">
                  <c:v>3</c:v>
                </c:pt>
                <c:pt idx="2">
                  <c:v>1</c:v>
                </c:pt>
                <c:pt idx="3">
                  <c:v>0</c:v>
                </c:pt>
              </c:numCache>
            </c:numRef>
          </c:val>
          <c:extLst>
            <c:ext xmlns:c16="http://schemas.microsoft.com/office/drawing/2014/chart" uri="{C3380CC4-5D6E-409C-BE32-E72D297353CC}">
              <c16:uniqueId val="{00000000-0029-4890-B6B9-42FBA201219A}"/>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XXXVI - DAS PENALIDADES E RESTRIÇÕES - 9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 33'!$D$4:$D$7</c:f>
              <c:strCache>
                <c:ptCount val="4"/>
                <c:pt idx="0">
                  <c:v>LACUNA REGULATÓRIA</c:v>
                </c:pt>
                <c:pt idx="1">
                  <c:v>REGRA EXCESSIVA</c:v>
                </c:pt>
                <c:pt idx="2">
                  <c:v>INADEQUAÇÃO DA REGRA</c:v>
                </c:pt>
                <c:pt idx="3">
                  <c:v>DIVERGÊNCIA COM OUTRO ATO NORMATIVO</c:v>
                </c:pt>
              </c:strCache>
            </c:strRef>
          </c:cat>
          <c:val>
            <c:numRef>
              <c:f>'XXXVI 33'!$E$4:$E$7</c:f>
              <c:numCache>
                <c:formatCode>General</c:formatCode>
                <c:ptCount val="4"/>
                <c:pt idx="0">
                  <c:v>6</c:v>
                </c:pt>
                <c:pt idx="1">
                  <c:v>4</c:v>
                </c:pt>
                <c:pt idx="2">
                  <c:v>0</c:v>
                </c:pt>
                <c:pt idx="3">
                  <c:v>0</c:v>
                </c:pt>
              </c:numCache>
            </c:numRef>
          </c:val>
          <c:extLst>
            <c:ext xmlns:c16="http://schemas.microsoft.com/office/drawing/2014/chart" uri="{C3380CC4-5D6E-409C-BE32-E72D297353CC}">
              <c16:uniqueId val="{00000000-E4FA-41DF-A59D-35F14786C622}"/>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600"/>
              <a:t>Capítulo  XXXVII - DISPOSIÇÕES FINAIS - 12 Respondentes</a:t>
            </a:r>
          </a:p>
        </c:rich>
      </c:tx>
      <c:layout>
        <c:manualLayout>
          <c:xMode val="edge"/>
          <c:yMode val="edge"/>
          <c:x val="0.15002777777777779"/>
          <c:y val="2.724795640326975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lumMod val="7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'XXXVII 34'!$E$5:$E$8</c:f>
              <c:strCache>
                <c:ptCount val="4"/>
                <c:pt idx="0">
                  <c:v>LACUNA REGULATÓRIA</c:v>
                </c:pt>
                <c:pt idx="1">
                  <c:v>REGRA EXCESSIVA</c:v>
                </c:pt>
                <c:pt idx="2">
                  <c:v>INADEQUAÇÃO DA REGRA</c:v>
                </c:pt>
                <c:pt idx="3">
                  <c:v>DIVERGÊNCIA COM OUTRO ATO NORMATIVO</c:v>
                </c:pt>
              </c:strCache>
            </c:strRef>
          </c:cat>
          <c:val>
            <c:numRef>
              <c:f>'XXXVII 34'!$F$5:$F$8</c:f>
              <c:numCache>
                <c:formatCode>General</c:formatCode>
                <c:ptCount val="4"/>
                <c:pt idx="0">
                  <c:v>9</c:v>
                </c:pt>
                <c:pt idx="1">
                  <c:v>3</c:v>
                </c:pt>
                <c:pt idx="2">
                  <c:v>4</c:v>
                </c:pt>
                <c:pt idx="3">
                  <c:v>3</c:v>
                </c:pt>
              </c:numCache>
            </c:numRef>
          </c:val>
          <c:extLst>
            <c:ext xmlns:c16="http://schemas.microsoft.com/office/drawing/2014/chart" uri="{C3380CC4-5D6E-409C-BE32-E72D297353CC}">
              <c16:uniqueId val="{00000000-984A-4B9B-A50D-A164319F55A6}"/>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Capítulo XXXVIII - TERMO DE RESPONSABILIDADE IMPORTAÇÃO NÃO SUJEITA À INTERVENÇÃO SANITÁRIA DA ANVISA - 8 Respondentes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6">
                <a:lumMod val="5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'XXXVIII 35'!$E$4:$E$7</c:f>
              <c:strCache>
                <c:ptCount val="4"/>
                <c:pt idx="0">
                  <c:v>LACUNA REGULATÓRIA</c:v>
                </c:pt>
                <c:pt idx="1">
                  <c:v>REGRA EXCESSIVA</c:v>
                </c:pt>
                <c:pt idx="2">
                  <c:v>INADEQUAÇÃO DA REGRA</c:v>
                </c:pt>
                <c:pt idx="3">
                  <c:v>DIVERGÊNCIA COM OUTRO ATO NORMATIVO</c:v>
                </c:pt>
              </c:strCache>
            </c:strRef>
          </c:cat>
          <c:val>
            <c:numRef>
              <c:f>'XXXVIII 35'!$F$4:$F$7</c:f>
              <c:numCache>
                <c:formatCode>General</c:formatCode>
                <c:ptCount val="4"/>
                <c:pt idx="0">
                  <c:v>3</c:v>
                </c:pt>
                <c:pt idx="1">
                  <c:v>3</c:v>
                </c:pt>
                <c:pt idx="2">
                  <c:v>1</c:v>
                </c:pt>
                <c:pt idx="3">
                  <c:v>0</c:v>
                </c:pt>
              </c:numCache>
            </c:numRef>
          </c:val>
          <c:extLst>
            <c:ext xmlns:c16="http://schemas.microsoft.com/office/drawing/2014/chart" uri="{C3380CC4-5D6E-409C-BE32-E72D297353CC}">
              <c16:uniqueId val="{00000000-25D5-4147-8095-F160AA7B54A1}"/>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a:t>Capítulo</a:t>
            </a:r>
            <a:r>
              <a:rPr lang="en-US" sz="1100" baseline="0"/>
              <a:t> </a:t>
            </a:r>
            <a:r>
              <a:rPr lang="en-US" sz="1100"/>
              <a:t>XXXIX - PROCEDIMENTOS ADMINISTRATIVOS PARA ENQUADRAMENTO DOS PRODUTOS JUNTO AO SISTEMA INTEGRADO DE COMÉRCIO EXTERIOR - 25 Respondentes</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'XXXIX 36'!$E$5:$E$8</c:f>
              <c:strCache>
                <c:ptCount val="4"/>
                <c:pt idx="0">
                  <c:v>LACUNA REGULATÓRIA</c:v>
                </c:pt>
                <c:pt idx="1">
                  <c:v>REGRA EXCESSIVA</c:v>
                </c:pt>
                <c:pt idx="2">
                  <c:v>INADEQUAÇÃO DA REGRA</c:v>
                </c:pt>
                <c:pt idx="3">
                  <c:v>DIVERGÊNCIA COM OUTRO ATO NORMATIVO</c:v>
                </c:pt>
              </c:strCache>
            </c:strRef>
          </c:cat>
          <c:val>
            <c:numRef>
              <c:f>'XXXIX 36'!$F$5:$F$8</c:f>
              <c:numCache>
                <c:formatCode>General</c:formatCode>
                <c:ptCount val="4"/>
                <c:pt idx="0">
                  <c:v>11</c:v>
                </c:pt>
                <c:pt idx="1">
                  <c:v>13</c:v>
                </c:pt>
                <c:pt idx="2">
                  <c:v>8</c:v>
                </c:pt>
                <c:pt idx="3">
                  <c:v>6</c:v>
                </c:pt>
              </c:numCache>
            </c:numRef>
          </c:val>
          <c:extLst>
            <c:ext xmlns:c16="http://schemas.microsoft.com/office/drawing/2014/chart" uri="{C3380CC4-5D6E-409C-BE32-E72D297353CC}">
              <c16:uniqueId val="{00000000-4306-4EDD-B28B-221076389A34}"/>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IV - EMPRESAS - 19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7030A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'IV 4'!$E$3:$E$6</c:f>
              <c:strCache>
                <c:ptCount val="4"/>
                <c:pt idx="0">
                  <c:v>LACUNA REGULATÓRIA</c:v>
                </c:pt>
                <c:pt idx="1">
                  <c:v>REGRA EXCESSIVA</c:v>
                </c:pt>
                <c:pt idx="2">
                  <c:v>INADEQUAÇÃO DA REGRA</c:v>
                </c:pt>
                <c:pt idx="3">
                  <c:v>DIVERGÊNCIA COM OUTRO ATO NORMATIVO</c:v>
                </c:pt>
              </c:strCache>
            </c:strRef>
          </c:cat>
          <c:val>
            <c:numRef>
              <c:f>'IV 4'!$F$3:$F$6</c:f>
              <c:numCache>
                <c:formatCode>General</c:formatCode>
                <c:ptCount val="4"/>
                <c:pt idx="0">
                  <c:v>13</c:v>
                </c:pt>
                <c:pt idx="1">
                  <c:v>5</c:v>
                </c:pt>
                <c:pt idx="2">
                  <c:v>2</c:v>
                </c:pt>
                <c:pt idx="3">
                  <c:v>3</c:v>
                </c:pt>
              </c:numCache>
            </c:numRef>
          </c:val>
          <c:extLst>
            <c:ext xmlns:c16="http://schemas.microsoft.com/office/drawing/2014/chart" uri="{C3380CC4-5D6E-409C-BE32-E72D297353CC}">
              <c16:uniqueId val="{00000000-B841-4AE0-8534-D567AD84146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a:t>Capítulo XL - QUADRO I (FINALIDADES DE IMPORTAÇÃO) e QUADRO 2 (NATUREZA DO BEM OU PRODUTO) - 7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'XL 37'!$D$4:$D$7</c:f>
              <c:strCache>
                <c:ptCount val="4"/>
                <c:pt idx="0">
                  <c:v>LACUNA REGULATÓRIA</c:v>
                </c:pt>
                <c:pt idx="1">
                  <c:v>REGRA EXCESSIVA</c:v>
                </c:pt>
                <c:pt idx="2">
                  <c:v>INADEQUAÇÃO DA REGRA</c:v>
                </c:pt>
                <c:pt idx="3">
                  <c:v>DIVERGÊNCIA COM OUTRO ATO NORMATIVO</c:v>
                </c:pt>
              </c:strCache>
            </c:strRef>
          </c:cat>
          <c:val>
            <c:numRef>
              <c:f>'XL 37'!$E$4:$E$7</c:f>
              <c:numCache>
                <c:formatCode>General</c:formatCode>
                <c:ptCount val="4"/>
                <c:pt idx="0">
                  <c:v>4</c:v>
                </c:pt>
                <c:pt idx="1">
                  <c:v>2</c:v>
                </c:pt>
                <c:pt idx="2">
                  <c:v>0</c:v>
                </c:pt>
                <c:pt idx="3">
                  <c:v>0</c:v>
                </c:pt>
              </c:numCache>
            </c:numRef>
          </c:val>
          <c:extLst>
            <c:ext xmlns:c16="http://schemas.microsoft.com/office/drawing/2014/chart" uri="{C3380CC4-5D6E-409C-BE32-E72D297353CC}">
              <c16:uniqueId val="{00000000-2D1C-438E-A205-14A8DB0B39CD}"/>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Capítulo V - BENS E PRODUTOS - 24 Respondentes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'V 5'!$E$3:$E$6</c:f>
              <c:strCache>
                <c:ptCount val="4"/>
                <c:pt idx="0">
                  <c:v>LACUNA REGULATÓRIA</c:v>
                </c:pt>
                <c:pt idx="1">
                  <c:v>REGRA EXCESSIVA</c:v>
                </c:pt>
                <c:pt idx="2">
                  <c:v>INADEQUAÇÃO DA REGRA</c:v>
                </c:pt>
                <c:pt idx="3">
                  <c:v>DIVERGÊNCIA COM OUTRO ATO NORMATIVO</c:v>
                </c:pt>
              </c:strCache>
            </c:strRef>
          </c:cat>
          <c:val>
            <c:numRef>
              <c:f>'V 5'!$F$3:$F$6</c:f>
              <c:numCache>
                <c:formatCode>General</c:formatCode>
                <c:ptCount val="4"/>
                <c:pt idx="0">
                  <c:v>11</c:v>
                </c:pt>
                <c:pt idx="1">
                  <c:v>10</c:v>
                </c:pt>
                <c:pt idx="2">
                  <c:v>9</c:v>
                </c:pt>
                <c:pt idx="3">
                  <c:v>9</c:v>
                </c:pt>
              </c:numCache>
            </c:numRef>
          </c:val>
          <c:extLst>
            <c:ext xmlns:c16="http://schemas.microsoft.com/office/drawing/2014/chart" uri="{C3380CC4-5D6E-409C-BE32-E72D297353CC}">
              <c16:uniqueId val="{00000000-A015-4053-810D-2EA41A1FBC33}"/>
            </c:ext>
          </c:extLst>
        </c:ser>
        <c:dLbls>
          <c:dLblPos val="inEnd"/>
          <c:showLegendKey val="0"/>
          <c:showVal val="1"/>
          <c:showCatName val="0"/>
          <c:showSerName val="0"/>
          <c:showPercent val="0"/>
          <c:showBubbleSize val="0"/>
        </c:dLbls>
        <c:gapWidth val="65"/>
        <c:axId val="139915168"/>
        <c:axId val="139917248"/>
      </c:barChart>
      <c:catAx>
        <c:axId val="13991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39917248"/>
        <c:crosses val="autoZero"/>
        <c:auto val="1"/>
        <c:lblAlgn val="ctr"/>
        <c:lblOffset val="100"/>
        <c:noMultiLvlLbl val="0"/>
      </c:catAx>
      <c:valAx>
        <c:axId val="139917248"/>
        <c:scaling>
          <c:orientation val="minMax"/>
        </c:scaling>
        <c:delete val="1"/>
        <c:axPos val="l"/>
        <c:numFmt formatCode="General" sourceLinked="1"/>
        <c:majorTickMark val="none"/>
        <c:minorTickMark val="none"/>
        <c:tickLblPos val="nextTo"/>
        <c:crossAx val="139915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3.xml.rels><?xml version="1.0" encoding="UTF-8" standalone="yes"?>
<Relationships xmlns="http://schemas.openxmlformats.org/package/2006/relationships"><Relationship Id="rId13" Type="http://schemas.openxmlformats.org/officeDocument/2006/relationships/chart" Target="../charts/chart17.xml"/><Relationship Id="rId18" Type="http://schemas.openxmlformats.org/officeDocument/2006/relationships/chart" Target="../charts/chart22.xml"/><Relationship Id="rId26" Type="http://schemas.openxmlformats.org/officeDocument/2006/relationships/chart" Target="../charts/chart30.xml"/><Relationship Id="rId21" Type="http://schemas.openxmlformats.org/officeDocument/2006/relationships/chart" Target="../charts/chart25.xml"/><Relationship Id="rId34" Type="http://schemas.openxmlformats.org/officeDocument/2006/relationships/chart" Target="../charts/chart38.xml"/><Relationship Id="rId7" Type="http://schemas.openxmlformats.org/officeDocument/2006/relationships/chart" Target="../charts/chart11.xml"/><Relationship Id="rId12" Type="http://schemas.openxmlformats.org/officeDocument/2006/relationships/chart" Target="../charts/chart16.xml"/><Relationship Id="rId17" Type="http://schemas.openxmlformats.org/officeDocument/2006/relationships/chart" Target="../charts/chart21.xml"/><Relationship Id="rId25" Type="http://schemas.openxmlformats.org/officeDocument/2006/relationships/chart" Target="../charts/chart29.xml"/><Relationship Id="rId33" Type="http://schemas.openxmlformats.org/officeDocument/2006/relationships/chart" Target="../charts/chart37.xml"/><Relationship Id="rId2" Type="http://schemas.openxmlformats.org/officeDocument/2006/relationships/chart" Target="../charts/chart6.xml"/><Relationship Id="rId16" Type="http://schemas.openxmlformats.org/officeDocument/2006/relationships/chart" Target="../charts/chart20.xml"/><Relationship Id="rId20" Type="http://schemas.openxmlformats.org/officeDocument/2006/relationships/chart" Target="../charts/chart24.xml"/><Relationship Id="rId29" Type="http://schemas.openxmlformats.org/officeDocument/2006/relationships/chart" Target="../charts/chart33.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24" Type="http://schemas.openxmlformats.org/officeDocument/2006/relationships/chart" Target="../charts/chart28.xml"/><Relationship Id="rId32" Type="http://schemas.openxmlformats.org/officeDocument/2006/relationships/chart" Target="../charts/chart36.xml"/><Relationship Id="rId37" Type="http://schemas.openxmlformats.org/officeDocument/2006/relationships/chart" Target="../charts/chart41.xml"/><Relationship Id="rId5" Type="http://schemas.openxmlformats.org/officeDocument/2006/relationships/chart" Target="../charts/chart9.xml"/><Relationship Id="rId15" Type="http://schemas.openxmlformats.org/officeDocument/2006/relationships/chart" Target="../charts/chart19.xml"/><Relationship Id="rId23" Type="http://schemas.openxmlformats.org/officeDocument/2006/relationships/chart" Target="../charts/chart27.xml"/><Relationship Id="rId28" Type="http://schemas.openxmlformats.org/officeDocument/2006/relationships/chart" Target="../charts/chart32.xml"/><Relationship Id="rId36" Type="http://schemas.openxmlformats.org/officeDocument/2006/relationships/chart" Target="../charts/chart40.xml"/><Relationship Id="rId10" Type="http://schemas.openxmlformats.org/officeDocument/2006/relationships/chart" Target="../charts/chart14.xml"/><Relationship Id="rId19" Type="http://schemas.openxmlformats.org/officeDocument/2006/relationships/chart" Target="../charts/chart23.xml"/><Relationship Id="rId31" Type="http://schemas.openxmlformats.org/officeDocument/2006/relationships/chart" Target="../charts/chart35.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 Id="rId22" Type="http://schemas.openxmlformats.org/officeDocument/2006/relationships/chart" Target="../charts/chart26.xml"/><Relationship Id="rId27" Type="http://schemas.openxmlformats.org/officeDocument/2006/relationships/chart" Target="../charts/chart31.xml"/><Relationship Id="rId30" Type="http://schemas.openxmlformats.org/officeDocument/2006/relationships/chart" Target="../charts/chart34.xml"/><Relationship Id="rId35" Type="http://schemas.openxmlformats.org/officeDocument/2006/relationships/chart" Target="../charts/chart39.xml"/><Relationship Id="rId8" Type="http://schemas.openxmlformats.org/officeDocument/2006/relationships/chart" Target="../charts/chart12.xml"/><Relationship Id="rId3" Type="http://schemas.openxmlformats.org/officeDocument/2006/relationships/chart" Target="../charts/chart7.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chart" Target="../charts/chart42.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14</xdr:col>
      <xdr:colOff>91440</xdr:colOff>
      <xdr:row>0</xdr:row>
      <xdr:rowOff>121920</xdr:rowOff>
    </xdr:from>
    <xdr:to>
      <xdr:col>24</xdr:col>
      <xdr:colOff>68580</xdr:colOff>
      <xdr:row>24</xdr:row>
      <xdr:rowOff>129540</xdr:rowOff>
    </xdr:to>
    <xdr:graphicFrame macro="">
      <xdr:nvGraphicFramePr>
        <xdr:cNvPr id="2" name="Gráfico 1">
          <a:extLst>
            <a:ext uri="{FF2B5EF4-FFF2-40B4-BE49-F238E27FC236}">
              <a16:creationId xmlns:a16="http://schemas.microsoft.com/office/drawing/2014/main" id="{9A57B374-E608-48CF-B125-C170998637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320040</xdr:colOff>
      <xdr:row>21</xdr:row>
      <xdr:rowOff>156210</xdr:rowOff>
    </xdr:from>
    <xdr:to>
      <xdr:col>8</xdr:col>
      <xdr:colOff>1066800</xdr:colOff>
      <xdr:row>38</xdr:row>
      <xdr:rowOff>49530</xdr:rowOff>
    </xdr:to>
    <xdr:graphicFrame macro="">
      <xdr:nvGraphicFramePr>
        <xdr:cNvPr id="4" name="Gráfico 3">
          <a:extLst>
            <a:ext uri="{FF2B5EF4-FFF2-40B4-BE49-F238E27FC236}">
              <a16:creationId xmlns:a16="http://schemas.microsoft.com/office/drawing/2014/main" id="{9209AD7B-8A04-4A39-9FAF-CE57716142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29</xdr:row>
      <xdr:rowOff>0</xdr:rowOff>
    </xdr:from>
    <xdr:to>
      <xdr:col>11</xdr:col>
      <xdr:colOff>2103120</xdr:colOff>
      <xdr:row>62</xdr:row>
      <xdr:rowOff>152400</xdr:rowOff>
    </xdr:to>
    <xdr:graphicFrame macro="">
      <xdr:nvGraphicFramePr>
        <xdr:cNvPr id="5" name="Gráfico 4">
          <a:extLst>
            <a:ext uri="{FF2B5EF4-FFF2-40B4-BE49-F238E27FC236}">
              <a16:creationId xmlns:a16="http://schemas.microsoft.com/office/drawing/2014/main" id="{8CFA61E6-BF0E-458F-A92D-A6D1CE671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29</xdr:row>
      <xdr:rowOff>0</xdr:rowOff>
    </xdr:from>
    <xdr:to>
      <xdr:col>18</xdr:col>
      <xdr:colOff>137160</xdr:colOff>
      <xdr:row>62</xdr:row>
      <xdr:rowOff>152400</xdr:rowOff>
    </xdr:to>
    <xdr:graphicFrame macro="">
      <xdr:nvGraphicFramePr>
        <xdr:cNvPr id="6" name="Gráfico 5">
          <a:extLst>
            <a:ext uri="{FF2B5EF4-FFF2-40B4-BE49-F238E27FC236}">
              <a16:creationId xmlns:a16="http://schemas.microsoft.com/office/drawing/2014/main" id="{3B239FFF-D15B-4995-826F-4098DAF01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53340</xdr:rowOff>
    </xdr:to>
    <xdr:graphicFrame macro="">
      <xdr:nvGraphicFramePr>
        <xdr:cNvPr id="2" name="Gráfico 1">
          <a:extLst>
            <a:ext uri="{FF2B5EF4-FFF2-40B4-BE49-F238E27FC236}">
              <a16:creationId xmlns:a16="http://schemas.microsoft.com/office/drawing/2014/main" id="{BC1DB83C-996D-43E8-9972-A0EB42178C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323850</xdr:colOff>
      <xdr:row>2</xdr:row>
      <xdr:rowOff>114300</xdr:rowOff>
    </xdr:from>
    <xdr:to>
      <xdr:col>14</xdr:col>
      <xdr:colOff>19050</xdr:colOff>
      <xdr:row>18</xdr:row>
      <xdr:rowOff>167640</xdr:rowOff>
    </xdr:to>
    <xdr:graphicFrame macro="">
      <xdr:nvGraphicFramePr>
        <xdr:cNvPr id="2" name="Gráfico 1">
          <a:extLst>
            <a:ext uri="{FF2B5EF4-FFF2-40B4-BE49-F238E27FC236}">
              <a16:creationId xmlns:a16="http://schemas.microsoft.com/office/drawing/2014/main" id="{6D5D5967-FDA0-45A9-A856-85D132092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53340</xdr:rowOff>
    </xdr:to>
    <xdr:graphicFrame macro="">
      <xdr:nvGraphicFramePr>
        <xdr:cNvPr id="2" name="Gráfico 1">
          <a:extLst>
            <a:ext uri="{FF2B5EF4-FFF2-40B4-BE49-F238E27FC236}">
              <a16:creationId xmlns:a16="http://schemas.microsoft.com/office/drawing/2014/main" id="{42BAF7C7-1697-4FC5-A035-488290B55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66675</xdr:rowOff>
    </xdr:to>
    <xdr:graphicFrame macro="">
      <xdr:nvGraphicFramePr>
        <xdr:cNvPr id="2" name="Gráfico 1">
          <a:extLst>
            <a:ext uri="{FF2B5EF4-FFF2-40B4-BE49-F238E27FC236}">
              <a16:creationId xmlns:a16="http://schemas.microsoft.com/office/drawing/2014/main" id="{34DF3B8F-C1D4-45C8-8C23-79FACA397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60960</xdr:rowOff>
    </xdr:to>
    <xdr:graphicFrame macro="">
      <xdr:nvGraphicFramePr>
        <xdr:cNvPr id="2" name="Gráfico 1">
          <a:extLst>
            <a:ext uri="{FF2B5EF4-FFF2-40B4-BE49-F238E27FC236}">
              <a16:creationId xmlns:a16="http://schemas.microsoft.com/office/drawing/2014/main" id="{82BDB84D-CA5D-4DA4-AB51-0300A75A8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8D4CF097-8FC1-48DE-829F-E717CDF3A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23FB9F29-46ED-438D-977D-7BF6625061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304800</xdr:colOff>
      <xdr:row>19</xdr:row>
      <xdr:rowOff>53340</xdr:rowOff>
    </xdr:to>
    <xdr:graphicFrame macro="">
      <xdr:nvGraphicFramePr>
        <xdr:cNvPr id="2" name="Gráfico 1">
          <a:extLst>
            <a:ext uri="{FF2B5EF4-FFF2-40B4-BE49-F238E27FC236}">
              <a16:creationId xmlns:a16="http://schemas.microsoft.com/office/drawing/2014/main" id="{1F459609-B3CC-419E-A539-2CDCFBB7F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428625</xdr:colOff>
      <xdr:row>2</xdr:row>
      <xdr:rowOff>114300</xdr:rowOff>
    </xdr:from>
    <xdr:to>
      <xdr:col>14</xdr:col>
      <xdr:colOff>123825</xdr:colOff>
      <xdr:row>18</xdr:row>
      <xdr:rowOff>167640</xdr:rowOff>
    </xdr:to>
    <xdr:graphicFrame macro="">
      <xdr:nvGraphicFramePr>
        <xdr:cNvPr id="2" name="Gráfico 1">
          <a:extLst>
            <a:ext uri="{FF2B5EF4-FFF2-40B4-BE49-F238E27FC236}">
              <a16:creationId xmlns:a16="http://schemas.microsoft.com/office/drawing/2014/main" id="{954E6785-9A1A-44A4-80BB-D25134A99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27A60F71-E1FA-4165-957F-8D23BCF1C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7621</xdr:colOff>
      <xdr:row>0</xdr:row>
      <xdr:rowOff>144781</xdr:rowOff>
    </xdr:from>
    <xdr:to>
      <xdr:col>19</xdr:col>
      <xdr:colOff>144259</xdr:colOff>
      <xdr:row>22</xdr:row>
      <xdr:rowOff>7621</xdr:rowOff>
    </xdr:to>
    <xdr:pic>
      <xdr:nvPicPr>
        <xdr:cNvPr id="11" name="Imagem 10">
          <a:extLst>
            <a:ext uri="{FF2B5EF4-FFF2-40B4-BE49-F238E27FC236}">
              <a16:creationId xmlns:a16="http://schemas.microsoft.com/office/drawing/2014/main" id="{28840676-4912-44B7-8C02-235B0C02A78A}"/>
            </a:ext>
          </a:extLst>
        </xdr:cNvPr>
        <xdr:cNvPicPr>
          <a:picLocks noChangeAspect="1"/>
        </xdr:cNvPicPr>
      </xdr:nvPicPr>
      <xdr:blipFill>
        <a:blip xmlns:r="http://schemas.openxmlformats.org/officeDocument/2006/relationships" r:embed="rId1"/>
        <a:stretch>
          <a:fillRect/>
        </a:stretch>
      </xdr:blipFill>
      <xdr:spPr>
        <a:xfrm>
          <a:off x="7932421" y="144781"/>
          <a:ext cx="3794238" cy="3550920"/>
        </a:xfrm>
        <a:prstGeom prst="rect">
          <a:avLst/>
        </a:prstGeom>
      </xdr:spPr>
    </xdr:pic>
    <xdr:clientData/>
  </xdr:twoCellAnchor>
  <xdr:twoCellAnchor>
    <xdr:from>
      <xdr:col>1</xdr:col>
      <xdr:colOff>36195</xdr:colOff>
      <xdr:row>1</xdr:row>
      <xdr:rowOff>0</xdr:rowOff>
    </xdr:from>
    <xdr:to>
      <xdr:col>3</xdr:col>
      <xdr:colOff>51435</xdr:colOff>
      <xdr:row>22</xdr:row>
      <xdr:rowOff>7620</xdr:rowOff>
    </xdr:to>
    <xdr:sp macro="" textlink="">
      <xdr:nvSpPr>
        <xdr:cNvPr id="2" name="Retângulo 1">
          <a:extLst>
            <a:ext uri="{FF2B5EF4-FFF2-40B4-BE49-F238E27FC236}">
              <a16:creationId xmlns:a16="http://schemas.microsoft.com/office/drawing/2014/main" id="{1C36A7C3-79BC-42A2-B388-58474FCA5FFA}"/>
            </a:ext>
          </a:extLst>
        </xdr:cNvPr>
        <xdr:cNvSpPr/>
      </xdr:nvSpPr>
      <xdr:spPr>
        <a:xfrm>
          <a:off x="645795" y="167640"/>
          <a:ext cx="1234440" cy="3528060"/>
        </a:xfrm>
        <a:prstGeom prst="rect">
          <a:avLst/>
        </a:prstGeom>
        <a:solidFill>
          <a:srgbClr val="9954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212120</xdr:colOff>
      <xdr:row>6</xdr:row>
      <xdr:rowOff>100475</xdr:rowOff>
    </xdr:from>
    <xdr:to>
      <xdr:col>2</xdr:col>
      <xdr:colOff>412721</xdr:colOff>
      <xdr:row>11</xdr:row>
      <xdr:rowOff>94781</xdr:rowOff>
    </xdr:to>
    <xdr:pic>
      <xdr:nvPicPr>
        <xdr:cNvPr id="3" name="Gráfico 2" descr="Grupo de pessoas com preenchimento sólido">
          <a:extLst>
            <a:ext uri="{FF2B5EF4-FFF2-40B4-BE49-F238E27FC236}">
              <a16:creationId xmlns:a16="http://schemas.microsoft.com/office/drawing/2014/main" id="{2BDEB85F-AD14-4D70-B8F9-101B125B7E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21720" y="1106315"/>
          <a:ext cx="810201" cy="832506"/>
        </a:xfrm>
        <a:prstGeom prst="rect">
          <a:avLst/>
        </a:prstGeom>
      </xdr:spPr>
    </xdr:pic>
    <xdr:clientData/>
  </xdr:twoCellAnchor>
  <xdr:twoCellAnchor>
    <xdr:from>
      <xdr:col>1</xdr:col>
      <xdr:colOff>57150</xdr:colOff>
      <xdr:row>13</xdr:row>
      <xdr:rowOff>20909</xdr:rowOff>
    </xdr:from>
    <xdr:to>
      <xdr:col>3</xdr:col>
      <xdr:colOff>30480</xdr:colOff>
      <xdr:row>17</xdr:row>
      <xdr:rowOff>0</xdr:rowOff>
    </xdr:to>
    <xdr:sp macro="" textlink="">
      <xdr:nvSpPr>
        <xdr:cNvPr id="4" name="CaixaDeTexto 3">
          <a:extLst>
            <a:ext uri="{FF2B5EF4-FFF2-40B4-BE49-F238E27FC236}">
              <a16:creationId xmlns:a16="http://schemas.microsoft.com/office/drawing/2014/main" id="{9FEA01FE-7EAD-4602-88C3-C52CE032670B}"/>
            </a:ext>
          </a:extLst>
        </xdr:cNvPr>
        <xdr:cNvSpPr txBox="1"/>
      </xdr:nvSpPr>
      <xdr:spPr>
        <a:xfrm>
          <a:off x="666750" y="2200229"/>
          <a:ext cx="1192530" cy="649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a:solidFill>
                <a:schemeClr val="bg1">
                  <a:lumMod val="95000"/>
                </a:schemeClr>
              </a:solidFill>
            </a:rPr>
            <a:t>85 respondentes</a:t>
          </a:r>
        </a:p>
      </xdr:txBody>
    </xdr:sp>
    <xdr:clientData/>
  </xdr:twoCellAnchor>
  <xdr:twoCellAnchor editAs="oneCell">
    <xdr:from>
      <xdr:col>3</xdr:col>
      <xdr:colOff>22860</xdr:colOff>
      <xdr:row>0</xdr:row>
      <xdr:rowOff>152400</xdr:rowOff>
    </xdr:from>
    <xdr:to>
      <xdr:col>13</xdr:col>
      <xdr:colOff>25563</xdr:colOff>
      <xdr:row>22</xdr:row>
      <xdr:rowOff>7620</xdr:rowOff>
    </xdr:to>
    <xdr:pic>
      <xdr:nvPicPr>
        <xdr:cNvPr id="10" name="Imagem 9">
          <a:extLst>
            <a:ext uri="{FF2B5EF4-FFF2-40B4-BE49-F238E27FC236}">
              <a16:creationId xmlns:a16="http://schemas.microsoft.com/office/drawing/2014/main" id="{CE03769C-FD7B-43BF-A0EA-B7612F058A0B}"/>
            </a:ext>
          </a:extLst>
        </xdr:cNvPr>
        <xdr:cNvPicPr>
          <a:picLocks noChangeAspect="1"/>
        </xdr:cNvPicPr>
      </xdr:nvPicPr>
      <xdr:blipFill>
        <a:blip xmlns:r="http://schemas.openxmlformats.org/officeDocument/2006/relationships" r:embed="rId4"/>
        <a:stretch>
          <a:fillRect/>
        </a:stretch>
      </xdr:blipFill>
      <xdr:spPr>
        <a:xfrm>
          <a:off x="1851660" y="152400"/>
          <a:ext cx="6098703" cy="3543300"/>
        </a:xfrm>
        <a:prstGeom prst="rect">
          <a:avLst/>
        </a:prstGeom>
      </xdr:spPr>
    </xdr:pic>
    <xdr:clientData/>
  </xdr:twoCellAnchor>
  <xdr:twoCellAnchor editAs="oneCell">
    <xdr:from>
      <xdr:col>19</xdr:col>
      <xdr:colOff>144781</xdr:colOff>
      <xdr:row>0</xdr:row>
      <xdr:rowOff>144780</xdr:rowOff>
    </xdr:from>
    <xdr:to>
      <xdr:col>25</xdr:col>
      <xdr:colOff>281419</xdr:colOff>
      <xdr:row>22</xdr:row>
      <xdr:rowOff>7620</xdr:rowOff>
    </xdr:to>
    <xdr:pic>
      <xdr:nvPicPr>
        <xdr:cNvPr id="12" name="Imagem 11">
          <a:extLst>
            <a:ext uri="{FF2B5EF4-FFF2-40B4-BE49-F238E27FC236}">
              <a16:creationId xmlns:a16="http://schemas.microsoft.com/office/drawing/2014/main" id="{7608CD1C-C47D-4236-A289-2564CF1E7B75}"/>
            </a:ext>
          </a:extLst>
        </xdr:cNvPr>
        <xdr:cNvPicPr>
          <a:picLocks noChangeAspect="1"/>
        </xdr:cNvPicPr>
      </xdr:nvPicPr>
      <xdr:blipFill>
        <a:blip xmlns:r="http://schemas.openxmlformats.org/officeDocument/2006/relationships" r:embed="rId5"/>
        <a:stretch>
          <a:fillRect/>
        </a:stretch>
      </xdr:blipFill>
      <xdr:spPr>
        <a:xfrm>
          <a:off x="11727181" y="144780"/>
          <a:ext cx="3794238" cy="3550920"/>
        </a:xfrm>
        <a:prstGeom prst="rect">
          <a:avLst/>
        </a:prstGeom>
      </xdr:spPr>
    </xdr:pic>
    <xdr:clientData/>
  </xdr:twoCellAnchor>
  <xdr:twoCellAnchor editAs="oneCell">
    <xdr:from>
      <xdr:col>25</xdr:col>
      <xdr:colOff>259080</xdr:colOff>
      <xdr:row>0</xdr:row>
      <xdr:rowOff>137160</xdr:rowOff>
    </xdr:from>
    <xdr:to>
      <xdr:col>34</xdr:col>
      <xdr:colOff>129275</xdr:colOff>
      <xdr:row>22</xdr:row>
      <xdr:rowOff>7620</xdr:rowOff>
    </xdr:to>
    <xdr:pic>
      <xdr:nvPicPr>
        <xdr:cNvPr id="13" name="Imagem 12">
          <a:extLst>
            <a:ext uri="{FF2B5EF4-FFF2-40B4-BE49-F238E27FC236}">
              <a16:creationId xmlns:a16="http://schemas.microsoft.com/office/drawing/2014/main" id="{B06DB52B-2CF0-44AD-A389-8598E3F078F7}"/>
            </a:ext>
          </a:extLst>
        </xdr:cNvPr>
        <xdr:cNvPicPr>
          <a:picLocks noChangeAspect="1"/>
        </xdr:cNvPicPr>
      </xdr:nvPicPr>
      <xdr:blipFill>
        <a:blip xmlns:r="http://schemas.openxmlformats.org/officeDocument/2006/relationships" r:embed="rId6"/>
        <a:stretch>
          <a:fillRect/>
        </a:stretch>
      </xdr:blipFill>
      <xdr:spPr>
        <a:xfrm>
          <a:off x="15499080" y="137160"/>
          <a:ext cx="5356595" cy="3558540"/>
        </a:xfrm>
        <a:prstGeom prst="rect">
          <a:avLst/>
        </a:prstGeom>
      </xdr:spPr>
    </xdr:pic>
    <xdr:clientData/>
  </xdr:twoCellAnchor>
  <xdr:twoCellAnchor editAs="oneCell">
    <xdr:from>
      <xdr:col>1</xdr:col>
      <xdr:colOff>45720</xdr:colOff>
      <xdr:row>22</xdr:row>
      <xdr:rowOff>0</xdr:rowOff>
    </xdr:from>
    <xdr:to>
      <xdr:col>10</xdr:col>
      <xdr:colOff>314419</xdr:colOff>
      <xdr:row>43</xdr:row>
      <xdr:rowOff>7620</xdr:rowOff>
    </xdr:to>
    <xdr:pic>
      <xdr:nvPicPr>
        <xdr:cNvPr id="14" name="Imagem 13">
          <a:extLst>
            <a:ext uri="{FF2B5EF4-FFF2-40B4-BE49-F238E27FC236}">
              <a16:creationId xmlns:a16="http://schemas.microsoft.com/office/drawing/2014/main" id="{462A6448-1B9C-491A-8A59-ADFB5B51B4E1}"/>
            </a:ext>
          </a:extLst>
        </xdr:cNvPr>
        <xdr:cNvPicPr>
          <a:picLocks noChangeAspect="1"/>
        </xdr:cNvPicPr>
      </xdr:nvPicPr>
      <xdr:blipFill>
        <a:blip xmlns:r="http://schemas.openxmlformats.org/officeDocument/2006/relationships" r:embed="rId7"/>
        <a:stretch>
          <a:fillRect/>
        </a:stretch>
      </xdr:blipFill>
      <xdr:spPr>
        <a:xfrm>
          <a:off x="655320" y="3688080"/>
          <a:ext cx="5755099" cy="3528060"/>
        </a:xfrm>
        <a:prstGeom prst="rect">
          <a:avLst/>
        </a:prstGeom>
      </xdr:spPr>
    </xdr:pic>
    <xdr:clientData/>
  </xdr:twoCellAnchor>
  <xdr:twoCellAnchor editAs="oneCell">
    <xdr:from>
      <xdr:col>10</xdr:col>
      <xdr:colOff>304800</xdr:colOff>
      <xdr:row>22</xdr:row>
      <xdr:rowOff>0</xdr:rowOff>
    </xdr:from>
    <xdr:to>
      <xdr:col>25</xdr:col>
      <xdr:colOff>122697</xdr:colOff>
      <xdr:row>43</xdr:row>
      <xdr:rowOff>15240</xdr:rowOff>
    </xdr:to>
    <xdr:pic>
      <xdr:nvPicPr>
        <xdr:cNvPr id="16" name="Imagem 15">
          <a:extLst>
            <a:ext uri="{FF2B5EF4-FFF2-40B4-BE49-F238E27FC236}">
              <a16:creationId xmlns:a16="http://schemas.microsoft.com/office/drawing/2014/main" id="{715A52C5-141A-48AA-8A80-D59B4E26EAEA}"/>
            </a:ext>
          </a:extLst>
        </xdr:cNvPr>
        <xdr:cNvPicPr>
          <a:picLocks noChangeAspect="1"/>
        </xdr:cNvPicPr>
      </xdr:nvPicPr>
      <xdr:blipFill>
        <a:blip xmlns:r="http://schemas.openxmlformats.org/officeDocument/2006/relationships" r:embed="rId8"/>
        <a:stretch>
          <a:fillRect/>
        </a:stretch>
      </xdr:blipFill>
      <xdr:spPr>
        <a:xfrm>
          <a:off x="6400800" y="3688080"/>
          <a:ext cx="8961897" cy="35356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304800</xdr:colOff>
      <xdr:row>19</xdr:row>
      <xdr:rowOff>57150</xdr:rowOff>
    </xdr:to>
    <xdr:graphicFrame macro="">
      <xdr:nvGraphicFramePr>
        <xdr:cNvPr id="2" name="Gráfico 1">
          <a:extLst>
            <a:ext uri="{FF2B5EF4-FFF2-40B4-BE49-F238E27FC236}">
              <a16:creationId xmlns:a16="http://schemas.microsoft.com/office/drawing/2014/main" id="{34ECA7B1-12ED-480D-AE7C-3C4797D95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447675</xdr:colOff>
      <xdr:row>2</xdr:row>
      <xdr:rowOff>66675</xdr:rowOff>
    </xdr:from>
    <xdr:to>
      <xdr:col>14</xdr:col>
      <xdr:colOff>142875</xdr:colOff>
      <xdr:row>18</xdr:row>
      <xdr:rowOff>120015</xdr:rowOff>
    </xdr:to>
    <xdr:graphicFrame macro="">
      <xdr:nvGraphicFramePr>
        <xdr:cNvPr id="3" name="Gráfico 2">
          <a:extLst>
            <a:ext uri="{FF2B5EF4-FFF2-40B4-BE49-F238E27FC236}">
              <a16:creationId xmlns:a16="http://schemas.microsoft.com/office/drawing/2014/main" id="{F03CF15B-D605-4EAA-8F65-B7A478D28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2</xdr:row>
      <xdr:rowOff>142875</xdr:rowOff>
    </xdr:from>
    <xdr:to>
      <xdr:col>15</xdr:col>
      <xdr:colOff>304800</xdr:colOff>
      <xdr:row>19</xdr:row>
      <xdr:rowOff>24765</xdr:rowOff>
    </xdr:to>
    <xdr:graphicFrame macro="">
      <xdr:nvGraphicFramePr>
        <xdr:cNvPr id="2" name="Gráfico 1">
          <a:extLst>
            <a:ext uri="{FF2B5EF4-FFF2-40B4-BE49-F238E27FC236}">
              <a16:creationId xmlns:a16="http://schemas.microsoft.com/office/drawing/2014/main" id="{9E4352C5-5A0D-41C2-877F-6B535832DA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9525</xdr:colOff>
      <xdr:row>3</xdr:row>
      <xdr:rowOff>47625</xdr:rowOff>
    </xdr:from>
    <xdr:to>
      <xdr:col>14</xdr:col>
      <xdr:colOff>314325</xdr:colOff>
      <xdr:row>19</xdr:row>
      <xdr:rowOff>104775</xdr:rowOff>
    </xdr:to>
    <xdr:graphicFrame macro="">
      <xdr:nvGraphicFramePr>
        <xdr:cNvPr id="2" name="Gráfico 1">
          <a:extLst>
            <a:ext uri="{FF2B5EF4-FFF2-40B4-BE49-F238E27FC236}">
              <a16:creationId xmlns:a16="http://schemas.microsoft.com/office/drawing/2014/main" id="{73E99AF6-4DC1-4BF3-BB6B-93D916E01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0</xdr:colOff>
      <xdr:row>2</xdr:row>
      <xdr:rowOff>0</xdr:rowOff>
    </xdr:from>
    <xdr:to>
      <xdr:col>14</xdr:col>
      <xdr:colOff>304800</xdr:colOff>
      <xdr:row>18</xdr:row>
      <xdr:rowOff>53340</xdr:rowOff>
    </xdr:to>
    <xdr:graphicFrame macro="">
      <xdr:nvGraphicFramePr>
        <xdr:cNvPr id="2" name="Gráfico 1">
          <a:extLst>
            <a:ext uri="{FF2B5EF4-FFF2-40B4-BE49-F238E27FC236}">
              <a16:creationId xmlns:a16="http://schemas.microsoft.com/office/drawing/2014/main" id="{32B3D067-0127-4D9C-BC82-847864971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067BE4DF-47A7-4EC8-953B-E5ADB1EBB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92B5CCD0-1F5F-4142-9D4A-78F9024DC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561975</xdr:colOff>
      <xdr:row>3</xdr:row>
      <xdr:rowOff>76200</xdr:rowOff>
    </xdr:from>
    <xdr:to>
      <xdr:col>13</xdr:col>
      <xdr:colOff>257175</xdr:colOff>
      <xdr:row>19</xdr:row>
      <xdr:rowOff>133350</xdr:rowOff>
    </xdr:to>
    <xdr:graphicFrame macro="">
      <xdr:nvGraphicFramePr>
        <xdr:cNvPr id="2" name="Gráfico 1">
          <a:extLst>
            <a:ext uri="{FF2B5EF4-FFF2-40B4-BE49-F238E27FC236}">
              <a16:creationId xmlns:a16="http://schemas.microsoft.com/office/drawing/2014/main" id="{29560CA4-F14F-495F-8BB1-D69E7066E8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xdr:row>
      <xdr:rowOff>0</xdr:rowOff>
    </xdr:from>
    <xdr:to>
      <xdr:col>14</xdr:col>
      <xdr:colOff>304800</xdr:colOff>
      <xdr:row>18</xdr:row>
      <xdr:rowOff>53340</xdr:rowOff>
    </xdr:to>
    <xdr:graphicFrame macro="">
      <xdr:nvGraphicFramePr>
        <xdr:cNvPr id="2" name="Gráfico 1">
          <a:extLst>
            <a:ext uri="{FF2B5EF4-FFF2-40B4-BE49-F238E27FC236}">
              <a16:creationId xmlns:a16="http://schemas.microsoft.com/office/drawing/2014/main" id="{6290EA88-B385-4009-A8AA-2D4C8B70A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2</xdr:row>
      <xdr:rowOff>0</xdr:rowOff>
    </xdr:from>
    <xdr:to>
      <xdr:col>13</xdr:col>
      <xdr:colOff>304800</xdr:colOff>
      <xdr:row>18</xdr:row>
      <xdr:rowOff>57150</xdr:rowOff>
    </xdr:to>
    <xdr:graphicFrame macro="">
      <xdr:nvGraphicFramePr>
        <xdr:cNvPr id="2" name="Gráfico 1">
          <a:extLst>
            <a:ext uri="{FF2B5EF4-FFF2-40B4-BE49-F238E27FC236}">
              <a16:creationId xmlns:a16="http://schemas.microsoft.com/office/drawing/2014/main" id="{8D756FFB-EB5C-4BC2-BD4C-C230106E1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13</xdr:row>
      <xdr:rowOff>20909</xdr:rowOff>
    </xdr:from>
    <xdr:to>
      <xdr:col>3</xdr:col>
      <xdr:colOff>30480</xdr:colOff>
      <xdr:row>17</xdr:row>
      <xdr:rowOff>0</xdr:rowOff>
    </xdr:to>
    <xdr:sp macro="" textlink="">
      <xdr:nvSpPr>
        <xdr:cNvPr id="5" name="CaixaDeTexto 4">
          <a:extLst>
            <a:ext uri="{FF2B5EF4-FFF2-40B4-BE49-F238E27FC236}">
              <a16:creationId xmlns:a16="http://schemas.microsoft.com/office/drawing/2014/main" id="{D61205ED-52C5-4FA2-A39D-A5C5DE34096C}"/>
            </a:ext>
          </a:extLst>
        </xdr:cNvPr>
        <xdr:cNvSpPr txBox="1"/>
      </xdr:nvSpPr>
      <xdr:spPr>
        <a:xfrm>
          <a:off x="662940" y="2245949"/>
          <a:ext cx="1194435" cy="668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a:solidFill>
                <a:schemeClr val="bg1">
                  <a:lumMod val="95000"/>
                </a:schemeClr>
              </a:solidFill>
            </a:rPr>
            <a:t>85 respondentes</a:t>
          </a:r>
        </a:p>
      </xdr:txBody>
    </xdr:sp>
    <xdr:clientData/>
  </xdr:twoCellAnchor>
  <xdr:twoCellAnchor>
    <xdr:from>
      <xdr:col>1</xdr:col>
      <xdr:colOff>590550</xdr:colOff>
      <xdr:row>3</xdr:row>
      <xdr:rowOff>161925</xdr:rowOff>
    </xdr:from>
    <xdr:to>
      <xdr:col>39</xdr:col>
      <xdr:colOff>247650</xdr:colOff>
      <xdr:row>68</xdr:row>
      <xdr:rowOff>150495</xdr:rowOff>
    </xdr:to>
    <xdr:grpSp>
      <xdr:nvGrpSpPr>
        <xdr:cNvPr id="50" name="Agrupar 49">
          <a:extLst>
            <a:ext uri="{FF2B5EF4-FFF2-40B4-BE49-F238E27FC236}">
              <a16:creationId xmlns:a16="http://schemas.microsoft.com/office/drawing/2014/main" id="{F9FCAECE-72D9-48C3-AF61-4F822427C38B}"/>
            </a:ext>
          </a:extLst>
        </xdr:cNvPr>
        <xdr:cNvGrpSpPr/>
      </xdr:nvGrpSpPr>
      <xdr:grpSpPr>
        <a:xfrm>
          <a:off x="1200150" y="664845"/>
          <a:ext cx="22821900" cy="10885170"/>
          <a:chOff x="1200150" y="676275"/>
          <a:chExt cx="22821900" cy="11132820"/>
        </a:xfrm>
      </xdr:grpSpPr>
      <xdr:graphicFrame macro="">
        <xdr:nvGraphicFramePr>
          <xdr:cNvPr id="11" name="Gráfico 10">
            <a:extLst>
              <a:ext uri="{FF2B5EF4-FFF2-40B4-BE49-F238E27FC236}">
                <a16:creationId xmlns:a16="http://schemas.microsoft.com/office/drawing/2014/main" id="{DFA44364-527E-4286-AECF-D3CFDCE4490B}"/>
              </a:ext>
            </a:extLst>
          </xdr:cNvPr>
          <xdr:cNvGraphicFramePr>
            <a:graphicFrameLocks/>
          </xdr:cNvGraphicFramePr>
        </xdr:nvGraphicFramePr>
        <xdr:xfrm>
          <a:off x="1219200" y="676275"/>
          <a:ext cx="4560094" cy="283845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Gráfico 11">
            <a:extLst>
              <a:ext uri="{FF2B5EF4-FFF2-40B4-BE49-F238E27FC236}">
                <a16:creationId xmlns:a16="http://schemas.microsoft.com/office/drawing/2014/main" id="{13ADA58B-BA6E-4FB9-BBCA-E5122BD9C003}"/>
              </a:ext>
            </a:extLst>
          </xdr:cNvPr>
          <xdr:cNvGraphicFramePr>
            <a:graphicFrameLocks/>
          </xdr:cNvGraphicFramePr>
        </xdr:nvGraphicFramePr>
        <xdr:xfrm>
          <a:off x="5772150" y="693420"/>
          <a:ext cx="4572000" cy="280416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3" name="Gráfico 12">
            <a:extLst>
              <a:ext uri="{FF2B5EF4-FFF2-40B4-BE49-F238E27FC236}">
                <a16:creationId xmlns:a16="http://schemas.microsoft.com/office/drawing/2014/main" id="{7DCEE0B0-F891-4329-9952-026FD6C07E1C}"/>
              </a:ext>
            </a:extLst>
          </xdr:cNvPr>
          <xdr:cNvGraphicFramePr>
            <a:graphicFrameLocks/>
          </xdr:cNvGraphicFramePr>
        </xdr:nvGraphicFramePr>
        <xdr:xfrm>
          <a:off x="10363200" y="697230"/>
          <a:ext cx="4572000" cy="279654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4" name="Gráfico 13">
            <a:extLst>
              <a:ext uri="{FF2B5EF4-FFF2-40B4-BE49-F238E27FC236}">
                <a16:creationId xmlns:a16="http://schemas.microsoft.com/office/drawing/2014/main" id="{894679EC-5E80-47DC-980A-ADD681DDCADF}"/>
              </a:ext>
            </a:extLst>
          </xdr:cNvPr>
          <xdr:cNvGraphicFramePr>
            <a:graphicFrameLocks/>
          </xdr:cNvGraphicFramePr>
        </xdr:nvGraphicFramePr>
        <xdr:xfrm>
          <a:off x="14878050" y="704850"/>
          <a:ext cx="4572000" cy="280035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5" name="Gráfico 14">
            <a:extLst>
              <a:ext uri="{FF2B5EF4-FFF2-40B4-BE49-F238E27FC236}">
                <a16:creationId xmlns:a16="http://schemas.microsoft.com/office/drawing/2014/main" id="{FF89EA5D-328F-48BE-BBA0-678E9EEDF137}"/>
              </a:ext>
            </a:extLst>
          </xdr:cNvPr>
          <xdr:cNvGraphicFramePr>
            <a:graphicFrameLocks/>
          </xdr:cNvGraphicFramePr>
        </xdr:nvGraphicFramePr>
        <xdr:xfrm>
          <a:off x="19450050" y="685800"/>
          <a:ext cx="4572000" cy="279654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6" name="Gráfico 15">
            <a:extLst>
              <a:ext uri="{FF2B5EF4-FFF2-40B4-BE49-F238E27FC236}">
                <a16:creationId xmlns:a16="http://schemas.microsoft.com/office/drawing/2014/main" id="{D2EE84EE-1316-4D41-99C9-E1C4A7CF7F2C}"/>
              </a:ext>
            </a:extLst>
          </xdr:cNvPr>
          <xdr:cNvGraphicFramePr>
            <a:graphicFrameLocks/>
          </xdr:cNvGraphicFramePr>
        </xdr:nvGraphicFramePr>
        <xdr:xfrm>
          <a:off x="1219200" y="3448050"/>
          <a:ext cx="4572000" cy="2800350"/>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17" name="Gráfico 16">
            <a:extLst>
              <a:ext uri="{FF2B5EF4-FFF2-40B4-BE49-F238E27FC236}">
                <a16:creationId xmlns:a16="http://schemas.microsoft.com/office/drawing/2014/main" id="{4F3407E9-8C5F-464E-AF97-FFD41FA680AF}"/>
              </a:ext>
            </a:extLst>
          </xdr:cNvPr>
          <xdr:cNvGraphicFramePr>
            <a:graphicFrameLocks/>
          </xdr:cNvGraphicFramePr>
        </xdr:nvGraphicFramePr>
        <xdr:xfrm>
          <a:off x="5772150" y="3448050"/>
          <a:ext cx="4572000" cy="2800350"/>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8" name="Gráfico 17">
            <a:extLst>
              <a:ext uri="{FF2B5EF4-FFF2-40B4-BE49-F238E27FC236}">
                <a16:creationId xmlns:a16="http://schemas.microsoft.com/office/drawing/2014/main" id="{627F5E2A-DCB0-4BDB-8765-CC076B8BAEDA}"/>
              </a:ext>
            </a:extLst>
          </xdr:cNvPr>
          <xdr:cNvGraphicFramePr>
            <a:graphicFrameLocks/>
          </xdr:cNvGraphicFramePr>
        </xdr:nvGraphicFramePr>
        <xdr:xfrm>
          <a:off x="10306050" y="3448050"/>
          <a:ext cx="4572000" cy="280035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9" name="Gráfico 18">
            <a:extLst>
              <a:ext uri="{FF2B5EF4-FFF2-40B4-BE49-F238E27FC236}">
                <a16:creationId xmlns:a16="http://schemas.microsoft.com/office/drawing/2014/main" id="{28C9042F-0A0D-4D20-8759-A3D8ADF98742}"/>
              </a:ext>
            </a:extLst>
          </xdr:cNvPr>
          <xdr:cNvGraphicFramePr>
            <a:graphicFrameLocks/>
          </xdr:cNvGraphicFramePr>
        </xdr:nvGraphicFramePr>
        <xdr:xfrm>
          <a:off x="14859000" y="3448050"/>
          <a:ext cx="4572000" cy="2800350"/>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20" name="Gráfico 19">
            <a:extLst>
              <a:ext uri="{FF2B5EF4-FFF2-40B4-BE49-F238E27FC236}">
                <a16:creationId xmlns:a16="http://schemas.microsoft.com/office/drawing/2014/main" id="{6AD298DA-B034-442F-B38C-EC855E63810A}"/>
              </a:ext>
            </a:extLst>
          </xdr:cNvPr>
          <xdr:cNvGraphicFramePr>
            <a:graphicFrameLocks/>
          </xdr:cNvGraphicFramePr>
        </xdr:nvGraphicFramePr>
        <xdr:xfrm>
          <a:off x="19411950" y="3444240"/>
          <a:ext cx="4572000" cy="2807970"/>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21" name="Gráfico 20">
            <a:extLst>
              <a:ext uri="{FF2B5EF4-FFF2-40B4-BE49-F238E27FC236}">
                <a16:creationId xmlns:a16="http://schemas.microsoft.com/office/drawing/2014/main" id="{2B0FB7D7-EF8C-4560-8F0A-A538FF0D0EAA}"/>
              </a:ext>
            </a:extLst>
          </xdr:cNvPr>
          <xdr:cNvGraphicFramePr>
            <a:graphicFrameLocks/>
          </xdr:cNvGraphicFramePr>
        </xdr:nvGraphicFramePr>
        <xdr:xfrm>
          <a:off x="1219200" y="6229350"/>
          <a:ext cx="4572000" cy="2800350"/>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22" name="Gráfico 21">
            <a:extLst>
              <a:ext uri="{FF2B5EF4-FFF2-40B4-BE49-F238E27FC236}">
                <a16:creationId xmlns:a16="http://schemas.microsoft.com/office/drawing/2014/main" id="{419384C6-C7AF-4BFE-A686-7857477DD3A9}"/>
              </a:ext>
            </a:extLst>
          </xdr:cNvPr>
          <xdr:cNvGraphicFramePr>
            <a:graphicFrameLocks/>
          </xdr:cNvGraphicFramePr>
        </xdr:nvGraphicFramePr>
        <xdr:xfrm>
          <a:off x="5772150" y="6231255"/>
          <a:ext cx="4572000" cy="2796540"/>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23" name="Gráfico 22">
            <a:extLst>
              <a:ext uri="{FF2B5EF4-FFF2-40B4-BE49-F238E27FC236}">
                <a16:creationId xmlns:a16="http://schemas.microsoft.com/office/drawing/2014/main" id="{BE815AFE-B578-42EB-9C6F-23429C96A0B2}"/>
              </a:ext>
            </a:extLst>
          </xdr:cNvPr>
          <xdr:cNvGraphicFramePr>
            <a:graphicFrameLocks/>
          </xdr:cNvGraphicFramePr>
        </xdr:nvGraphicFramePr>
        <xdr:xfrm>
          <a:off x="10287000" y="6231255"/>
          <a:ext cx="4572000" cy="2796540"/>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24" name="Gráfico 23">
            <a:extLst>
              <a:ext uri="{FF2B5EF4-FFF2-40B4-BE49-F238E27FC236}">
                <a16:creationId xmlns:a16="http://schemas.microsoft.com/office/drawing/2014/main" id="{929813D8-2087-44D1-9A18-67FAC7B27F78}"/>
              </a:ext>
            </a:extLst>
          </xdr:cNvPr>
          <xdr:cNvGraphicFramePr>
            <a:graphicFrameLocks/>
          </xdr:cNvGraphicFramePr>
        </xdr:nvGraphicFramePr>
        <xdr:xfrm>
          <a:off x="14878050" y="6229350"/>
          <a:ext cx="4572000" cy="2800350"/>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25" name="Gráfico 24">
            <a:extLst>
              <a:ext uri="{FF2B5EF4-FFF2-40B4-BE49-F238E27FC236}">
                <a16:creationId xmlns:a16="http://schemas.microsoft.com/office/drawing/2014/main" id="{EE05925B-2784-480D-AD5C-40953530C46F}"/>
              </a:ext>
            </a:extLst>
          </xdr:cNvPr>
          <xdr:cNvGraphicFramePr>
            <a:graphicFrameLocks/>
          </xdr:cNvGraphicFramePr>
        </xdr:nvGraphicFramePr>
        <xdr:xfrm>
          <a:off x="19392900" y="6229350"/>
          <a:ext cx="4572000" cy="2800350"/>
        </xdr:xfrm>
        <a:graphic>
          <a:graphicData uri="http://schemas.openxmlformats.org/drawingml/2006/chart">
            <c:chart xmlns:c="http://schemas.openxmlformats.org/drawingml/2006/chart" xmlns:r="http://schemas.openxmlformats.org/officeDocument/2006/relationships" r:id="rId15"/>
          </a:graphicData>
        </a:graphic>
      </xdr:graphicFrame>
      <xdr:graphicFrame macro="">
        <xdr:nvGraphicFramePr>
          <xdr:cNvPr id="26" name="Gráfico 25">
            <a:extLst>
              <a:ext uri="{FF2B5EF4-FFF2-40B4-BE49-F238E27FC236}">
                <a16:creationId xmlns:a16="http://schemas.microsoft.com/office/drawing/2014/main" id="{FA0A5703-79EC-4170-8AE7-659D7B979AFC}"/>
              </a:ext>
            </a:extLst>
          </xdr:cNvPr>
          <xdr:cNvGraphicFramePr>
            <a:graphicFrameLocks/>
          </xdr:cNvGraphicFramePr>
        </xdr:nvGraphicFramePr>
        <xdr:xfrm>
          <a:off x="1200150" y="9010650"/>
          <a:ext cx="4572000" cy="2796540"/>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27" name="Gráfico 26">
            <a:extLst>
              <a:ext uri="{FF2B5EF4-FFF2-40B4-BE49-F238E27FC236}">
                <a16:creationId xmlns:a16="http://schemas.microsoft.com/office/drawing/2014/main" id="{D037615D-F2F6-4A33-9516-0642E9B2E9EA}"/>
              </a:ext>
            </a:extLst>
          </xdr:cNvPr>
          <xdr:cNvGraphicFramePr>
            <a:graphicFrameLocks/>
          </xdr:cNvGraphicFramePr>
        </xdr:nvGraphicFramePr>
        <xdr:xfrm>
          <a:off x="5772150" y="9010650"/>
          <a:ext cx="4572000" cy="2796540"/>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28" name="Gráfico 27">
            <a:extLst>
              <a:ext uri="{FF2B5EF4-FFF2-40B4-BE49-F238E27FC236}">
                <a16:creationId xmlns:a16="http://schemas.microsoft.com/office/drawing/2014/main" id="{744ACB99-C309-4283-992A-0EE4D9A90177}"/>
              </a:ext>
            </a:extLst>
          </xdr:cNvPr>
          <xdr:cNvGraphicFramePr>
            <a:graphicFrameLocks/>
          </xdr:cNvGraphicFramePr>
        </xdr:nvGraphicFramePr>
        <xdr:xfrm>
          <a:off x="10287000" y="9008745"/>
          <a:ext cx="4572000" cy="2800350"/>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29" name="Gráfico 28">
            <a:extLst>
              <a:ext uri="{FF2B5EF4-FFF2-40B4-BE49-F238E27FC236}">
                <a16:creationId xmlns:a16="http://schemas.microsoft.com/office/drawing/2014/main" id="{A679371B-BCD0-4C39-BADA-0590C50002E1}"/>
              </a:ext>
            </a:extLst>
          </xdr:cNvPr>
          <xdr:cNvGraphicFramePr>
            <a:graphicFrameLocks/>
          </xdr:cNvGraphicFramePr>
        </xdr:nvGraphicFramePr>
        <xdr:xfrm>
          <a:off x="14859000" y="9011603"/>
          <a:ext cx="4572000" cy="279463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31" name="Gráfico 30">
            <a:extLst>
              <a:ext uri="{FF2B5EF4-FFF2-40B4-BE49-F238E27FC236}">
                <a16:creationId xmlns:a16="http://schemas.microsoft.com/office/drawing/2014/main" id="{F4B9AC26-DD5F-417B-9808-C972C8D142F0}"/>
              </a:ext>
            </a:extLst>
          </xdr:cNvPr>
          <xdr:cNvGraphicFramePr>
            <a:graphicFrameLocks/>
          </xdr:cNvGraphicFramePr>
        </xdr:nvGraphicFramePr>
        <xdr:xfrm>
          <a:off x="19431000" y="9010650"/>
          <a:ext cx="4572000" cy="2796540"/>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1</xdr:col>
      <xdr:colOff>495300</xdr:colOff>
      <xdr:row>71</xdr:row>
      <xdr:rowOff>93345</xdr:rowOff>
    </xdr:from>
    <xdr:to>
      <xdr:col>39</xdr:col>
      <xdr:colOff>304800</xdr:colOff>
      <xdr:row>136</xdr:row>
      <xdr:rowOff>114300</xdr:rowOff>
    </xdr:to>
    <xdr:grpSp>
      <xdr:nvGrpSpPr>
        <xdr:cNvPr id="49" name="Agrupar 48">
          <a:extLst>
            <a:ext uri="{FF2B5EF4-FFF2-40B4-BE49-F238E27FC236}">
              <a16:creationId xmlns:a16="http://schemas.microsoft.com/office/drawing/2014/main" id="{A14A68D6-91FE-427B-A62B-4BD11909EB85}"/>
            </a:ext>
          </a:extLst>
        </xdr:cNvPr>
        <xdr:cNvGrpSpPr/>
      </xdr:nvGrpSpPr>
      <xdr:grpSpPr>
        <a:xfrm>
          <a:off x="1104900" y="11995785"/>
          <a:ext cx="22974300" cy="10917555"/>
          <a:chOff x="1104900" y="12266295"/>
          <a:chExt cx="22974300" cy="11165205"/>
        </a:xfrm>
      </xdr:grpSpPr>
      <xdr:graphicFrame macro="">
        <xdr:nvGraphicFramePr>
          <xdr:cNvPr id="32" name="Gráfico 31">
            <a:extLst>
              <a:ext uri="{FF2B5EF4-FFF2-40B4-BE49-F238E27FC236}">
                <a16:creationId xmlns:a16="http://schemas.microsoft.com/office/drawing/2014/main" id="{B3FCC8FE-EBF0-4CD7-9727-658265B4DE7A}"/>
              </a:ext>
            </a:extLst>
          </xdr:cNvPr>
          <xdr:cNvGraphicFramePr>
            <a:graphicFrameLocks/>
          </xdr:cNvGraphicFramePr>
        </xdr:nvGraphicFramePr>
        <xdr:xfrm>
          <a:off x="1181100" y="12266295"/>
          <a:ext cx="4572000" cy="2800350"/>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33" name="Gráfico 32">
            <a:extLst>
              <a:ext uri="{FF2B5EF4-FFF2-40B4-BE49-F238E27FC236}">
                <a16:creationId xmlns:a16="http://schemas.microsoft.com/office/drawing/2014/main" id="{9E067DA0-6A35-41EA-B1B1-26A3744D26E5}"/>
              </a:ext>
            </a:extLst>
          </xdr:cNvPr>
          <xdr:cNvGraphicFramePr>
            <a:graphicFrameLocks/>
          </xdr:cNvGraphicFramePr>
        </xdr:nvGraphicFramePr>
        <xdr:xfrm>
          <a:off x="5772150" y="12268200"/>
          <a:ext cx="4572000" cy="2796540"/>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34" name="Gráfico 33">
            <a:extLst>
              <a:ext uri="{FF2B5EF4-FFF2-40B4-BE49-F238E27FC236}">
                <a16:creationId xmlns:a16="http://schemas.microsoft.com/office/drawing/2014/main" id="{BA36FAE0-BFBE-486A-B71D-25207D1964CD}"/>
              </a:ext>
            </a:extLst>
          </xdr:cNvPr>
          <xdr:cNvGraphicFramePr>
            <a:graphicFrameLocks/>
          </xdr:cNvGraphicFramePr>
        </xdr:nvGraphicFramePr>
        <xdr:xfrm>
          <a:off x="10363200" y="12268200"/>
          <a:ext cx="4572000" cy="2796540"/>
        </xdr:xfrm>
        <a:graphic>
          <a:graphicData uri="http://schemas.openxmlformats.org/drawingml/2006/chart">
            <c:chart xmlns:c="http://schemas.openxmlformats.org/drawingml/2006/chart" xmlns:r="http://schemas.openxmlformats.org/officeDocument/2006/relationships" r:id="rId23"/>
          </a:graphicData>
        </a:graphic>
      </xdr:graphicFrame>
      <xdr:graphicFrame macro="">
        <xdr:nvGraphicFramePr>
          <xdr:cNvPr id="35" name="Gráfico 34">
            <a:extLst>
              <a:ext uri="{FF2B5EF4-FFF2-40B4-BE49-F238E27FC236}">
                <a16:creationId xmlns:a16="http://schemas.microsoft.com/office/drawing/2014/main" id="{13BC808B-633B-4D0E-A11D-83D38845543D}"/>
              </a:ext>
            </a:extLst>
          </xdr:cNvPr>
          <xdr:cNvGraphicFramePr>
            <a:graphicFrameLocks/>
          </xdr:cNvGraphicFramePr>
        </xdr:nvGraphicFramePr>
        <xdr:xfrm>
          <a:off x="14954250" y="12268200"/>
          <a:ext cx="4572000" cy="2796540"/>
        </xdr:xfrm>
        <a:graphic>
          <a:graphicData uri="http://schemas.openxmlformats.org/drawingml/2006/chart">
            <c:chart xmlns:c="http://schemas.openxmlformats.org/drawingml/2006/chart" xmlns:r="http://schemas.openxmlformats.org/officeDocument/2006/relationships" r:id="rId24"/>
          </a:graphicData>
        </a:graphic>
      </xdr:graphicFrame>
      <xdr:graphicFrame macro="">
        <xdr:nvGraphicFramePr>
          <xdr:cNvPr id="36" name="Gráfico 35">
            <a:extLst>
              <a:ext uri="{FF2B5EF4-FFF2-40B4-BE49-F238E27FC236}">
                <a16:creationId xmlns:a16="http://schemas.microsoft.com/office/drawing/2014/main" id="{4871C5BC-9867-4A7A-A785-C08E3CC3F683}"/>
              </a:ext>
            </a:extLst>
          </xdr:cNvPr>
          <xdr:cNvGraphicFramePr>
            <a:graphicFrameLocks/>
          </xdr:cNvGraphicFramePr>
        </xdr:nvGraphicFramePr>
        <xdr:xfrm>
          <a:off x="19507200" y="12266295"/>
          <a:ext cx="4572000" cy="2800350"/>
        </xdr:xfrm>
        <a:graphic>
          <a:graphicData uri="http://schemas.openxmlformats.org/drawingml/2006/chart">
            <c:chart xmlns:c="http://schemas.openxmlformats.org/drawingml/2006/chart" xmlns:r="http://schemas.openxmlformats.org/officeDocument/2006/relationships" r:id="rId25"/>
          </a:graphicData>
        </a:graphic>
      </xdr:graphicFrame>
      <xdr:graphicFrame macro="">
        <xdr:nvGraphicFramePr>
          <xdr:cNvPr id="37" name="Gráfico 36">
            <a:extLst>
              <a:ext uri="{FF2B5EF4-FFF2-40B4-BE49-F238E27FC236}">
                <a16:creationId xmlns:a16="http://schemas.microsoft.com/office/drawing/2014/main" id="{BC2E0B88-380F-4B93-9370-2605C23BB4EC}"/>
              </a:ext>
            </a:extLst>
          </xdr:cNvPr>
          <xdr:cNvGraphicFramePr>
            <a:graphicFrameLocks/>
          </xdr:cNvGraphicFramePr>
        </xdr:nvGraphicFramePr>
        <xdr:xfrm>
          <a:off x="1162050" y="15051405"/>
          <a:ext cx="4572000" cy="2796540"/>
        </xdr:xfrm>
        <a:graphic>
          <a:graphicData uri="http://schemas.openxmlformats.org/drawingml/2006/chart">
            <c:chart xmlns:c="http://schemas.openxmlformats.org/drawingml/2006/chart" xmlns:r="http://schemas.openxmlformats.org/officeDocument/2006/relationships" r:id="rId26"/>
          </a:graphicData>
        </a:graphic>
      </xdr:graphicFrame>
      <xdr:graphicFrame macro="">
        <xdr:nvGraphicFramePr>
          <xdr:cNvPr id="38" name="Gráfico 37">
            <a:extLst>
              <a:ext uri="{FF2B5EF4-FFF2-40B4-BE49-F238E27FC236}">
                <a16:creationId xmlns:a16="http://schemas.microsoft.com/office/drawing/2014/main" id="{A989D8EC-E3CD-4C12-A330-4B78A636D66E}"/>
              </a:ext>
            </a:extLst>
          </xdr:cNvPr>
          <xdr:cNvGraphicFramePr>
            <a:graphicFrameLocks/>
          </xdr:cNvGraphicFramePr>
        </xdr:nvGraphicFramePr>
        <xdr:xfrm>
          <a:off x="5715000" y="15052358"/>
          <a:ext cx="4572000" cy="2794635"/>
        </xdr:xfrm>
        <a:graphic>
          <a:graphicData uri="http://schemas.openxmlformats.org/drawingml/2006/chart">
            <c:chart xmlns:c="http://schemas.openxmlformats.org/drawingml/2006/chart" xmlns:r="http://schemas.openxmlformats.org/officeDocument/2006/relationships" r:id="rId27"/>
          </a:graphicData>
        </a:graphic>
      </xdr:graphicFrame>
      <xdr:graphicFrame macro="">
        <xdr:nvGraphicFramePr>
          <xdr:cNvPr id="39" name="Gráfico 38">
            <a:extLst>
              <a:ext uri="{FF2B5EF4-FFF2-40B4-BE49-F238E27FC236}">
                <a16:creationId xmlns:a16="http://schemas.microsoft.com/office/drawing/2014/main" id="{DE922CF2-8CED-4796-9088-B92CA7281BE1}"/>
              </a:ext>
            </a:extLst>
          </xdr:cNvPr>
          <xdr:cNvGraphicFramePr>
            <a:graphicFrameLocks/>
          </xdr:cNvGraphicFramePr>
        </xdr:nvGraphicFramePr>
        <xdr:xfrm>
          <a:off x="10287000" y="15051405"/>
          <a:ext cx="4572000" cy="2796540"/>
        </xdr:xfrm>
        <a:graphic>
          <a:graphicData uri="http://schemas.openxmlformats.org/drawingml/2006/chart">
            <c:chart xmlns:c="http://schemas.openxmlformats.org/drawingml/2006/chart" xmlns:r="http://schemas.openxmlformats.org/officeDocument/2006/relationships" r:id="rId28"/>
          </a:graphicData>
        </a:graphic>
      </xdr:graphicFrame>
      <xdr:graphicFrame macro="">
        <xdr:nvGraphicFramePr>
          <xdr:cNvPr id="40" name="Gráfico 39">
            <a:extLst>
              <a:ext uri="{FF2B5EF4-FFF2-40B4-BE49-F238E27FC236}">
                <a16:creationId xmlns:a16="http://schemas.microsoft.com/office/drawing/2014/main" id="{B7485ED1-7585-42F3-9E09-11A9F7A7FBF8}"/>
              </a:ext>
            </a:extLst>
          </xdr:cNvPr>
          <xdr:cNvGraphicFramePr>
            <a:graphicFrameLocks/>
          </xdr:cNvGraphicFramePr>
        </xdr:nvGraphicFramePr>
        <xdr:xfrm>
          <a:off x="14878050" y="15051405"/>
          <a:ext cx="4572000" cy="2796540"/>
        </xdr:xfrm>
        <a:graphic>
          <a:graphicData uri="http://schemas.openxmlformats.org/drawingml/2006/chart">
            <c:chart xmlns:c="http://schemas.openxmlformats.org/drawingml/2006/chart" xmlns:r="http://schemas.openxmlformats.org/officeDocument/2006/relationships" r:id="rId29"/>
          </a:graphicData>
        </a:graphic>
      </xdr:graphicFrame>
      <xdr:graphicFrame macro="">
        <xdr:nvGraphicFramePr>
          <xdr:cNvPr id="41" name="Gráfico 40">
            <a:extLst>
              <a:ext uri="{FF2B5EF4-FFF2-40B4-BE49-F238E27FC236}">
                <a16:creationId xmlns:a16="http://schemas.microsoft.com/office/drawing/2014/main" id="{894DFF45-501D-49D7-A0DC-FA6FD5D00882}"/>
              </a:ext>
            </a:extLst>
          </xdr:cNvPr>
          <xdr:cNvGraphicFramePr>
            <a:graphicFrameLocks/>
          </xdr:cNvGraphicFramePr>
        </xdr:nvGraphicFramePr>
        <xdr:xfrm>
          <a:off x="19450050" y="15049500"/>
          <a:ext cx="4572000" cy="2800350"/>
        </xdr:xfrm>
        <a:graphic>
          <a:graphicData uri="http://schemas.openxmlformats.org/drawingml/2006/chart">
            <c:chart xmlns:c="http://schemas.openxmlformats.org/drawingml/2006/chart" xmlns:r="http://schemas.openxmlformats.org/officeDocument/2006/relationships" r:id="rId30"/>
          </a:graphicData>
        </a:graphic>
      </xdr:graphicFrame>
      <xdr:graphicFrame macro="">
        <xdr:nvGraphicFramePr>
          <xdr:cNvPr id="42" name="Gráfico 41">
            <a:extLst>
              <a:ext uri="{FF2B5EF4-FFF2-40B4-BE49-F238E27FC236}">
                <a16:creationId xmlns:a16="http://schemas.microsoft.com/office/drawing/2014/main" id="{9DF8906C-E0C0-4D42-849A-0A416AD427B0}"/>
              </a:ext>
            </a:extLst>
          </xdr:cNvPr>
          <xdr:cNvGraphicFramePr>
            <a:graphicFrameLocks/>
          </xdr:cNvGraphicFramePr>
        </xdr:nvGraphicFramePr>
        <xdr:xfrm>
          <a:off x="1162050" y="17838420"/>
          <a:ext cx="4572000" cy="2800350"/>
        </xdr:xfrm>
        <a:graphic>
          <a:graphicData uri="http://schemas.openxmlformats.org/drawingml/2006/chart">
            <c:chart xmlns:c="http://schemas.openxmlformats.org/drawingml/2006/chart" xmlns:r="http://schemas.openxmlformats.org/officeDocument/2006/relationships" r:id="rId31"/>
          </a:graphicData>
        </a:graphic>
      </xdr:graphicFrame>
      <xdr:graphicFrame macro="">
        <xdr:nvGraphicFramePr>
          <xdr:cNvPr id="43" name="Gráfico 42">
            <a:extLst>
              <a:ext uri="{FF2B5EF4-FFF2-40B4-BE49-F238E27FC236}">
                <a16:creationId xmlns:a16="http://schemas.microsoft.com/office/drawing/2014/main" id="{8182AB3F-E86A-4FD4-B994-32F5AC2F79E6}"/>
              </a:ext>
            </a:extLst>
          </xdr:cNvPr>
          <xdr:cNvGraphicFramePr>
            <a:graphicFrameLocks/>
          </xdr:cNvGraphicFramePr>
        </xdr:nvGraphicFramePr>
        <xdr:xfrm>
          <a:off x="5734050" y="17840325"/>
          <a:ext cx="4572000" cy="2796540"/>
        </xdr:xfrm>
        <a:graphic>
          <a:graphicData uri="http://schemas.openxmlformats.org/drawingml/2006/chart">
            <c:chart xmlns:c="http://schemas.openxmlformats.org/drawingml/2006/chart" xmlns:r="http://schemas.openxmlformats.org/officeDocument/2006/relationships" r:id="rId32"/>
          </a:graphicData>
        </a:graphic>
      </xdr:graphicFrame>
      <xdr:graphicFrame macro="">
        <xdr:nvGraphicFramePr>
          <xdr:cNvPr id="44" name="Gráfico 43">
            <a:extLst>
              <a:ext uri="{FF2B5EF4-FFF2-40B4-BE49-F238E27FC236}">
                <a16:creationId xmlns:a16="http://schemas.microsoft.com/office/drawing/2014/main" id="{3B10768C-4515-4912-BA69-5E478392E5D1}"/>
              </a:ext>
            </a:extLst>
          </xdr:cNvPr>
          <xdr:cNvGraphicFramePr>
            <a:graphicFrameLocks/>
          </xdr:cNvGraphicFramePr>
        </xdr:nvGraphicFramePr>
        <xdr:xfrm>
          <a:off x="10287000" y="17840325"/>
          <a:ext cx="4572000" cy="2796540"/>
        </xdr:xfrm>
        <a:graphic>
          <a:graphicData uri="http://schemas.openxmlformats.org/drawingml/2006/chart">
            <c:chart xmlns:c="http://schemas.openxmlformats.org/drawingml/2006/chart" xmlns:r="http://schemas.openxmlformats.org/officeDocument/2006/relationships" r:id="rId33"/>
          </a:graphicData>
        </a:graphic>
      </xdr:graphicFrame>
      <xdr:graphicFrame macro="">
        <xdr:nvGraphicFramePr>
          <xdr:cNvPr id="45" name="Gráfico 44">
            <a:extLst>
              <a:ext uri="{FF2B5EF4-FFF2-40B4-BE49-F238E27FC236}">
                <a16:creationId xmlns:a16="http://schemas.microsoft.com/office/drawing/2014/main" id="{7E0F2464-62AD-4796-9B11-BFC0308F6F1E}"/>
              </a:ext>
            </a:extLst>
          </xdr:cNvPr>
          <xdr:cNvGraphicFramePr>
            <a:graphicFrameLocks/>
          </xdr:cNvGraphicFramePr>
        </xdr:nvGraphicFramePr>
        <xdr:xfrm>
          <a:off x="14878050" y="17838420"/>
          <a:ext cx="4572000" cy="2800350"/>
        </xdr:xfrm>
        <a:graphic>
          <a:graphicData uri="http://schemas.openxmlformats.org/drawingml/2006/chart">
            <c:chart xmlns:c="http://schemas.openxmlformats.org/drawingml/2006/chart" xmlns:r="http://schemas.openxmlformats.org/officeDocument/2006/relationships" r:id="rId34"/>
          </a:graphicData>
        </a:graphic>
      </xdr:graphicFrame>
      <xdr:graphicFrame macro="">
        <xdr:nvGraphicFramePr>
          <xdr:cNvPr id="46" name="Gráfico 45">
            <a:extLst>
              <a:ext uri="{FF2B5EF4-FFF2-40B4-BE49-F238E27FC236}">
                <a16:creationId xmlns:a16="http://schemas.microsoft.com/office/drawing/2014/main" id="{E351F38C-B806-43A9-BAAE-8AD557FEA6D9}"/>
              </a:ext>
            </a:extLst>
          </xdr:cNvPr>
          <xdr:cNvGraphicFramePr>
            <a:graphicFrameLocks/>
          </xdr:cNvGraphicFramePr>
        </xdr:nvGraphicFramePr>
        <xdr:xfrm>
          <a:off x="19450050" y="17839373"/>
          <a:ext cx="4572000" cy="2798445"/>
        </xdr:xfrm>
        <a:graphic>
          <a:graphicData uri="http://schemas.openxmlformats.org/drawingml/2006/chart">
            <c:chart xmlns:c="http://schemas.openxmlformats.org/drawingml/2006/chart" xmlns:r="http://schemas.openxmlformats.org/officeDocument/2006/relationships" r:id="rId35"/>
          </a:graphicData>
        </a:graphic>
      </xdr:graphicFrame>
      <xdr:graphicFrame macro="">
        <xdr:nvGraphicFramePr>
          <xdr:cNvPr id="47" name="Gráfico 46">
            <a:extLst>
              <a:ext uri="{FF2B5EF4-FFF2-40B4-BE49-F238E27FC236}">
                <a16:creationId xmlns:a16="http://schemas.microsoft.com/office/drawing/2014/main" id="{B78DF3ED-CA5C-461C-A5E5-6B48C7D421DD}"/>
              </a:ext>
            </a:extLst>
          </xdr:cNvPr>
          <xdr:cNvGraphicFramePr>
            <a:graphicFrameLocks/>
          </xdr:cNvGraphicFramePr>
        </xdr:nvGraphicFramePr>
        <xdr:xfrm>
          <a:off x="1104900" y="20631150"/>
          <a:ext cx="4572000" cy="2800350"/>
        </xdr:xfrm>
        <a:graphic>
          <a:graphicData uri="http://schemas.openxmlformats.org/drawingml/2006/chart">
            <c:chart xmlns:c="http://schemas.openxmlformats.org/drawingml/2006/chart" xmlns:r="http://schemas.openxmlformats.org/officeDocument/2006/relationships" r:id="rId36"/>
          </a:graphicData>
        </a:graphic>
      </xdr:graphicFrame>
      <xdr:graphicFrame macro="">
        <xdr:nvGraphicFramePr>
          <xdr:cNvPr id="48" name="Gráfico 47">
            <a:extLst>
              <a:ext uri="{FF2B5EF4-FFF2-40B4-BE49-F238E27FC236}">
                <a16:creationId xmlns:a16="http://schemas.microsoft.com/office/drawing/2014/main" id="{7673A801-2141-46C0-9012-04989EE2E5F9}"/>
              </a:ext>
            </a:extLst>
          </xdr:cNvPr>
          <xdr:cNvGraphicFramePr>
            <a:graphicFrameLocks/>
          </xdr:cNvGraphicFramePr>
        </xdr:nvGraphicFramePr>
        <xdr:xfrm>
          <a:off x="5638800" y="20631150"/>
          <a:ext cx="4572000" cy="2800350"/>
        </xdr:xfrm>
        <a:graphic>
          <a:graphicData uri="http://schemas.openxmlformats.org/drawingml/2006/chart">
            <c:chart xmlns:c="http://schemas.openxmlformats.org/drawingml/2006/chart" xmlns:r="http://schemas.openxmlformats.org/officeDocument/2006/relationships" r:id="rId37"/>
          </a:graphicData>
        </a:graphic>
      </xdr:graphicFrame>
    </xdr:grp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104775</xdr:colOff>
      <xdr:row>2</xdr:row>
      <xdr:rowOff>47625</xdr:rowOff>
    </xdr:from>
    <xdr:to>
      <xdr:col>14</xdr:col>
      <xdr:colOff>409575</xdr:colOff>
      <xdr:row>18</xdr:row>
      <xdr:rowOff>102870</xdr:rowOff>
    </xdr:to>
    <xdr:graphicFrame macro="">
      <xdr:nvGraphicFramePr>
        <xdr:cNvPr id="2" name="Gráfico 1">
          <a:extLst>
            <a:ext uri="{FF2B5EF4-FFF2-40B4-BE49-F238E27FC236}">
              <a16:creationId xmlns:a16="http://schemas.microsoft.com/office/drawing/2014/main" id="{33FCFC95-BDD3-45E0-B114-45AAC36F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323850</xdr:colOff>
      <xdr:row>2</xdr:row>
      <xdr:rowOff>85725</xdr:rowOff>
    </xdr:from>
    <xdr:to>
      <xdr:col>14</xdr:col>
      <xdr:colOff>19050</xdr:colOff>
      <xdr:row>18</xdr:row>
      <xdr:rowOff>142875</xdr:rowOff>
    </xdr:to>
    <xdr:graphicFrame macro="">
      <xdr:nvGraphicFramePr>
        <xdr:cNvPr id="2" name="Gráfico 1">
          <a:extLst>
            <a:ext uri="{FF2B5EF4-FFF2-40B4-BE49-F238E27FC236}">
              <a16:creationId xmlns:a16="http://schemas.microsoft.com/office/drawing/2014/main" id="{C13566A5-B699-4772-BE9E-1ED9C8FC4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304800</xdr:colOff>
      <xdr:row>19</xdr:row>
      <xdr:rowOff>57150</xdr:rowOff>
    </xdr:to>
    <xdr:graphicFrame macro="">
      <xdr:nvGraphicFramePr>
        <xdr:cNvPr id="2" name="Gráfico 1">
          <a:extLst>
            <a:ext uri="{FF2B5EF4-FFF2-40B4-BE49-F238E27FC236}">
              <a16:creationId xmlns:a16="http://schemas.microsoft.com/office/drawing/2014/main" id="{8F8BE00D-7A91-4357-A29E-3616D051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0</xdr:colOff>
      <xdr:row>2</xdr:row>
      <xdr:rowOff>0</xdr:rowOff>
    </xdr:from>
    <xdr:to>
      <xdr:col>14</xdr:col>
      <xdr:colOff>304800</xdr:colOff>
      <xdr:row>18</xdr:row>
      <xdr:rowOff>53340</xdr:rowOff>
    </xdr:to>
    <xdr:graphicFrame macro="">
      <xdr:nvGraphicFramePr>
        <xdr:cNvPr id="2" name="Gráfico 1">
          <a:extLst>
            <a:ext uri="{FF2B5EF4-FFF2-40B4-BE49-F238E27FC236}">
              <a16:creationId xmlns:a16="http://schemas.microsoft.com/office/drawing/2014/main" id="{841A256F-F11F-4281-8DA7-22488050D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53340</xdr:rowOff>
    </xdr:to>
    <xdr:graphicFrame macro="">
      <xdr:nvGraphicFramePr>
        <xdr:cNvPr id="2" name="Gráfico 1">
          <a:extLst>
            <a:ext uri="{FF2B5EF4-FFF2-40B4-BE49-F238E27FC236}">
              <a16:creationId xmlns:a16="http://schemas.microsoft.com/office/drawing/2014/main" id="{1596AFB4-2714-42C4-B945-BA6041C79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57150</xdr:rowOff>
    </xdr:to>
    <xdr:graphicFrame macro="">
      <xdr:nvGraphicFramePr>
        <xdr:cNvPr id="2" name="Gráfico 1">
          <a:extLst>
            <a:ext uri="{FF2B5EF4-FFF2-40B4-BE49-F238E27FC236}">
              <a16:creationId xmlns:a16="http://schemas.microsoft.com/office/drawing/2014/main" id="{944667FA-FA85-4E2C-8EBF-21955ACD1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304800</xdr:colOff>
      <xdr:row>19</xdr:row>
      <xdr:rowOff>57150</xdr:rowOff>
    </xdr:to>
    <xdr:graphicFrame macro="">
      <xdr:nvGraphicFramePr>
        <xdr:cNvPr id="2" name="Gráfico 1">
          <a:extLst>
            <a:ext uri="{FF2B5EF4-FFF2-40B4-BE49-F238E27FC236}">
              <a16:creationId xmlns:a16="http://schemas.microsoft.com/office/drawing/2014/main" id="{5DAE44B8-89F0-4C69-9E38-E545B53E2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8</xdr:col>
      <xdr:colOff>0</xdr:colOff>
      <xdr:row>3</xdr:row>
      <xdr:rowOff>0</xdr:rowOff>
    </xdr:from>
    <xdr:to>
      <xdr:col>15</xdr:col>
      <xdr:colOff>304800</xdr:colOff>
      <xdr:row>19</xdr:row>
      <xdr:rowOff>53340</xdr:rowOff>
    </xdr:to>
    <xdr:graphicFrame macro="">
      <xdr:nvGraphicFramePr>
        <xdr:cNvPr id="2" name="Gráfico 1">
          <a:extLst>
            <a:ext uri="{FF2B5EF4-FFF2-40B4-BE49-F238E27FC236}">
              <a16:creationId xmlns:a16="http://schemas.microsoft.com/office/drawing/2014/main" id="{9AC709EC-DC56-4B9C-A054-37CB53C95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51435</xdr:rowOff>
    </xdr:to>
    <xdr:graphicFrame macro="">
      <xdr:nvGraphicFramePr>
        <xdr:cNvPr id="2" name="Gráfico 1">
          <a:extLst>
            <a:ext uri="{FF2B5EF4-FFF2-40B4-BE49-F238E27FC236}">
              <a16:creationId xmlns:a16="http://schemas.microsoft.com/office/drawing/2014/main" id="{6F7C7176-9581-4BF1-98C2-1D2F2CC4A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304800</xdr:colOff>
      <xdr:row>19</xdr:row>
      <xdr:rowOff>53340</xdr:rowOff>
    </xdr:to>
    <xdr:graphicFrame macro="">
      <xdr:nvGraphicFramePr>
        <xdr:cNvPr id="2" name="Gráfico 1">
          <a:extLst>
            <a:ext uri="{FF2B5EF4-FFF2-40B4-BE49-F238E27FC236}">
              <a16:creationId xmlns:a16="http://schemas.microsoft.com/office/drawing/2014/main" id="{E990C1C9-F451-4B51-846B-3936590EBD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495300</xdr:colOff>
      <xdr:row>0</xdr:row>
      <xdr:rowOff>0</xdr:rowOff>
    </xdr:from>
    <xdr:to>
      <xdr:col>11</xdr:col>
      <xdr:colOff>76200</xdr:colOff>
      <xdr:row>16</xdr:row>
      <xdr:rowOff>60960</xdr:rowOff>
    </xdr:to>
    <xdr:graphicFrame macro="">
      <xdr:nvGraphicFramePr>
        <xdr:cNvPr id="2" name="Gráfico 1">
          <a:extLst>
            <a:ext uri="{FF2B5EF4-FFF2-40B4-BE49-F238E27FC236}">
              <a16:creationId xmlns:a16="http://schemas.microsoft.com/office/drawing/2014/main" id="{78C20EB6-1D6A-4D08-890B-8370ECD16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516255</xdr:colOff>
      <xdr:row>36</xdr:row>
      <xdr:rowOff>340995</xdr:rowOff>
    </xdr:from>
    <xdr:to>
      <xdr:col>22</xdr:col>
      <xdr:colOff>323850</xdr:colOff>
      <xdr:row>57</xdr:row>
      <xdr:rowOff>0</xdr:rowOff>
    </xdr:to>
    <xdr:graphicFrame macro="">
      <xdr:nvGraphicFramePr>
        <xdr:cNvPr id="3" name="Gráfico 2">
          <a:extLst>
            <a:ext uri="{FF2B5EF4-FFF2-40B4-BE49-F238E27FC236}">
              <a16:creationId xmlns:a16="http://schemas.microsoft.com/office/drawing/2014/main" id="{5455E043-E4B9-46DE-B3D1-EA988130AE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320040</xdr:colOff>
      <xdr:row>71</xdr:row>
      <xdr:rowOff>95250</xdr:rowOff>
    </xdr:from>
    <xdr:to>
      <xdr:col>10</xdr:col>
      <xdr:colOff>510540</xdr:colOff>
      <xdr:row>87</xdr:row>
      <xdr:rowOff>156210</xdr:rowOff>
    </xdr:to>
    <xdr:graphicFrame macro="">
      <xdr:nvGraphicFramePr>
        <xdr:cNvPr id="4" name="Gráfico 3">
          <a:extLst>
            <a:ext uri="{FF2B5EF4-FFF2-40B4-BE49-F238E27FC236}">
              <a16:creationId xmlns:a16="http://schemas.microsoft.com/office/drawing/2014/main" id="{8947F904-B98A-4925-AEA8-64FAEEE30C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304800</xdr:colOff>
      <xdr:row>19</xdr:row>
      <xdr:rowOff>53340</xdr:rowOff>
    </xdr:to>
    <xdr:graphicFrame macro="">
      <xdr:nvGraphicFramePr>
        <xdr:cNvPr id="2" name="Gráfico 1">
          <a:extLst>
            <a:ext uri="{FF2B5EF4-FFF2-40B4-BE49-F238E27FC236}">
              <a16:creationId xmlns:a16="http://schemas.microsoft.com/office/drawing/2014/main" id="{924EEC31-D9F6-42F1-B481-05A719056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81915</xdr:colOff>
      <xdr:row>1</xdr:row>
      <xdr:rowOff>135255</xdr:rowOff>
    </xdr:from>
    <xdr:to>
      <xdr:col>13</xdr:col>
      <xdr:colOff>386715</xdr:colOff>
      <xdr:row>18</xdr:row>
      <xdr:rowOff>24765</xdr:rowOff>
    </xdr:to>
    <xdr:graphicFrame macro="">
      <xdr:nvGraphicFramePr>
        <xdr:cNvPr id="2" name="Gráfico 1">
          <a:extLst>
            <a:ext uri="{FF2B5EF4-FFF2-40B4-BE49-F238E27FC236}">
              <a16:creationId xmlns:a16="http://schemas.microsoft.com/office/drawing/2014/main" id="{DE7BC66F-D1DE-45C6-800F-954853735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114300</xdr:colOff>
      <xdr:row>2</xdr:row>
      <xdr:rowOff>85725</xdr:rowOff>
    </xdr:from>
    <xdr:to>
      <xdr:col>14</xdr:col>
      <xdr:colOff>419100</xdr:colOff>
      <xdr:row>18</xdr:row>
      <xdr:rowOff>142875</xdr:rowOff>
    </xdr:to>
    <xdr:graphicFrame macro="">
      <xdr:nvGraphicFramePr>
        <xdr:cNvPr id="2" name="Gráfico 1">
          <a:extLst>
            <a:ext uri="{FF2B5EF4-FFF2-40B4-BE49-F238E27FC236}">
              <a16:creationId xmlns:a16="http://schemas.microsoft.com/office/drawing/2014/main" id="{ABBD3DF7-6188-4A83-AF54-E8E7B5A7D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2</xdr:row>
      <xdr:rowOff>0</xdr:rowOff>
    </xdr:from>
    <xdr:to>
      <xdr:col>15</xdr:col>
      <xdr:colOff>304800</xdr:colOff>
      <xdr:row>18</xdr:row>
      <xdr:rowOff>53340</xdr:rowOff>
    </xdr:to>
    <xdr:graphicFrame macro="">
      <xdr:nvGraphicFramePr>
        <xdr:cNvPr id="2" name="Gráfico 1">
          <a:extLst>
            <a:ext uri="{FF2B5EF4-FFF2-40B4-BE49-F238E27FC236}">
              <a16:creationId xmlns:a16="http://schemas.microsoft.com/office/drawing/2014/main" id="{FB35DE81-884C-4319-93B9-A9C802DDD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563880</xdr:colOff>
      <xdr:row>2</xdr:row>
      <xdr:rowOff>0</xdr:rowOff>
    </xdr:from>
    <xdr:to>
      <xdr:col>14</xdr:col>
      <xdr:colOff>259080</xdr:colOff>
      <xdr:row>18</xdr:row>
      <xdr:rowOff>57150</xdr:rowOff>
    </xdr:to>
    <xdr:graphicFrame macro="">
      <xdr:nvGraphicFramePr>
        <xdr:cNvPr id="2" name="Gráfico 1">
          <a:extLst>
            <a:ext uri="{FF2B5EF4-FFF2-40B4-BE49-F238E27FC236}">
              <a16:creationId xmlns:a16="http://schemas.microsoft.com/office/drawing/2014/main" id="{A6123BC2-2FD3-42B8-9ED4-18DEAB287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2</xdr:row>
      <xdr:rowOff>0</xdr:rowOff>
    </xdr:from>
    <xdr:to>
      <xdr:col>13</xdr:col>
      <xdr:colOff>304800</xdr:colOff>
      <xdr:row>18</xdr:row>
      <xdr:rowOff>60960</xdr:rowOff>
    </xdr:to>
    <xdr:graphicFrame macro="">
      <xdr:nvGraphicFramePr>
        <xdr:cNvPr id="3" name="Gráfico 2">
          <a:extLst>
            <a:ext uri="{FF2B5EF4-FFF2-40B4-BE49-F238E27FC236}">
              <a16:creationId xmlns:a16="http://schemas.microsoft.com/office/drawing/2014/main" id="{956E62D7-D538-4378-9AB0-1D9B86046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rina Schunig" refreshedDate="44754.416323148151" createdVersion="7" refreshedVersion="7" minRefreshableVersion="3" recordCount="85" xr:uid="{234FB95C-62B9-4FD4-881B-5E3168F731CC}">
  <cacheSource type="worksheet">
    <worksheetSource ref="A1:NF86" sheet="CD - RDC 81"/>
  </cacheSource>
  <cacheFields count="378">
    <cacheField name="ID da resposta" numFmtId="0">
      <sharedItems containsSemiMixedTypes="0" containsString="0" containsNumber="1" containsInteger="1" minValue="28" maxValue="643"/>
    </cacheField>
    <cacheField name="Data de envio" numFmtId="0">
      <sharedItems/>
    </cacheField>
    <cacheField name="Última página" numFmtId="0">
      <sharedItems containsSemiMixedTypes="0" containsString="0" containsNumber="1" containsInteger="1" minValue="4" maxValue="4"/>
    </cacheField>
    <cacheField name="Idioma inicial" numFmtId="0">
      <sharedItems/>
    </cacheField>
    <cacheField name="Semente" numFmtId="0">
      <sharedItems containsSemiMixedTypes="0" containsString="0" containsNumber="1" containsInteger="1" minValue="18354815" maxValue="2147282955"/>
    </cacheField>
    <cacheField name="Data de início" numFmtId="0">
      <sharedItems/>
    </cacheField>
    <cacheField name="Data da última ação" numFmtId="0">
      <sharedItems/>
    </cacheField>
    <cacheField name="Endereço IP" numFmtId="0">
      <sharedItems/>
    </cacheField>
    <cacheField name="URL de referência" numFmtId="0">
      <sharedItems containsBlank="1"/>
    </cacheField>
    <cacheField name="Considerando o tema ora em debate, cabe à Anvisa regular (normatizar, monitorar e fiscalizar) produtos e substâncias de interesse para a saúde; além de exercer a vigilância sanitária de portos, aeroportos e fronteiras e anuir com a importação de bens e produtos submetidos ao controle e fiscalização sanitária pela Agência. Essas competências estão abrangidas, entre outras determinadas pela Lei nº 9.782, de 26 de janeiro de 1999, destacadamente o disposto nos artigos 2º e 7º, complementados pelo art. 8º que explicita tais produtos: medicamentos, produtos imunobiológicos e hemoderivados; alimentos; cosméticos, produtos de higiene pessoal e perfumes; saneantes; produtos destinados a diagnóstico, equipamentos e dispositivos médicos; órgãos e tecidos para uso em transplantes ou reconstituições; radioisótopos, radiofármacos e produtos radioativos utilizados em diagnóstico e terapia; cigarros, cigarrilhas, charutos e qualquer outro produto fumígeno, derivado ou não do tabaco; e quaisquer produtos que envolvam a possibilidade de risco à saúde, obtidos por engenharia genética, por outro procedimento ou ainda submetidos a fontes de radiação.  Essa variedade de escopo de atuação da Anvisa nos processos de importação também é refletida no universo de atores envolvidos ou interessados na regulação desse assunto, incluindo empresas que importam com finalidade industrial ou comercial, instituições públicas e privadas prestadoras de serviços de saúde, além de pessoas físicas, como consumidores e pesquisadores.  O estabelecimento de regras para as operações de comércio exterior deve considerar tanto a promoção do acesso aos produtos citados, quanto a mitigação do risco sanitário desses à população brasileira. Tal cenário foi posto em evidência com o advento da pandemia de Covid-19, que exigiu esforços por parte desta Agência para ser mais ágil em seus trâmites técnico e administrativos, sem perder o foco na proteção da saúde, proporcionando o acesso a produtos seguros e eficazes.  Cabe observar, ainda, a necessidade de alinhamento às estratégias federais aplicadas a todos os órgãos anuentes, a fim de implementar o novo processo de importação (NPI), que engloba a adoção gradual de importação por DUIMP (que substituirá a DI – Declaração de Importação) e do LPCO - Licenças, Permissões, Certificados e Outros Documentos (que substituirá os Lis – Licenciamentos de Importação). O NPI vem no bojo da política brasileira de facilitação do comércio e busca aumentar a competitividade brasileira, com redução de prazos e custos envolvidos nas operações de importação e exportação.  Ademais, espera-se da Anvisa atuação também em casos de irregularidades que porventura sejam identificadas, cabendo ações relacionadas à proibição de importação de produtos, autuação e aplicação das penalidades previstas em lei aos responsáveis.  Por fim, a Anvisa busca com a proposta de revisão da Resolução RDC nº 81, de 2008, promover os ajustes necessários à atualização dos requisitos de importação de bens e produtos submetidos ao controle e fiscalização sanitária pela Agência, de modo a dar previsibilidade quanto aos procedimentos de importação estipulados.  Desde sua publicação, a RDC 81/2008 passou por alterações pontuais, a norma consolidada encontra-se disponível no link:  http://antigo.anvisa.gov.br/documents/10181/2718376/RDC_81_2008_COMP_.pdf/d031f6d6-3664-4d66-ae0b-d1d0ad106178  Nesse contexto, apresenta-se questionário para colher manifestação sobre tópicos que merecem revisão no Regulamento Técnico de Bens e Produtos Importados para fins de Vigilância Sanitária (Anexo da Resolução RDC nº 81, de 2008), proporcionando mais eficiência e objetividade às discussões que culminarão em proposta regulatória a ser submetida à apreciação da Diretoria Colegiada da Anvisa." numFmtId="0">
      <sharedItems containsNonDate="0" containsString="0" containsBlank="1"/>
    </cacheField>
    <cacheField name="Qual o seu nome completo?" numFmtId="0">
      <sharedItems/>
    </cacheField>
    <cacheField name="Qual o seu e-mail?" numFmtId="0">
      <sharedItems/>
    </cacheField>
    <cacheField name="Qual a sua localização geográfica?" numFmtId="0">
      <sharedItems count="1">
        <s v="Brasil"/>
      </sharedItems>
    </cacheField>
    <cacheField name="Em qual Estado você está?" numFmtId="0">
      <sharedItems count="13">
        <s v="São Paulo - SP"/>
        <s v="Minas Gerais - MG"/>
        <s v="Paraná - PR"/>
        <s v="Rio Grande do Sul - RS"/>
        <s v="Bahia - BA"/>
        <s v="Santa Catarina - SC"/>
        <s v="Goiás - GO"/>
        <s v="Maranhão - MA"/>
        <s v="Rio Grande do Norte - RN"/>
        <s v="Espírito Santo - ES"/>
        <s v="Rio de Janeiro - RJ"/>
        <s v="Roraima - RR"/>
        <s v="Distrito Federal - DF"/>
      </sharedItems>
    </cacheField>
    <cacheField name="Em qual país você está?" numFmtId="0">
      <sharedItems containsNonDate="0" containsString="0" containsBlank="1"/>
    </cacheField>
    <cacheField name="Você é:" numFmtId="0">
      <sharedItems count="2">
        <s v="Pessoa Física"/>
        <s v="Pessoa Jurídica"/>
      </sharedItems>
    </cacheField>
    <cacheField name="Com qual perfil você mais se identifica? " numFmtId="0">
      <sharedItems containsBlank="1" count="7">
        <s v="Outros"/>
        <m/>
        <s v="Profissional de saúde"/>
        <s v="Cidadão/Consumidor"/>
        <s v="Servidor da Anvisa"/>
        <s v="Despachante"/>
        <s v="Pesquisador ou membro de comunidade científica"/>
      </sharedItems>
    </cacheField>
    <cacheField name="Com qual perfil você mais se identifica?  [Outros]" numFmtId="0">
      <sharedItems containsBlank="1" count="8">
        <s v="Importador/Exportador"/>
        <m/>
        <s v="Importador"/>
        <s v="Estagiário Comex"/>
        <s v="AGENTE DE NAVEGAÇÃO MARÍTIMA"/>
        <s v="Depositario"/>
        <s v="Técnico Químico"/>
        <s v="Fiscal sanitário"/>
      </sharedItems>
    </cacheField>
    <cacheField name="Qual o seu CPF?" numFmtId="0">
      <sharedItems containsBlank="1"/>
    </cacheField>
    <cacheField name="Qual o nome da sua Instituição?" numFmtId="0">
      <sharedItems containsBlank="1"/>
    </cacheField>
    <cacheField name="Qual o CNPJ da Pessoa Jurídica?" numFmtId="0">
      <sharedItems containsBlank="1"/>
    </cacheField>
    <cacheField name="Qual o segmento da instituição?" numFmtId="0">
      <sharedItems containsBlank="1" count="8">
        <m/>
        <s v="Interveniente do comércio exterior"/>
        <s v="Instituição de pesquisa Científica, Tecnológica e de Inovação"/>
        <s v="Profissional de Saúde"/>
        <s v="Unidade de Saúde (entes vinculados)"/>
        <s v="Conselho, sindicato ou associação de profissionais"/>
        <s v="Entidade representativa dos intervenientes do comércio exterior"/>
        <s v="Órgão ou entidade do poder público"/>
      </sharedItems>
    </cacheField>
    <cacheField name="Você considera que o Regulamento Técnico de Bens e Produtos Importados para fins de Vigilância Sanitária (Anexo da Resolução nº 81, de 2008) precisa de revisão?" numFmtId="0">
      <sharedItems count="2">
        <s v="Sim"/>
        <s v="Não"/>
      </sharedItems>
    </cacheField>
    <cacheField name="De acordo com sua experiência de importação, o CAPÍTULO I - TERMINOLOGIA BÁSIC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 numFmtId="0">
      <sharedItems count="3">
        <s v="N/A"/>
        <s v="Não"/>
        <s v="Sim"/>
      </sharedItems>
    </cacheField>
    <cacheField name="Que tipo de problema enfrentou ao aplicar o disposto neste capítulo?  [Regra excessiva, desnecessária ou desproporcional (necessidade de alteração ou supressão)]" numFmtId="0">
      <sharedItems count="3">
        <s v="N/A"/>
        <s v="Não"/>
        <s v="Sim"/>
      </sharedItems>
    </cacheField>
    <cacheField name="Que tipo de problema enfrentou ao aplicar o disposto neste capítulo?  [Inadequação da regra (imprecisão ou incoerência, com necessidade de alteração ou supressão)]" numFmtId="0">
      <sharedItems count="3">
        <s v="N/A"/>
        <s v="Não"/>
        <s v="Sim"/>
      </sharedItems>
    </cacheField>
    <cacheField name="Que tipo de problema enfrentou ao aplicar o disposto neste capítulo?  [Divergência com outro ato normativo (conflito com regras estabelecidas pela própria Anvisa ou por outro órgão anuente)]" numFmtId="0">
      <sharedItems count="3">
        <s v="N/A"/>
        <s v="Não"/>
        <s v="Sim"/>
      </sharedItems>
    </cacheField>
    <cacheField name="Relate aqui o problema relacionado ao disposto neste capítulo e, se houver, sua sugestão de melhoria:" numFmtId="0">
      <sharedItems containsBlank="1" count="35" longText="1">
        <m/>
        <s v="DIVERGÊNCIA ENTRE O REGULAMENTADO PELO NCM E PELA RICMS DO ESTADO"/>
        <s v="Falta de objetividade e clareza na contextualização da cláusulas. Regras diferentes de acordo com cada estado no Brasil e com país de origem."/>
        <s v="Precisamos de mais brevidade na analise de lpco e solicita para importação de alimentos"/>
        <s v="Muitas regras e não temos comunicação com os analistas da ANVISA para dirimir dúvidas."/>
        <s v="Problema: ausência da definição dos termos &quot;partes&quot;, &quot;peças&quot; e &quot;acessórios&quot;._x000a_Sugestão: incorporação das definições presentes na Nota Técnica 23/2020_x000a__x000a_Problema: definição de produto médico recondicionado desatualizada_x000a_Sugestão: atualização da definição de produto médico recondicionado considerando a RDC 579/2021: &quot;XI. 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quot;"/>
        <s v="Revisão de forma generalizada. São 14 anos e vários pontos precisam ser analisado."/>
        <s v="Inclusão da definição entre fabricante real e fabricante legal."/>
        <s v="Nada a declarar"/>
        <s v="Incluir termos relacionados a indeferimento, exigência e cumprimento de exigência."/>
        <s v="Utilizar termos objetivos de compreensão generalista._x000a__x000a_Sugestão: Regulação sanitária de importação de bens interesse da saúde pública."/>
        <s v="Poderia ser incluído o conceito de importação terceirizada, quando é feita por meio de DDR. E os conceitos de partes e peças para produtos médicos, pois atualmente o conceito abrange somente acessórios."/>
        <s v="1.38. Bens ou Produtos Sob Vigilância Sanitária: materiais, matérias-primas, insumos, partes e peças, produtos acabados, produtos a granel, produtos semielaborados e produtos in natura, e demais sob vigilância sanitária de que trata a Lei nº 9.782, de 1999, compreendendo, dentre outros, as seguintes classes de bens e produtos:_x000a_e) produtos para diagnóstico in vitro: reagentes, padrões, calibradores, controles e materiais, junto com as instruções para seu uso, que contribuem para realizar uma determinação qualitativa, quantitativa ou semiquantitativa de uma amostra biológica humana e que não estejam destinados a cumprir função anatômica, física ou terapêutica alguma, que não sejam ingeridos, injetados ou inoculados em seres humanos e que são utilizados unicamente para prover informação sobre amostras obtidas do organismo humano; _x000a_f) produto médico: aparelhos, instrumentos e acessórios usados em medicina, odontologia e atividades afins, bem como em educação física, em embelezamento ou em correção estética;_x000a_g) produto médico usado: produto médico que após seu uso não foi submetido a qualquer processo de reforma ou revisão para colocá-lo nas condições técnicas e operacionais previstas quando de sua regularização perante a ANVISA;_x000a_h) produto médico recondicionado: produto médico que, após seu uso, foi submetido a processo de reforma ou revisão, inclusive substituição de componentes, partes e peças, e calibração, testes de qualidade, re-esterilização ou etiquetagem, entre outros serviços necessários para colocá-lo nas condições técnicas e operacionais previstas quando de sua regularização perante a ANVISA, sob responsabilidade expressa da empresa detentora do seu registro;_x000a__x000a_Para 1.38 - Alinhamento das definições de produtos para a saúde com as versões mais recentes das regulamentações aplicáveis._x000a__x000a_1.45. Pesquisa Científica ou Tecnológica: aquela cujos resultados são aplicados no setor saúde e voltados, em última instância, para melhoria da saúde de indivíduos ou grupos populacionais. _x000a_1.45.1. Pesquisa Cientifica de Interesse Sanitário: pesquisa cujo objeto não envolva ser humano, porém o seu desenvolvimento poderá oferecer risco(s) à saúde individual ou coletiva. _x000a_1.46 Pesquisa envolvendo seres humanos: pesquisa que, individual ou coletivamente, envolva o ser humano, de forma direta ou indireta, em sua totalidade ou partes dele, incluindo o manejo de informações ou materiais._x000a_1.46.1. Pesquisa Clínica: qualquer investigação em seres humanos, envolvendo intervenção terapêutica com produtos registrados ou passíveis de registro, objetivando descobrir ou verificar os efeitos farmacodinâmicos, farmacocinéticos, farmacológicos, clínicos e/ou outros efeitos do(s) produto(s) investigado(s) e/ou identificar eventos adversos ao(s) produto(s) em investigação, averiguando sua segurança e/ou eficácia, que irão subsidiar o seu registro ou a alteração deste junto a ANVISA._x000a__x000a__x000a_Para 1.45 e 1.46 - A criação de sub-classificações de 1.45 pesquisa científica ou tecnológica (1.45.1 pesquisa científica de interesse sanitário) e 1.46 pesquisa envolvendo seres humanos (1.46.1 pesquisa clínica) não encontra correspondente nas regras definidas pela RDC._x000a_A RDC 172/2017, além de introduzir novas definições, reorganiza a definição sobre envolvimento de seres humanos como sub-categoria de pesquisa científica ou tecnológica, desconsiderando a definição de pesquisa clínica e tornando desnecessária a definição de pesquisa científica de interesse sanitário."/>
        <s v="1._x0009_TERMINOLOGIA BÁSICA_x000a_Ideal incluir definições relativas ao processo administrativo, como definições detalhadas de destaques e conceitos (como Produto a Granel, que pode ser matéria-prima mas no conceito não é coberto);_x000a__x000a_2._x0009_Documentos Obrigatórios_x000a_Atualmente, todos os produtos cuja importação demanda licenciamento perante a Anvisa e não há uma listagem oficial indicada na norma de documentos obrigatórios por categoria de produto, como alguns casos que demandam por apresentação de Certificado de Análise com resultados específicos. Gostaríamos de compreender se, a partir da Revisão Resolução da Diretoria Colegiada (RDC) 81 e considerando as premissas do Novo Processo de Importação (NPI) e obtenção de LPCO a emissão do Certificado de Análise e outros documentos obrigatórios para toda e qualquer operação licenciada permanecerá obrigatória. _x000a_A norma revisada trará a orientação expressa quanto ao momento exato da inserção da informação, bem como em quais ocasiões ele será obrigatório?"/>
        <s v="Entendo que matérias-primas que serão processadas e/ou misturadas com outros produtos para serem consumidas após esses processos, não devem ser consideradas produtos sob vigilância sanitária, o produto final que será consumido deverá passar pelo controle de qualidade e aprovação da ANVISA."/>
        <s v="Alguns produtos que não trazem muitos agravos a saúde da população deveria ter menos burocracia"/>
        <s v="- Acréscimo de nomenclaturas devido a novos sistemas, novas RDCs que surgiram, novos processos que foram criados e lacunas pré-existentes._x000a_Exemplos: inclusão na Terminologia Básica da definição de: DUIMP; LPCO; CANABIDIOL; SISTEMA SOLICITA; INSPEÇÃO REMOTA; DSI (posto de Viracopos analisa DSI - PF em papel)._x000a_- Ainda, acrescentar na Terminologia Básica a &quot;definição de peças&quot; e a &quot;definição de partes&quot; em relação aos produtos para saúde. Não há definição para elas e nós técnicos que fazíamos remessa expressa aqui no posto de Viracopos geralmente tínhamos dúvidas sobre a questão se tal parte ou tal peça é ou não de anuência da Anvisa (em relação aos produtos para saúde) por não ter nem uma definição em que se basear. As PAFs precisam de treinamento em relação a isso."/>
        <s v="No Capítulo da terminologia básica, sugerimos:_x000a_Inclusão de definição de Produto de terapia avançada conforme a RDC 506/21:_x000a_PRODUTOS DE TERAPIAS AVANÇADAS: SÃO OS PRODUTOS DE TERAPIA CELULAR AVANÇADA, OS PRODUTOS DE ENGENHARIA TECIDUAL E OS PRODUTOS DE TERAPIA GÊNICA;"/>
        <s v="Há a necessidade de definição clara de todas as finalidades de  importação previstas na norma. Vide Capítulo XL. Há que se verificar também a necessidade de atualização das definições, bem como a coerência da permanência de todas elas face à revisão da norma. A lista é extensa e pode fazer parte de material orientativo a ser divulgado a parte, como manual ou cartilha de apoio às atividades de importação. Exemplo: pesquisa de mercado e exposição/demonstração de produtos são finalidade com risco considerável à saúde do consumidor, mas não há definição na norma, sendo essa necessária para dar clareza ao enquadramento das situações de importação, especialmente de produtos não regularizados."/>
        <s v="- INCLUIR A DEFINIÇÃO DO RUO, CONFORME RDC 36/2015; _x000a__x000a_-  item 1.38 e): Atualizar a definição produto para diagnóstico in vitro, conforme RDC 36/2015 &quot;XXVII - produto para diagnóstico in vitro: reagentes, calibradores, padrões, controles, coletores de amostra, materiais e instrumentos, usados individualmente ou em combinação, com intenção de uso determinada pelo fabricante, para análise in vitro de amostras derivadas do corpo humano, exclusivamente ou principalmente para prover informações com propósitos de diagnóstico, monitoramento, triagem ou para determinar a compatibilidade com potenciais receptores de sangue, tecidos e órgãos;&quot;; _x000a__x000a_- Item 1.38 g): - Atualizar definição de equipamento usado, conforme RDC579/2021 &quot;XIII. Equipamento usado: equipamento ou instrumento para diagnóstico in vitro que já teve uso, e que não foi submetido a qualquer processo de recondicionamento;&quot;._x000a__x000a_- Item 1.38 h): - Atualizar definição de equipamento recondicionado, conforme RDC579/2021 &quot;XI. 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quot;._x000a_-"/>
        <s v="Todas as oportunidades mapeadas abaixadas referem-se a conceitos que devem ser adaptados ou incluídos:_x000a_i._x0009_Inclusão de conceito de LPCO: o novo tipo de licenciamento, através de formulários no Módulo LPCO (Licenças, Permissões, Certificados e Outros documentos), deve ser adicionado no Capítulo I._x000a__x000a_ii._x0009_Exportador: necessidade de adaptar o conceito aduaneiro._x000a_a._x0009_Sugestão: Exportador: pessoa, física ou jurídica, que promove a VENDA de bens e produtos para outro país, podendo ser diferente do expedidor, que é quem promove a remessa de bens e produtos de outro país para o território nacional._x000a__x000a_iii._x0009_Separar os conceitos de “Fabricante” e “Fabricante Legal”, visto que ambos tendem a aparecer no Novo Processo de Importação._x000a_a._x0009_“Fabricante” deve manter uma relação direta com o conceito aduaneiro: pessoa jurídica responsável pela produção da mercadoria ou onde tiver feito a última transformação substancial;_x000a_b._x0009_“Fabricante Legal”, vide Nota Técnica 01-2009, deve seguir o conceito determinado pela ANVISA: empresa responsável pelo produto no exterior, formalmente reconhecida pela autoridade sanitária do seu país de origem, mesmo quando uma parte ou a totalidade do processo fabril é realizada por empresa terceira._x000a__x000a_iv._x0009_O atual item 28 necessita de alinhamento com o conceito aduaneiro de “importação indireta”, conforme Instrução Normativa RFB 1861/18, a qual dispõe sobre as modalidades de conta e ordem e por encomenda._x000a_a._x0009_Sugestão para alinhamento: pessoa jurídica que promove, em seu nome, operação de comércio exterior de importação de bens e produtos sob vigilância sanitária, por conta e ordem de um adquirente ou encomendante pré-determinado, podendo ser importador por conta e ordem de terceiros ou importador por encomenda. Nesse caso, o detentor da regularização do produto no Sistema Nacional de Vigilância Sanitária poderá ser o adquirente por conta e ordem de terceiros, o encomendante ou o próprio importador._x000a__x000a_v._x0009_Não raramente, a empresa realiza uma importação com a autorização do detentor de registro. Entretanto, esse processo não é necessariamente uma importação indireta, conforme o conceito aduaneiro. Dois exemplos são os hospitais e os “Registration Holders”. Uma sugestão é o estabelecimento de um conceito em que demonstre claramente essa ideia. Exemplo: “Importação mediante Autorização de Detentor de Regularização Sanitária de Produtos”._x000a_a._x0009_Observação: uma importação pode ser mediante autorização de detentor e, também, uma importação indireta. Mas isso não é obrigatório._x000a__x000a_vi._x0009_Em complemento ao item 28 e com o impacto também no Capítulo VII, o entendimento sobre “importação terceirizada” precisa ser compatibilizado com o conceito aduaneiro: “Importação procedida por intermediação predeterminada, assim consideradas pela Receita Federal do Brasil, as importações por conta e ordem e por encomenda”._x000a__x000a_vii._x0009_Necessidade de incluir o conceito de “padrão de qualidade” que não é sujeito à intervenção da ANVISA, conforme Notícia Siscomex Importação n° 027/2021 e informações no site https://www.gov.br/anvisa/pt-br/assuntos/noticias-anvisa/2021/anvisa-esclarece-sobre-peticoes-de-importacao-de-padroes-de-referencia. Essa inclusão impactará diretamente no item 38 d), padrão de referência, que teoricamente é apenas para testes de proficiência._x000a__x000a_viii._x0009_O conceito do item 38 f.1) está divergente em relação à Nota Técnica GCPAF 23/2020._x000a__x000a_ix._x0009_Necessário incluir dois novos conceitos no item 38_x000a_a._x0009_Peças de equipamento médico e diagnóstico: As peças de um equipamento médico e diagnóstico compreendem os elementos que constituem fisicamente o equipamento. Isoladamente, sob ponto de vista de quem as fabricou, as peças podem ser destinadas ao uso em diversos setores industriais e não apenas na área da saúde._x000a_b._x0009_Partes de equipamento médico e diagnóstico: As partes são compostas por uma ou mais peças e são fabricadas exclusivamente para fazer parte de um equipamento médico e diagnóstico. São concebidas e produzidas pelo seu fabricante, com indicação de uso na área da saúde (são produtos para saúde). Isoladamente, são considerados produtos médicos acabados, embora se caracterizem por ter a funcionalidade médica apenas por meio da conexão com o equipamento médico e diagnóstico ao qual se destina._x000a__x000a_x._x0009_Ainda em relação aos conceitos do item 38, sugere-se a inclusão de uma lista de exemplos sobre cada um deles._x000a__x000a_xi._x0009_Os conceitos de “produtos médicos usados e recondicionados” (itens 38 g) e h) ) não estão conforme a Nota Técnica GCPAF nº 23/2020_x000a__x000a_xii._x0009_O conceito 41, país de fabricação, deve seguir o ponto de vista aduaneiro, conforme Art. 557 do Regulamento Aduaneiro._x000a_a._x0009_Destaca-se que continuará a existir o conceito de “Fabricante Legal”, que é sob o ponto de vista da ANVISA._x000a_b._x0009_O conceito aduaneiro para “país de fabricação” é aquele onde houver sido produzida a mercadoria ou onde tiver ocorrido a última transformação substancial_x000a__x000a_xiii._x0009_O conceito de Admissão Temporária não está atualizado na presente norma. Deve-se buscar o conceito sobre esse regime especial na Instrução Normativa RFB 1600/15._x000a_a._x0009_Sugestão: aquele que permite a importação de bens e produtos, submetidas à identificação e termo de responsabilidade, por prazo determinado de permanência no país justificado mediante comprovação por meio idôneo e adequado para essa finalidade, com suspensão total do pagamento de tributos, no caso de utilização não-econômica, ou proporcional o pagamento ao tempo de permanência, no caso de utilização econômica, conforme legislação aduaneira pertinente._x000a__x000a_xiv._x0009_O conceito de Regime Especial de Drawback, no item 52 c), está desatualizado. Deve-se buscar o conceito desse regime no Regulamento Aduaneiro (Decreto 6.759/09) e na Portaria SECEX 23/11. A sugestão é que também estejam inclusas possíveis diferenciações entre as modalidades do Drawback, em especial o Suspensão e o Isenção._x000a__x000a_xv._x0009_Incluir o conceito de “gestão de riscos”, visto que a ANVISA tem utilizado esse conjunto de atividades há alguns anos. Vale lembrar que esse conceito deve estar alinhado com a RDC 228/18._x000a__x000a_xvi._x0009_Totalmente vinculado à gestão de riscos, adicionar o conceito de Operador Econômico Autorizado (OEA). Apesar da ANVISA ainda não haver estabelecido o Módulo Integrado desse Programa, é importante prever desde essa revisão esse conceito._x000a__x000a_xvii._x0009_Incluir o conceito de “Inspeção remota”. Atualmente, essa técnica está sendo utilizada pelo órgão, mas não está mencionado como conceito na presente normativa._x000a__x000a_xviii._x0009_Adicionar o conceito de “Janela Única de Verificação”, funcionalidade a qual está prevista para ser implementada no Portal Único de Comércio Exterior._x000a__x000a_xix._x0009_Incluir o conceito de “odonto-médico-hospitalar para uso humano”, visto que o mesmo ocasiona certa confusão de entendimento entre a ANVISA, os importadores e os representantes legais._x000a__x000a_xx._x0009_Dois conceitos causam confusão: “análise clínica” e “clínica médica”. Uma sugestão é esclarecer na RDC ambos os conceitos._x000a__x000a_xxi._x0009_Incluir conceito de “produto estágio intermediário”, com exemplos principalmente relacionados ao Capítulo XVI. Para isso, destaca-se a Nota Técnica 23/20._x000a__x000a_xxii._x0009_Um conceito relativamente novo é “biotecnologia branca” (colônia de células, fungos e organismos modificados geneticamente [OMG]) que necessita ser incluído na RDC 81._x000a__x000a_xxiii._x0009_Novo conceito vindo do Novo Processo de Importação: “Retificação automática de licenciamento”. Atualmente, só está prevista a Licença Substitutiva. Em algumas situações, como “quantidade importada em um licenciamento múltiplo embarque”, a retificação será automática, não sendo necessária a intervenção de um órgão anuente. Portanto, entende-se como importante também prever esse conceito na RDC._x000a__x000a_xxiv._x0009_Necessidade de retornar o conceito de “despachante / representante legal”. A sugestão é que seja alinhado com o conceito aduaneiro, para evitar quaisquer conflitos de entendimento entre o órgão e a Receita Federal do Brasil."/>
        <s v="De acordo com a definição de &quot;importador por intermediação predeterminada&quot;, presente no item 1.28 do Cap. I da RDC n. 81/2008, somente bens e produtos sob vigilância sanitária e regularizados no SNVS poderiam ser objeto de importação terceirizada, o que, em tese, inviabilizaria a terceirização da importação de produtos não sujeitos à intervenção sanitária (9818) ou não regularizados no SNVS, como é o caso de produtos destinados a feiras e eventos. Esta terceirização da importação no 9818 e em feiras e eventos na prática acontece._x000a_Sugestão de definição: &quot;importação terceirizada: aquela realizada por pessoa que não seja a real responsável pela mercadoria no país&quot;. Necessidade também de alinhar esta definição com a RDC n. 61/2004."/>
        <s v="Importante que a RDC que trata sobre a importação de bens e produtos regulados pela Anvisa, seja revisada de forma a contemplar todos os aspectos operacionais, visando o novo processo de importação (via Portal Único de Comércio Exterior) e que as normas vigentes, relativas a parte de regulamentação dos produtos sejam mantidas apenas para a parte que venha a regular os diversos produtos. As empresas de nosso setor entendem que existem as normas para a regulação dos bens a serem comercializados no território nacional e que a nova RDC venham com as regras para a etapa posterior, quando for o caso de importação dos produtos (contendo então as normas necessárias para a correta importação dos bens e produtos regulados pela Anvisa)._x000a__x000a_Em relação à Lacuna regulatória, a sugestão é que deve ser incluída a definição de LPCO (Licenças, Permissões, Certificados e outros documentos), pois como houve a atualização no sistema de peticionamento, é importante que a nova RDC reflita também esta mudança. _x000a__x000a_Sobre a parte referente a Divergência com outro ato normativo, abaixo seguem as contribuições de nosso setor:_x000a_“1.12. Despacho Aduaneiro de Importação: ato em procedimento fiscal que verifica a exatidão dos dados declarados pelo importador em relação aos bens e produtos importados, a título definitivo ou não, com vista ao seu desembaraço aduaneiro, de acordo com a legislação pertinente.”_x000a_A sugestão do setor seria: _x000a_Despacho de importação é o procedimento mediante o qual é verificada a exatidão dos dados declarados pelo importador em relação à mercadoria importada, aos documentos apresentados e à legislação específica, com vistas ao seu desembaraço aduaneiro (art. 542 do Regulamento Aduaneiro)._x000a_O despacho não é um ato, é um procedimento. O Ato é o desembaraço que conclui o procedimento do despacho. _x000a__x000a_“1.28. Importador por intermediação predeterminada: pessoa jurídica que promove, em seu nome, operação de comércio exterior de importação de bens e produtos sob vigilância sanitária adquiridos por outra empresa detentora da regularização do produto no Sistema Nacional de Vigilância Sanitária, ou autorizada para a atividade de importar matéria-prima com emprego na indústria farmacêutica.”_x000a_Esta terminologia não é usada em comércio exterior e a sugestão seria: _x000a_Importações Indiretas: são atividades relacionadas à execução e gerenciamento dos aspectos operacionais, logísticos, burocráticos, financeiros e tributários da importação de bens e produtos sob vigilância sanitária adquiridos por outra empresa detentora da regularização do produto no Sistema Nacional de Vigilância Sanitária, ou autorizada para a atividade de importar matéria-prima com emprego na indústria farmacêutica, realizadas por empresas especializadas, conhecidas também como Importação por Conta e Ordem e a Importação por Encomenda._x000a__x000a_“1.51. Recintos Alfandegados:_x000a_I - de zona primária, os pátios, armazéns, terminais e outros locais destinados à movimentação e ao depósito de bens ou produtos importados ou destinados à exportação, que devam movimentar-se ou permanecer sob controle aduaneiro, assim como as áreas reservadas à verificação de bagagens destinadas ao exterior ou dele procedentes e as dependências de lojas francas;_x000a_II - de zona secundária, os entrepostos, depósitos, terminais ou outras unidades destinadas ao armazenamento de bens e produtos nas condições do inciso anterior, assim como as dependências destinadas ao depósito de remessas postais internacionais sujeitas ao controle aduaneiro.”_x000a__x000a_Zona primária compreende portos, aeroportos e zonas de fronteira assim como os perímetros incluídos nesses locais enquanto Zonas Secundárias são os demais recintos alfandegados, como entrepostos, depósitos, terminais ou outras unidades destinadas ao armazenamento de bens e produtos. _x000a_Neste caso, nossa sugestão seria indicar no item 1.51-I que os armazéns e terminais de que trata esse item são somente aqueles que se encontram em aeroportos, aeroportos e zonas de fronteira."/>
        <s v="Definição de matéria-prima de acordo com a RDC 259, de 20 de setembro de 2002 ANVISA:_x000a_Matéria – prima alimentar: É toda substância que para ser utilizada como alimento necessita sofrer_x000a_tratamento e ou transformação de natureza física, química ou biológica._x000a__x000a_Justificativa: Harmonização com outras normas da Anvisa, RDC 259/2002 e, também para englobar outras fontes de materia prima além de origem vegetal e animal."/>
        <s v="TEXTO ATUAL:_x000a_1.28. Importador por intermediação predeterminada: pessoa jurídica que promove, em seu nome, operação de comércio exterior, de importação de bens e produtos sob vigilância sanitária adquiridos por outra empresa detentora da regularização do produto no Sistema Nacional de Vigilância Sanitária, ou autorizada para a atividade de importar matéria-prima com emprego na indústria farmacêutica. _x000a_TEXTO PROPOSTO:_x000a__x000a_1.28. Importador por intermediação predeterminada: pessoa jurídica que promove, em seu nome, operação de importação de bens e produtos sob vigilância sanitária nas modalidades de importação indireta por conta e ordem ou por encomenda de empresa detentora da regularização do produto no Sistema Nacional de Vigilância Sanitária; ou autorizada para a atividade de importar matéria-prima com emprego na indústria farmacêutica. A empresa detentora da autorização será denominada de adquirente, no caso da importação por conta e ordem, e de encomendante, na hipótese da importação por encomenda._x000a_1.x) Importação por conta e ordem de terceiro é um serviço prestado por uma empresa – a importadora, atuante no comércio exterior–, a qual promove, em seu nome, o despacho aduaneiro de importação de mercadorias adquiridas por outra empresa – a adquirente –, em razão de contrato previamente firmado. Neste caso, o importador presta o serviço ao adquirente, que é o detentor da regularização do produto no Sistema Nacional de Vigilância Sanitária. _x000a_1.X) A importação por encomenda é aquela em que uma empresa adquire mercadorias no exterior com recursos próprios e promove o seu despacho aduaneiro de importação, a fim de revendê-las, posteriormente, a uma empresa encomendante previamente determinada, em razão de contrato entre a importadora e a encomendante, cujo objeto deve compreender, pelo menos, o prazo ou as operações pactuadas.  Neste caso, o importador realiza a importação e revende os bens regulados ao encomendante, que é o detentor da regularização do produto no Sistema Nacional de Vigilância Sanitária. _x000a__x000a_JUSTIFICATIVA: Com o advento da Medida Provisória nº 2158-35, de 2001, art. 80, que estabeleceu a importação por conta e ordem, e da Lei nº 11.281, de 2006, art. 11, que dispôs sobre a importação sob encomenda, e a partir da regulamentação efetivada pela Secretaria da Receita Federal, inicialmente por meio das Instruções Normativas RFB nº  247/2002 e nº 634/2006, tendo sido revogadas e atualizadas pela Instrução Normativa RFB nº 1861, de 2017, torna-se necessário que os demais intervenientes do comércio exterior utilizem a mesma conceituação para as operações de comércio exterior, caso contrário haverá divergência de entendimentos entre os auditores fiscais da Receita Federal e os fiscais dos demais órgãos anuentes, como a ANVISA, nos procedimentos a serem realizados. Tais conceitos existem há mais de 15 anos e estão consagrados em todos os normativos aduaneiros e nos documentos de importação, tais como a declaração de importação (DI) e a Declaração Única de Importação (DUIMP). Como se verá adiante, o Capítulo VII deverá ser também adaptado, considerando que a importação indireta (por conta e ordem e por encomenda) é denominada somente como “importação por intermediação predeterminada”. _x000a_É de se notar que posteriormente, em pleito específico desta Entidade de Classe, a Resolução RDC nº 383, de 12 de maio de 2020, publicada no dia 13 de maio de 2020, já contemplou as modalidades aqui citadas, à luz da legislação aduaneira vigente. _x000a_RESOLUÇÃO - RDC Nº 383, DE 12 DE MAIO DE 2020 (DOU 13/5/2020)_x000a_Dispõe sobre a importação para unidade hospitalar ou estabelecimento de assistência à saúde._x000a_Art. 1º Esta Resolução dispõe sobre a importação direta de produtos sujeitos à vigilância sanitária por hospitais, ambulatórios, consultórios e clínicas que desempenham atividades de atenção à saúde humana, doravante denominados unidades de saúde, ou por meio de suas fundações e organização da sociedade civil de interesse público (OSCIP) vinculadas ou ainda por meio de operadoras de planos de saúde._x000a_§1º A importação de que trata o caput deve ser precedida de registro em sistema informatizado de comércio exterior._x000a_§2º A importação de que trata o caput poderá ser realizada por intermédio de operação de importação por conta e ordem de terceiro e por encomenda, conforme legislação aduaneira vigente._x000a__x000a_TEXTO ATUAL:_x000a_1.57. Responsável Técnico: pessoa física legalmente habilitada para o exercício profissional de atividade nas diversas etapas do processo de produção e prestação de serviços nas empresas, em cada estabelecimento._x000a__x000a_TEXTO PROPOSTO:_x000a__x000a_1.57. Responsável Técnico: pessoa física legalmente habilitada para o exercício profissional de atividade nas diversas etapas do processo de produção e prestação de serviços nas empresas, podendo agir no estabelecimento matriz e filiais._x000a__x000a_JUSTIFICATIVA: Deixar mais claro que o responsável técnico poderá agir em qualquer estabelecimento, incluindo a matriz e suas filiais, em função da existência de dificuldades de aceitação por parte da ANVISA de o aludido responsável operar na matriz._x000a__x000a_TEXTO ATUAL:_x000a_1.61. Terminais Alfandegados de Uso Público: instalação destinada à prestação dos serviços públicos de movimentação e armazenagem de bens e produtos que estão sob controle aduaneiro, não localizado em área de porto ou aeroporto:_x000a_a) ......................................_x000a_b) ......................................_x000a_c) ......................................._x000a__x000a__x000a_TEXTO PROPOSTO:_x000a_1.61. Terminais Alfandegados de Uso Público: instalação destinada à prestação dos serviços públicos de movimentação e armazenagem de bens e produtos que estão sob controle aduaneiro, não localizado em área de porto ou aeroporto:_x000a_a) ......................................_x000a_b) ......................................_x000a_c) ......................................._x000a_d) Centro Logístico e Industrial Aduaneiro (CLIA) _x000a__x000a_JUSTIFICATIVA: Trata-se de serviço de armazenagem similar aos indicados no item 1.61, que é disciplinado pela Receita Federal, por intermédio da Instrução Normativa RFB nº 711, de 2013. Vale dizer que poderá ser licenciado a explorar CLIA o estabelecimento de pessoa jurídica constituída no País, que explore serviços de armazéns gerais, demonstre regularidade fiscal, atenda aos requisitos técnicos e operacionais para alfandegamento estabelecidos pela RFB na forma da Lei nº 12.350, de 20 de dezembro de 2010, e satisfaça também às seguintes condições previstas na aludida Instrução Normativa."/>
        <s v="Incluir a sigla de produtos classificados como &quot;RUO - Research Use Only&quot; entre as definições adotadas pela a ANVISA."/>
        <s v="Definição de matéria-prima de acordo com a RDC 259, de 20 de setembro de 2002 ANVISA: _x000a_Matéria – prima alimentar: É toda substância que para ser utilizada como alimento necessita sofrer _x000a_tratamento e ou transformação de natureza física, química ou biológica. _x000a__x000a_Justificativa: Harmonização com outras normas da Anvisa, RDC 259/2002 e, também para englobar outras _x000a_fontes de matéria-prima além de origem vegetal e animal."/>
        <s v="- Incluir definição de Pesquisa de mercado._x000a__x000a_- Atualizar os termos/definições: produtos médicos, produtos para diagnóstico in vitro e outros referentes a dispositivos médicos"/>
        <s v="De acordo com a RDC 81/08, há um termo de responsabilidade para cada finalidade de importação e classe de produto. _x000a_Sugestão: Considerando que o importador é obrigado a mencionar a finalidade da importação, sugerimos pela utilização de um único termo de responsabilidade. Nesse termo, o importador indicaria a finalidade e a classe de produto.   _x000a_Beneficio Anvisa/importador: Simplificação do processo de liberação. Processo de retirada da carga de recinto alfandegado em menor tempo; facilitação de entendimento pelo importador;"/>
        <s v="PROPOSTA DE ALTERAÇÃO I:_x000a_1.9. Conhecimento de Carga (embarque): documento emitido, na data de embarque do bem ou produto, pelo transportador ou consolidador, constitutivo do contrato de transporte internacional e prova da disposição do bem ou produto para o importador (Carga embarcada aérea - Air Waybill /AWB, Carga embarcada aquática - Bill Landing /BL BILL OF LANDING/BL e Carga embarcada terrestre: Conhecimento de Transporte Internacional por Rodovia /CTR)._x000a_JUSTIFICATIVA I:_x000a__x0009_Ajuste de ortografia._x000a__x000a_COMENTÁRIO:_x000a__x0009_Necessidade de clarificar a definição do “Ensaio de proeficiência” através da citação de exemplos, pois, a definição atual não expõe de maneira clara o seria este ensaio. _x000a__x000a_QUESTIONAMENTO:_x000a__x0009_Padrões para validação de método análitico para controle de Qualidade, entraria no ensaio citado?_x000a__x000a_PROPOSTA DE INCLUSÃO - II:_x000a__x0009_Inclusão da definição dos seguintes termos:_x000a_- AUTORIZAÇÃO PRÉ-EMBARQUE;_x000a_- INCLUIR DEFINIÇÃO DE INTER-LABORATORIAIS;_x000a_- AMOSTRA;_x000a_- PADRÃO DE REFERÊNCIA._x000a_JUSTIFICATIVA - II:_x000a_A definição de Autorização Pré-embarque ainda não está incluída no texto da Resolução de Diretoria Colegiada nº 81._x000a_Não está claro se o termo “Inter-laboratorial” está relacionado a uma mudança de laboratório de desenvolvimento analítico para controle de qualidade dentro da mesma empresa ou quando a uma troca entre DA e laboratório terceiro?"/>
        <s v="Garantir o alinhamento com a RDC 579 de 25 de Novembro de 2021, para a definição de produto médico recondicionado:_x000a_Equipamento recondicionado: equipamento ou instrumento para diagnóstico in vitro resultante de processo industrial realizado pelo fabricante original do produto novo, por empresa pertencente ao mesmo grupo societário ou por empresa qualificada e autorizada pelo fabricante original especificamente para este processo, envolvendo, quando necessário: a) o reparo, retrabalho, substituição de peças gastas e atualização de software/hardware de produtos usados, na extensão necessária a se determinar o estado de conservação de seus componentes, partes e peças; e b) a substituição de componentes críticos e/ou desgastados por componentes novos ou recondicionados, de modo que o bem recondicionado resultante apresente condições de operação, funcionamento e desempenho equivalentes às especificações do bem novo original, inclusive em termos de garantia;"/>
        <s v="- Definição de Importador por intermediação predeterminada - Definição ausente de demais normativas de COMEX . Deveria tratar de importação terceirizada e dividir por conta e ordem e por encomenta._x000a_- 1.35 - Loja franca: a definição considera como uma loja. MAs é um regime aduaneiro especial (https://www.gov.br/receitafederal/pt-br/assuntos/aduana-e-comercio-exterior/regimes-e-controles-especiais/regimes-aduaneiros-especiais/loja-franca#oquee)_x000a_- 1.38 - Alinhar com normas de registro._x000a_- Retirar roupas hospitalares, fazem parte de produtos para saúde.1.39 - Excluir porque não aparece no texto._x000a_- Incluir definição LPCO, DUIMP, DUE, atualizar a de licença de importação_x000a_- Regimes aduaneiros especiais : Avaliar ampliação (como o industrial)_x000a_- Considerar incluir Operador Econômico Autorizado"/>
        <s v="i._x0009_Inclusão de conceito de LPCO: o novo tipo de licenciamento, através de formulários no Módulo LPCO (Licenças, Permissões, Certificados e Outros documentos), deve ser adicionado no Capítulo I._x000a_ii._x0009_Exportador: necessidade de adaptar o conceito aduaneiro._x000a_a._x0009_Sugestão: Exportador: pessoa, física ou jurídica, que promove a VENDA de bens e produtos para outro país, podendo ser diferente do expedidor, que é quem promove a remessa de bens e produtos de outro país para o território nacional._x000a_iii._x0009_Separar os conceitos de “Fabricante” e “Fabricante Legal”, visto que ambos tendem a aparecer no Novo Processo de Importação._x000a_a._x0009_“Fabricante” deve manter uma relação direta com o conceito aduaneiro: pessoa jurídica responsável pela produção da mercadoria ou onde tiver feito a última transformação substancial;_x000a_b._x0009_“Fabricante Legal”, vide Nota Técnica 01-2009, deve seguir o conceito determinado pela ANVISA: empresa responsável pelo produto no exterior, formalmente reconhecida pela autoridade sanitária do seu país de origem, mesmo quando uma parte ou a totalidade do processo fabril é realizada por empresa terceira._x000a_ix._x0009_Necessário incluir dois novos conceitos no item 38_x000a_a._x0009_Peças de equipamento médico, diagnóstico e meios de contraste: As peças de um equipamento médico e diagnóstico compreendem os elementos que constituem fisicamente o equipamento. Isoladamente, sob ponto de vista de quem as fabricou, as peças podem ser destinadas ao uso em diversos setores industriais e não apenas na área da saúde._x000a_b._x0009_Partes de equipamento médico, diagnóstico e meios de contraste:: As partes são compostas por uma ou mais peças e são fabricadas exclusivamente para fazer parte de um equipamento médico e diagnóstico. São concebidas e produzidas pelo seu fabricante, com indicação de uso na área da saúde (são produtos para saúde). Isoladamente, são considerados produtos médicos acabados, embora se caracterizem por ter a funcionalidade médica apenas por meio da conexão com o equipamento médico e diagnóstico ao qual se destina._x000a_xii._x0009_O conceito 41, país de fabricação, deve seguir o ponto de vista aduaneiro, conforme Art. 557 do Regulamento Aduaneiro._x000a_a._x0009_Destaca-se que continuará a existir o conceito de “Fabricante Legal”, que é sob o ponto de vista da ANVISA._x000a_b._x0009_O conceito aduaneiro para “país de fabricação” é aquele onde houver sido produzida a mercadoria ou onde tiver ocorrido a última transformação substancial_x000a_xiii._x0009_O conceito de Admissão Temporária não está atualizado na presente norma. Deve-se buscar o conceito sobre esse regime especial na Instrução Normativa RFB 1600/15._x000a_Sugestão: aquele que permite a importação de bens e produtos, submetidas à identificação e termo de responsabilidade, por prazo determinado de permanência no país justificado mediante comprovação por meio idôneo e adequado para essa finalidade, com suspensão total do pagamento de tributos, no caso de utilização não-econômica, ou proporcional o pagamento ao tempo de permanência, no caso de utilização econômica, conforme legislação aduaneira pertinente._x000a_xv._x0009_Incluir o conceito de “gestão de riscos”, visto que a ANVISA tem utilizado esse conjunto de atividades há alguns anos. Vale lembrar que esse conceito deve estar alinhado com a RDC 228/18._x000a_xvi._x0009_Totalmente vinculado à gestão de riscos, adicionar o conceito de Operador Econômico Autorizado (OEA). Apesar da ANVISA ainda não haver estabelecido o Módulo Integrado desse Programa, é importante prever desde essa revisão esse conceito._x000a_xvii._x0009_Incluir o conceito de “Inspeção remota”. Atualmente, essa técnica está sendo utilizada pelo órgão, mas não está mencionado como conceito na presente normativa._x000a_xviii._x0009_Adicionar o conceito de “Janela Única de Verificação”, funcionalidade a qual está prevista para ser implementada no Portal Único de Comércio Exterior._x000a_xxiii._x0009_Novo conceito vindo do Novo Processo de Importação: “Retificação automática de licenciamento”. Atualmente, só está prevista a Licença Substitutiva. Em algumas situações, como “quantidade importada em um licenciamento múltiplo embarque”, a retificação será automática, não sendo necessária a intervenção de um órgão anuente. Portanto, entende-se como importante também prever esse conceito na RDC._x000a_xxiv._x0009_Necessidade de retornar o conceito de “despachante / representante legal”. A sugestão é que seja alinhado com o conceito aduaneiro, para evitar quaisquer conflitos de entendimento entre o órgão e a Receita Federal do Brasil."/>
        <s v="Reagentes in vitro possuem classificações diferentes (IVD, RUO,etc) e, as tratativas regulatórias são diferentes de acordo as finalidades à que se destinam._x000a_1. Reagentes RUO - são aqueles desobrigados da necessidade de registro ANVISA e, que poderão ser importados quando forem destinados ao uso em uma metodologia desenvolvida in house ( além da pesquisa científica, que possuiu uma RDC exclusiva, RDC 172/2017)._x000a_Veja o Exemplo abaixo, quando o  Importador (que tbém é o usuário final do reagente RUO),  assume a responsabilidade sanitária, pelos danos à saúde individual ou coletiva e ao meio ambiente decorrente da alteração da finalidade de ingresso do produto no território nacional._x000a_FINALIDADE DA IMPORTACAO: USO EM DESENVOLVIMENTO DE METODOLOGIA IN HOUSE, CONFORME RESOLUCAO RDC 302 DE 2005,  PARA USO EXCLUSICO NESSA INSTITUICAO, OU SEJA, ESSES KITS NAO SERAO COMERCIALIZADOS OU DOADOS. INFORMAMOS AINDA QUE O MATERIAL IMPORTADO NAO POSSUI REGISTRO NA ANVISA, POREM SUA IMPORTACAO ESTA EMBASADA NA RDC 36/15, ART 2o., ITEM III, QUE DISPENSA DA NECESSIDADE DE REGISTRO/CADASTRO ANVISA OS REAGENTES OU CONJUNTO DE REAGENTES MONTADOS NOS LABORATORIOS DE ANALISES CLINICAS PARA SEREM UTILIZADOS EXCLUSIVAMENTE NA MESMA INSTITUICAO, SEGUINDO PROTOCOLOS DE TRABALHOS DEFINIDOS, SENDO PROIBIDA SUA COMERCIALIZACAO OU DOACAO. _x000a_2. Portanto, também é importante descrever o que é uma metodologia desenvolvida in house._x000a_O Desenvolvimento de Metodologia in house é preconizado pela NT CONJUNTA 001/2016 GEVIT/GGTPS/ANVISA GRECS/GGTES/ ANVISA e, classifica a importação com tal finalidade como sendo não sujeita à intervenção fiscal da ANVISA , conforme Cap XXXVII (ITEM 2 DA RESOLUCAO RDC 81/2008 - ALTERADA PELA RDC 208/2018) e Termo de Responsabilidade do CAP XXXVIII da RDC 81/2008._x000a_3.Também é importante descrever o que é considerado uma unidade de saúde._x000a_Pois, há regulações da ANVISA que restringem anuências de importações de medicamentos à &quot;Unidades de Saúde&quot; e, o seu entendimento, por vezes, não é claro._x000a_RESOLUÇÃO RDC Nº 488, DE 7 DE ABRIL DE 2021, que dispõe sobre a importação de produtos sujeitos à vigilância sanitária por unidade de saúde, para seu uso exclusivo. Contudo, em seu parágrafo segundo, esta informa que a importação de que trata o caput pode ser realizada por instituições como fundações, organizações da sociedade civil de interesse público (OSCIPs), operadoras de planos de saúde, secretarias estaduais e municipais de saúde e organizações militares, desde que para uso exclusivo de uma unidade de saúde vinculada. Desta forma, nosso questionamento é se uma unidade de saúde que possui a atividade de CNAE 8640-2/99 Atividades de serviços de complementação diagnóstica e terapêutica não especificadas anteriormente, pode usufruir desta regulamentação e importar medicamento sem registro porém com desabastecimento nacional._x000a_Na RDC 563/21, é considerada unidade de saúde o estabelecimento que esteja destinado a prestar assistência à população na prevenção, tratamento e diagnóstico de doenças (art. 3º). O ponto que gerou dúvida é a redação do §4º do artigo 2º, que parece limitar a importação a alguns tipos de instituições, entretanto, me parece ser uma questão de semântica, e que o objetivo do parágrafo em questão era exemplificar as instituições que poderiam importar as imunoglobulinas para uso por unidades de saúde as quais elas estivessem vinculadas."/>
        <s v="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_x000a_A criação de sub-classificações de 1.45 pesquisa científica ou tecnológica (1.45.1 pesquisa científica de interesse sanitário) e 1.46 pesquisa envolvendo seres humanos (1.46.1 pesquisa clínica) não encontra correspondente nas regras definidas pela RDC._x000a_A RDC 172/2017, além de introduzir novas definições, reorganiza a definição sobre envolvimento de seres humanos como sub-categoria de pesquisa científica ou tecnológica, desconsiderando a definição de pesquisa clínica e tornando desnecessária a definição de pesquisa científica de interesse sanitário._x000a_1.45. Pesquisa Científica ou Tecnológica: aquela cujos resultados são aplicados no setor saúde e voltados, em última instância, para melhoria da saúde de indivíduos ou grupos populacionais. _x000a_1.45.1. Pesquisa Cientifica de Interesse Sanitário: pesquisa cujo objeto não envolva ser humano, porém o seu desenvolvimento poderá oferecer risco(s) à saúde individual ou coletiva. _x000a_1.46 Pesquisa envolvendo seres humanos: pesquisa que, individual ou coletivamente, envolva o ser humano, de forma direta ou indireta, em sua totalidade ou partes dele, incluindo o manejo de informações ou materiais._x000a_1.46.1. Pesquisa Clínica: qualquer investigação em seres humanos, envolvendo intervenção terapêutica com produtos registrados ou passíveis de registro, objetivando descobrir ou verificar os efeitos farmacodinâmicos, farmacocinéticos, farmacológicos, clínicos e/ou outros efeitos do(s) produto(s) investigado(s) e/ou identificar eventos adversos ao(s) produto(s) em investigação, averiguando sua segurança e/ou eficácia, que irão subsidiar o seu registro ou a alteração deste junto a ANVISA._x000a__x000a__x000a_Adequação de definições: _x000a_FABRICANTE LEGAL: pessoa jurídica, pública ou privada, com responsabilidade pelo projeto, manufatura, embalagem e rotulagem de um produto, com a intenção de disponibilizá-lo para uso sob seu nome, sendo estas operações realizadas pela própria empresa ou por terceiros em seu nome._x000a__x000a_PEÇAS DE EQUIPAMENTO MÉDICO E DIAGNÓSTICO:  Sugerimos trazer da NT 23/2020 a possibilidade de importação de partes e acessórios de equipamentos médicos que estejam com registro vencido ou cancelado para fins de reposição e manutenção._x000a__x000a_PRODUTO MÉDICO USADO OU RECONDICIONADO: alinhar com a RDC 579/2021."/>
      </sharedItems>
    </cacheField>
    <cacheField name="De acordo com sua experiência de importação, o CAPÍTULO II - DISPOSIÇÕES GERAIS DE IMPORTAÇÃ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 numFmtId="0">
      <sharedItems count="3">
        <s v="N/A"/>
        <s v="Sim"/>
        <s v="Não"/>
      </sharedItems>
    </cacheField>
    <cacheField name="Que tipo de problema enfrentou ao aplicar o disposto neste capítulo? [Regra excessiva, desnecessária ou desproporcional (necessidade de alteração ou supressão)]" numFmtId="0">
      <sharedItems count="3">
        <s v="N/A"/>
        <s v="Não"/>
        <s v="Sim"/>
      </sharedItems>
    </cacheField>
    <cacheField name="Que tipo de problema enfrentou ao aplicar o disposto neste capítulo? [Inadequação da regra (imprecisão ou incoerência, com necessidade de alteração ou supressão)]" numFmtId="0">
      <sharedItems count="3">
        <s v="N/A"/>
        <s v="Não"/>
        <s v="Sim"/>
      </sharedItems>
    </cacheField>
    <cacheField name="Que tipo de problema enfrentou ao aplicar o disposto neste capítulo? [Divergência com outro ato normativo (conflito com regras estabelecidas pela própria Anvisa ou por outro órgão anuente)]" numFmtId="0">
      <sharedItems count="3">
        <s v="N/A"/>
        <s v="Não"/>
        <s v="Sim"/>
      </sharedItems>
    </cacheField>
    <cacheField name="Relate aqui o problema relacionado ao disposto neste capítulo e, se houver, sua sugestão de melhoria:2" numFmtId="0">
      <sharedItems containsBlank="1" count="21" longText="1">
        <m/>
        <s v="DIVERGÊNCIA ENTRE O REGULAMENTADO PELO NCM E PELA RICMS DO ESTADO"/>
        <s v="Referente ao 1.2.1. que trata da efetivação do pagamento, sugerimos que o processo venha prever a &quot;compensação&quot; do ato assim que realizado a fim de agilizar a emissão / retorno do protocolo por parte da ANVISA junto à empresa._x000a__x000a__x000a__x000a_  Na hipótese de requerimento por meio de peticionamento manual, é_x000a_obrigatória a apresentação da Guia de Recolhimento da União (GRU), da Secretaria do_x000a_Tesouro Nacional e do seu respectivo comprovante de pagamento, conforme disposto na_x000a_legislação, bem como no instrumento de procuração do importador, com delegação de_x000a_poderes perante a ANVISA, ao representante legal responsável pelo desembaraço._x000a_(Incluído pela Resolução – RDC nº 208, de 5 de janeiro de 2018)"/>
        <s v="Devido a que a mercadoria importada (culturas de microrganismo para uso na indústria alimentícia) tem necessidade de acondicionamento específico (-60 graus) e o tempo de análise do licenciamento de importação por parte da ANVISA dificulta o processo de importação, aumenta o risco de dano / perda de produto uma vez que não é possivel a armazenagem em zona alfandeganda de acordo com especificação do produto._x000a__x000a_Poderia ser considerado incluir campo para priorização de produtos extremamente perecíveis, por exemplo."/>
        <s v="Tenho dificuldade com questão de anuência Anvisa. Gostaria que a RDC fosse mais clara, com regras e/ou orientações de quais  produtos devemos cobrar anuência Anvisa._x000a_Muitos alimentos são somente MAPA, outros só Anvisa, e outros dividem anuência destes dois órgãos. Basicamente entendo que produtos in natura é mapa e industrializados é Anvisa. Porém ainda encontro muita dificuldade. Por exemplo: Aditivos alimentares, devo aplicar anvisa? Esses dias recebi metabissulfito de sódio, descrito que é grau alimentar, porém a licença de importação não apontava Anvisa, só DECEX. No meu entendimento seria Anvisa, porém não consta na DI e nem na LI. E o NCM no tratamento administrativo, não aponta Anvisa também, então por conta da minha dúvida tenho vários questionamentos de anuência._x000a_Outra dúvida, existe a RDC 240/2018, que trata dos alimentos que são obrigatórios de ter registro e dos isentos de registro. Esses que são isentos, não cobro anuência Anvisa? Não são do escopo pelo menos da tratativa de anuência Anvisa?_x000a_Sei que qualquer alimento é um produto sob vigilância sanitária, porém nem todo alimento tem anuência Anvisa? Como devo analisar? Só cobro anuência Anvisa dos que com o ncm completo apontar anvisa no tratamento administrativo? Devo cobrar apenas as cargas que tiver Licença de importação?"/>
        <s v="Falta de objetividade e clareza na contextualização da cláusulas. Regras diferentes de acordo com cada estado no Brasil e com país de origem."/>
        <s v="Na importação de amostras de produtos para a saúde, para avaliação do potencial importador, com fins de verificação do produtos para posterior registro, os códigos de peticionamento não são claros. Além disso, é necessário apresentar vários outros documentos que poderiam ser suprimidos, uma vez que a amostra vem para testes de de qualidade, embalagem, e não tem fins comerciais."/>
        <s v="Problema: tempo necessário para compensação de pagamento da GRU para dar continuidade na solicitação de deferimento de LI_x000a_Sugestão: automatização do sistema (PIX, débito automático, etc.) de modo a diminuir a morosidade e burocracia"/>
        <s v="Diminuição de prazo para análise de LI pré ou pós-embarque para IFA's de produtos de produção Farmacêuticas."/>
        <s v="Tenho verificado que algumas licenças de importação estão sendo indeferidas com argumentações"/>
        <s v="DISPOSIÇÕES GERAIS DE IMPORTAÇÃO do Regulamento Técnico de Bens e Produtos Importados para Vigilância Sanitária._x000a__x000a_Sugestão Regulação normativa de importação de bens interesse da saúde pública."/>
        <s v="Esta parte da norma me parece ok."/>
        <s v="A norma refletirá o processo atual, indicando os produtos ou processos com necessidade de embarque autorizado ou somente deferimento quando da chegada da mercadoria?"/>
        <s v="Sugerimos no capítulo II das disposições gerais de importação:_x000a_CONSIDERANDO A MIGRAÇÃO DO ATUAL SISTEMA DE PETICIONAMENTO ELETRÔNICO DE IMPORTAÇÃO PARA LICENÇAS, PERMISSÕES, CERTIFICADOS E OUTROS DOCUMENTOS (LPCO) É ESPERADA A DEFINIÇÃO DOS ATRIBUTOS PARA O CATÁLOGO DE PRODUTOS DO PORTAL ÚNICO, ESTA DEFINIÇÃO DE ATRIBUTOS, REGRAS E PADRÕES SOBRE O CATÁLOGO PODEM CONSTAR NO TEXTO DA FUTURA RDC._x000a__x000a_FALTA UMA ORIENTAÇÃO NA NORMA FRENTE AOS INDEFERIMENTOS. INCLUIR COMO AS EMPRESAS DEVEM PROCEDER EM CASOS DE INDEFERIMENTOS, SE É APLICÁVEL UMA LI SUBSTITUTIVA OU UMA LI NOVA CONSIDERANDO A SITUAÇÃO._x000a__x000a_DEIXAR CLARO DA NECESSIDADE DE RECURSO ADMINISTRATIVO, QUAIS SÃO AS REGRAS E CONDIÇÕES."/>
        <s v="A modernização e simplificação dos processos de importação, incluindo as formas de pagamento das taxas de vigilância sanitária e formato de peticionamento eletrônico, provocam a necessidade de revisão desse capítulo. Merece avaliação também a delimitação do escopo desse capítulo, pois se mistura em objeto com outros como o que fala dos bens e produtos, das modalidades de importação e da documentação necessária."/>
        <s v="Alguns itens precisam ser adaptados nesse Capítulo para prever a nova dinâmica do Novo Processo de Importação:_x000a_i._x0009_Itens 1.2 e 1.3: Quando utilizado o LPCO e a DUIMP, dispensar o peticionamento de importação em quaisquer sistemas da ANVISA, visto que o peticionamento será substituído por tais documentos;_x000a_ii._x0009_Item 1.2.2: Adicionar hipótese, com a utilização do Módulo Pagamentos Centralizados (PCCE), de dispensa da apresentação de comprovantes de pagamentos relacionados ao licenciamento de importação;_x000a_iii._x0009_Item 4: Com os atributos, a parametrização de NCMs e cargas que realmente não cabem intervenção sanitária da ANVISA será mais eficaz. Dessa maneira, prever algo semelhante a “... não prevista no Capítulo XXXIX deste regulamento, OU QUE NÃO CONSTE DESTAQUE DE NCM E/OU ATRIBUTO DE MERCADORIA CORRESPONDENTE, a autoridade sanitária...”"/>
        <s v="Relativo ao tema sobre Lacuna regulatória: A sugestão para o item 1.1 é que seja avaliada a possibilidade para a atualização do texto abaixo: _x000a_1.1._x0009_Os bens e produtos sob vigilância sanitária, destinados ao comércio, à indústria ou consumo direto, deverão ter a importação autorizada deverão ser desembaraçados desde que estejam regularizados formalmente perante o Sistema Nacional de Vigilância Sanitária no tocante à obrigatoriedade, no que couber, de registro, notificação, cadastro, autorização de modelo, isenção de registro, ou qualquer outra forma de controle regulamentada pela Agência Nacional de Vigilância Sanitária._x000a__x000a_Adicionalmente, sugerimos a exclusão do item 1.2.1., em razão de que atualmente não é possível realizar peticionamento manual: _x000a_1.2.1. Na hipótese de requerimento por meio de peticionamento manual, é obrigatória a apresentação da Guia de Recolhimento da União (GRU), da Secretaria do Tesouro Nacional e do seu respectivo comprovante de pagamento, conforme disposto na legislação, bem como no instrumento de procuração do importador, com delegação de poderes perante a ANVISA, ao representante legal responsável pelo desembaraço. (Incluído pela Resolução – RDC nº 208, de 5 de janeiro de 2018) _x000a__x000a__x000a_Referente ao tópico de Regra Excessiva: A avalição de nosso setor é pela avaliação na harmonizar nacionalmente procedimentos e tempos de importação. Pois encontramos dificuldades para importar pequenas quantidades dependendo do ponto de importação (Aeroporto). Este tema refere-se as importações de amostras por meio de remessa expressa._x000a_Atualmente há grande variação e falta de previsibilidade a depender do ponto de importação. Exemplo: Importação de remessa expressa via Aeroporto de Viracopos / SP. Importante  a reavaliação para que todo o processo possa ser visualizado no Solicita, pois existe grande dependência das empresas de remessa expressa para o encaminhamento de informações sobre deferimento e/ou exigências nos processos aos importadores."/>
        <s v="Quanto a importação de bens e produtos sob vigilância sanitária, não há discordancia na necessidade da mesma. Todavia, na prática, o procedimento adotado pelo orgão regulador no que tange a partes e acessórios de equipamentos médicos que tiveram seus registros devidamente aprovados na ANVISA, estamos em desacordo com a sujeição ao detentor do registro para aprovação da importação do mesmo."/>
        <s v="Alvará sanitário emitido pela prefeitura do município do endereço do destinatário informado no conhecimento aéreo ou no HAWB (remessa expressa), posto que a RDC traz um rol exemplificativo (aberto) &quot;outros documentos._x000a_Sugestão: Dispensa da apresentação de alvará sanitário local, já que a AFE (documento que pode ser consultado no próprio portal da Anvisa), poderia suprir essa demanda, sobretudo porque para que uma empresa tenha AFE é colorário a apresentação do relatório de inspeção emitido pela Vigilância local. _x000a_Benefício Anvisa/importador: Padronização dos procedimentos entre todas as unidades de desembaraço, além de simplificar o comércio exterior no Brasil sem perda do controle sanitário."/>
        <s v="- 1.1   -Incluir salvaguardadas as exceções como MS, Unidades de Saúde, feiras e eventos_x000a_- 1.2.1 , não precisa apresentar GRU.  Com o Solicita o pagamento pode ser por Pagtesouro, Pix, cartão. ( peticionamento manual é apenas por DSI, que é isenta)._x000a_- 6 - Não precisa dessa ressalva._x000a_- Neste capítulo de considerações gerais poderia haver a inclusão de todas as restrições como produtos sem identidade, violados, pessoas físicas importando produtos de uso profissional.  Dessa forma seria um capítulo de condições gerais._x000a_- Talvez já inserir os documentos de instrução que sempre aparecem (AWB e  Invoice), deixar os específicos para cada  situação detalhadamente."/>
        <s v="i._x0009_Itens 1.2 e 1.3: Quando utilizado o LPCO e a DUIMP, dispensar o peticionamento de importação em quaisquer sistemas da ANVISA, visto que o peticionamento será substituído por tais documentos;_x000a_ii._x0009_Item 1.2.2: Adicionar hipótese, com a utilização do Módulo Pagamentos Centralizados (PCCE), de dispensa da apresentação de comprovantes de pagamentos relacionados ao licenciamento de importação;_x000a_iii._x0009_Item 4: Com os atributos, a parametrização de NCMs e cargas que realmente não cabem intervenção sanitária da ANVISA será mais eficaz. Dessa maneira, prever algo semelhante a “... não prevista no Capítulo XXXIX deste regulamento, OU QUE NÃO CONSTE DESTAQUE DE NCM E/OU ATRIBUTO DE MERCADORIA CORRESPONDENTE, a autoridade sanitária...”"/>
      </sharedItems>
    </cacheField>
    <cacheField name="De acordo com sua experiência de importação, o CAPÍTULO III - MODALIDADES DE IMPORTAÇÃ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 numFmtId="0">
      <sharedItems count="3">
        <s v="N/A"/>
        <s v="Sim"/>
        <s v="Não"/>
      </sharedItems>
    </cacheField>
    <cacheField name="Que tipo de problema enfrentou ao aplicar o disposto neste capítulo?  [Regra excessiva, desnecessária ou desproporcional (necessidade de alteração ou supressão)]2" numFmtId="0">
      <sharedItems count="3">
        <s v="N/A"/>
        <s v="Não"/>
        <s v="Sim"/>
      </sharedItems>
    </cacheField>
    <cacheField name="Que tipo de problema enfrentou ao aplicar o disposto neste capítulo?  [Inadequação da regra (imprecisão ou incoerência, com necessidade de alteração ou supressão)]2" numFmtId="0">
      <sharedItems count="3">
        <s v="N/A"/>
        <s v="Não"/>
        <s v="Sim"/>
      </sharedItems>
    </cacheField>
    <cacheField name="Que tipo de problema enfrentou ao aplicar o disposto neste capítulo?  [Divergência com outro ato normativo (conflito com regras estabelecidas pela própria Anvisa ou por outro órgão anuente)]2" numFmtId="0">
      <sharedItems count="3">
        <s v="N/A"/>
        <s v="Não"/>
        <s v="Sim"/>
      </sharedItems>
    </cacheField>
    <cacheField name="Relate aqui o problema relacionado ao disposto neste capítulo e, se houver, sua sugestão de melhoria:3" numFmtId="0">
      <sharedItems containsBlank="1" count="24" longText="1">
        <m/>
        <s v="Falta de objetividade e clareza na contextualização da cláusulas. Regras diferentes de acordo com cada estado no Brasil e com país de origem."/>
        <s v="Quando produtos para a saúde vem embarcados junto a empresas de courier, só temos a emissão do documento de embarque (HAWB) no destino. Só nessa fase conseguimos peticionar a vistoria, sendo que, havendo a possibildade de peticionar a LI previamente, sem o conhecimento de embarque, ganhamos tempo pois a mercadoria já estará com LI deferida antes do embarque e chegada aqui no Brasil."/>
        <s v="Não aplicável"/>
        <s v="Não há prazo para análise das licenças de importação por parte da ANVISA, o que em muitas vezes gera transtorno e perda financeira para o importador, uma vez que a carga fica armazenada no entreposto e a cobrança da armazenagem se dá pelo valor da carga. Sugestão de prazo de análise: máximo 3 dias úteis._x000a_Não há prazo para análise das licenças de importação que tiveram exigência exarada, com os mesmos efeitos citados acima. Sugiro também prazo máximo de 3 dias úteis para análise. _x000a__x000a_Outro ponto: Não existe anuência de importação por remessa expressa para produtos para saúde ou diagnóstico in vitro por remessa expressa. Não há um motivo claro para essa não anuência. Em diversas vezes precisamos importar um produto para avaliação de mercado ou mesmo análise técnica e por laboratório (teste de proficiência) e a remessa expressa não pode ser usada, gerando custo e tempo excessivo para receber a carga. Para produtos para saúde somente importação formal é permitida conforme legislação vigente. Entendo ser desproporcional."/>
        <s v="No caso de remessa expressa para recebimento de amostra pequena quantidade de IFA ou Medicamento para teste/análise de laboratório, não deveria seguir o processo de parada na Anvisa e procedimento de análise documental para liberação da carga. Deveria ser liberado em processo de máximo 5 dias e a empresa enviar um relatório após para a Anvisa informando o procedimento teste/análise de laboratório feito para aquela amostra."/>
        <s v="Alguma LIs estão sendo indeferidas devido a interpretação errônea ou incorreta do material mencionado. Todas as vezes que isso ocorre apresentamos a mesma documentação e as LIs são deferidas."/>
        <s v="Na função de depositário temos a necessidade de realizar consulta de LIs e não possuímos acesso a essa funcionalidade. Com isso temos um impacto na comunicação para o posicionamentos para inspeção, onde que para procedermos com a devida separação dos produtos precisamos ou que a fiscalização nos envie ou o despachante, quando a fiscalização ocorre na presença deste. Sugiro que possa ser contemplada a possibilidade do acesso as informações das LIs pelo depositário responsável pela guarda dos produtos."/>
        <s v="Acredito que a importação por unidade hospitalar deveria voltar para a RDC 81, e a RDC deveria abranger e esclarecer todas as modalidades deste tipo de importação, não somente produtos médicos, mas medicamentos e materiais de pesquisa. Acredito que a remesa expressa poderia ser melhor esclarecida, pois sempre existem muitas dúvidas na documentação e no assunto de peticionamento nesta modalidade."/>
        <s v="4._x0009_Importação de Amostras_x000a_Em relação à importação de amostras que demandem licenciamento perante a Anvisa, seria possível confirmar se a RDC 81 revisada tratará desse assunto expressamente e sua diferença ante os processos formais?"/>
        <s v="Cruzar informação do nome técnico do produto x NCM declarado, para manter o controle efetivo, pois diversos produtos são importados com NCM declarado divergente do NCM correto do produto, não gerando o vinculo com a ANVISA."/>
        <s v="Sugestões:_x000a_- Ficar mais claro que o importador deverá cumprir a 81/08 e demais exigências que o fiscal achar pertinente, mesmo sem estar na 81/08. Ex.: item 9, pg 16, “do deferimento do licenciamento de importação” ter redação semelhante ao item 13 “DA REMESSA EXPRESSA, REMESSA POSTAL E ENCOMENDA AÉREA INTERNACIONAL” no que se refere ao regulado sujeitar-se-á obrigatoriamente às exigências sanitárias previstas neste Regulamento, outras normas sanitárias, ou DETERMINADAS PELA AUTORIDADE SANITÁRIA. Pois várias vezes houve questionamento pelo regulado que a exigência do fiscal não constava na 81/08._x000a_- Alterar a redação do item 13.2 da SEÇÃO II, inserindo a questão da inspeção remota, que os recintos alfandegados deverão apresentar infra-estrutura adequada para sala de inspeção remota às exigências do Art. 3º, Incisos I a IV da RDC n. 597/2022, principalmente no que tange à existência de câmeras que permitam adequada visualização dos produtos inspecionados assim como a compreensão da voz e fala de todos os envolvidos na inspeção._x000a_- Em relação aos itens 22 a e b, a DSI em papel nós também olhamos se o importador apresentou a Invoice, o mantra e procuração do representante legal do importador. Esses itens não deveriam constar também?_x000a_- O mantra deixará de existir, segundo RFB. É isso mesmo? Caso contrário, sugestão é colocar na 81/08, talvez um anexo, com informações explicando o que é cada código de descrição da natureza da carga (NC), códigos de descrição dos tipos de avarias, código de descrição dos tipos de embalagens, orientando como se interpretar os códigos de um mantra."/>
        <s v="Na seção II, da remessa expressa, remessa postal e encomenda área. Sugerimos: TRAZER CLAREZA, REGRAS E FINALIDADES PARA QUE UMA IMPORTAÇÃO SEJA POR REMESSA EXPRESSA."/>
        <s v="Necessidade de avaliação a fim de buscar coerência e coesão com as mudanças nos procedimentos de importação (modernização e simplificação - novo processo de importação, LPCO, DUIMP, etc). Talvez valha a pena um olhar e forma de reunir e organizar as regras considerando o público-alvo e finalidade da importação (ex. importação por pessoa física para consumo próprio ou por pesquisador)."/>
        <s v="-  Estabelecer um prazo máximo para a analise das Licenças de Importação. Exemplo: 5 dias úteis para a analise de uma Licença de Importação.; _x000a_-"/>
        <s v="De modo similar ao capítulo anterior, faz-se necessária a adaptação à nova dinâmica do Novo Processo de Importação:_x000a_i._x0009_Na Seção I, corrigir de “Módulo Importação” para SISCOMEX e respectivas evoluções, além de incluir o conceito de formulário customizado no Módulo LPCO._x000a_a._x0009_Sugere-se, desde já, as previsões na sistemática da flexibilidade divulgada para os formulários LPCO. Exemplos: licenciamento múltiplo embarque (popularmente conhecido como “guarda-chuva)”; licenciamento por grupo de NCMs; licenciamento por CNPJ-Raiz (abrange CNPJs filiais)._x000a_ii._x0009_Deve-se prever a flexibilidade que cada tipo de formulário LPCO possua distintos prazos de validade._x000a_b._x0009_Deve-se manter como prazo mínimo de validade de 90 dias._x000a_iii._x0009_Justificativas: ambos os subitens i e ii permitirão a racionalização dos recursos humanos da ANVISA, além de prover previsibilidade para o Setor Privado._x000a_iv._x0009_No item 3.3, adaptá-lo para prever a integração do Módulo Catálogo, Módulo LPCO e Módulo DUIMP. _x000a_c._x0009_Nesse sentido, deve-se prever que os dados necessários para a importação estarão estruturados em atributos relacionados a cada NCM sujeita à anuência da ANVISA;_x000a_d._x0009_Em caso de informações complementares, em forma de campo texto em algum dos supramencionados módulos, deixar previsto em norma quais são os dados exigidos por cada classe de produto (ou procedimento)._x000a__x000a_De modo complementar, mais algumas oportunidades foram identificadas:_x000a_v._x0009_No item 7, faz-se necessária a adequação do prazo de validade da Licença de Importação emitida no SISCOMEX, visto que o tempo é padrão. Para facilitar o trabalho do órgão, sugere-se como texto: “A análise técnica sanitária da ANVISA para fins de autorização de embarque no exterior em licenciamento de importação de bem ou produto sob vigilância sanitária terá validade de 90 dias para embarque, e perderá seus efeitos para fins de vinculação a despacho aduaneiro, após 90 dias do prazo final de sua validade”._x000a_vi._x0009_Atualmente, a prática de importação por remessa não está alinhada com a RDC 81. Portanto, sugerem-se alguns pontos a serem adequados em relação à essa modalidade:_x000a_e._x0009_Incluir que os itens sujeitos à anuência devem ser liberados formalmente pela autoridade sanitária e/ou solicitação formal pelo próprio importador para atracação à empresa de remessa expressa. Exemplo, pode-se criar um item 14.1 para indicar “Remessa expressa que esteja sujeita a licenciamento não automático pela ANVISA será direcionada à desembaraço aduaneiro formal”._x000a_f._x0009_A atual legislação aduaneira sobre remessa expressa permite o item 16. Portanto, uma sugestão é a exclusão do mesmo._x000a_vii._x0009_Na Seção II, referente à Remessa Expressa, é necessário estabelecer itens permitidos a serem importados via essa modalidade que serão priorizados para liberação pela ANVISA, tais como:_x000a_g._x0009_Itens / produtos / materiais de natureza biológica-humana;_x000a_h._x0009_Itens /produtos / mercadorias perecíveis._x000a__x000a_Ao longo deste Capítulo, também se faz necessária a adaptação dos sistemas utilizados pela ANVISA, visto que, de modo geral, apenas é citado o DATAVISA. Portanto, o SOLICITA (e suas respectivas evoluções) e o Portal Único devem substituir as citações sobre sistemas no que tange ao processo de importação."/>
        <s v="O Capítulo III menciona a petição para fiscalização e liberação sanitária, que não mais existe no novo modelo de importação. Necessidade de ajustar toda a norma para o novo modelo de importação."/>
        <s v="Relativo ao item Lacuna regulatória: Pedimos por favor a avaliação para alteração/flexibilização, referente a autorização para os casos de pequenas quantidades/finalidades não comerciais/materiais de baixo risco (saneantes/cosméticos/alimentos). Pois trata-se de produtos de volume e risco baixo e destinação conhecida, liberação de recursos da autoridade."/>
        <s v="Deixar claro todas as permissões e proibições de classes e finalidades para importação via remessa expressa"/>
        <s v="Quanto à RDC 81/08 que proíbe a importação por pessoas jurídicas de medicamentos acabados comuns por empresas de transporte expresso. _x000a_Sugestão: Levando-se em consideração a experiência no período da pandemia, onde se buscava meios alternativos e legais para escoar medicamentos e insumos importados no tratamento da Covid, entendemos viável a liberação de tais produtos pelo (regime expresso). Há que se ressaltar que a Receita Federal já permite a importação por pessoa jurídica com destinação comercial (via remessa expressa) limitada à USD 3.000,00, conforme previsto na IN SRF Nº 1737/2017. _x000a_Benefício Anvisa/importador: Alternativa ao importador para importar por uma modalidade mais rápida (regime expresso), mantendo-se o controle sanitário."/>
        <s v="COMENTÁRIO:_x000a__x0009__x0009_Necessário clarificar quais são as permissões/proibições de classes e finalidades para importação via remessa expressa. Podemos citar como exemplo: importação de amostra de produto para bancada, posso trazer via remessa expressa?"/>
        <s v="- 3.3  - Poderia  entrar na consideração geral.  MAs não na &quot;ficha mercadoria&quot;, ser inserido no módulo específico do Portal Único de Comércio Exterior (oportunamente talvez seja necessária norma para o catálogo de produtos.)_x000a_- 3.3 a , pode cortar, isso tem que constar no Portal Único._x000a_- Seção II14. Essas vedações deveriam ir para a parte geral._x000a_- Extinguir o termo rechaço?_x000a_- REMESSA EXPRESSA e Postal_x000a_- TIrar GRU_x000a_- A identidade, descrição do produto deveria constar no capítulo de orientações gerais._x000a_- Regulamento aduaneiro citado está desatualizado (4543, mas é o 6759/2009)_x000a_- Revisar subseção II para prever o novo processo de importação.  Registro no Portal Único, por exemplo._x000a_- 11 - excluir. A LI possui validade e o processo expira-se (precisa ser avaliada a validade do LPCO e da DUIMP._x000a_- DSI  - Excluir GRU_x000a__x000a_- Atualizar a restrição para uso pessoal para produtos que não se destinem a prestação de serviço em terceiro e que , para seu uso, não seja necessária intervenção de profissional ou unidade de saúde."/>
        <s v="De modo similar ao capítulo anterior, faz-se necessária a adaptação à nova dinâmica do Novo Processo de Importação:_x000a_i._x0009_Na Seção I, corrigir de “Módulo Importação” para SISCOMEX e respectivas evoluções, além de incluir o conceito de formulário customizado no Módulo LPCO._x000a_a._x0009_Sugere-se, desde já, as previsões na sistemática da flexibilidade divulgada para os formulários LPCO. Exemplos: licenciamento múltiplo embarque (popularmente conhecido como “guarda-chuva)”; licenciamento por grupo de NCMs; licenciamento por CNPJ-Raiz (abrange CNPJs filiais)._x000a_ii._x0009_Deve-se prever a flexibilidade que cada tipo de formulário LPCO possua distintos prazos de validade._x000a_b._x0009_Deve-se manter como prazo mínimo de validade de 90 dias._x000a_iv._x0009_No item 3.3, adaptá-lo para prever a integração do Módulo Catálogo, Módulo LPCO e Módulo DUIMP. _x000a_c._x0009_Nesse sentido, deve-se prever que os dados necessários para a importação estarão estruturados em atributos relacionados a cada NCM sujeita à anuência da ANVISA;_x000a_d._x0009_Em caso de informações complementares, em forma de campo texto em algum dos supramencionados módulos, deixar previsto em norma quais são os dados exigidos por cada classe de produto (ou procedimento)._x000a_v._x0009_No item 7, faz-se necessária a adequação do prazo de validade da Licença de Importação emitida no SISCOMEX, visto que o tempo é padrão. Para facilitar o trabalho do órgão, sugere-se como texto: “A análise técnica sanitária da ANVISA para fins de autorização de embarque no exterior em licenciamento de importação de bem ou produto sob vigilância sanitária terá validade de 90 dias para embarque, e perderá seus efeitos para fins de vinculação a despacho aduaneiro, após 90 dias do prazo final de sua validade”._x000a_Ao longo deste Capítulo, também se faz necessária a adaptação dos sistemas utilizados pela ANVISA, visto que, de modo geral, apenas é citado o DATAVISA. Portanto, o SOLICITA (e suas respectivas evoluções) e o Portal Único devem substituir as citações sobre sistemas no que tange ao processo de importação."/>
        <s v="Oportunidade mapeada – Processo anuído, mas não deferido. _x000a_Faz-se necessário garantir a automatização do processo. Deferimento concomitante à anuência no Solicita. (Entender possíveis motivos de falha)."/>
      </sharedItems>
    </cacheField>
    <cacheField name="De acordo com sua experiência de importação, o CAPÍTULO IV - EMPRESA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 numFmtId="0">
      <sharedItems count="3">
        <s v="N/A"/>
        <s v="Sim"/>
        <s v="Não"/>
      </sharedItems>
    </cacheField>
    <cacheField name="Que tipo de problema enfrentou ao aplicar o disposto neste capítulo?  [Regra excessiva, desnecessária ou desproporcional (necessidade de alteração ou supressão)]3" numFmtId="0">
      <sharedItems count="3">
        <s v="N/A"/>
        <s v="Não"/>
        <s v="Sim"/>
      </sharedItems>
    </cacheField>
    <cacheField name="Que tipo de problema enfrentou ao aplicar o disposto neste capítulo?  [Inadequação da regra (imprecisão ou incoerência, com necessidade de alteração ou supressão)]3" numFmtId="0">
      <sharedItems count="3">
        <s v="N/A"/>
        <s v="Não"/>
        <s v="Sim"/>
      </sharedItems>
    </cacheField>
    <cacheField name="Que tipo de problema enfrentou ao aplicar o disposto neste capítulo?  [Divergência com outro ato normativo (conflito com regras estabelecidas pela própria Anvisa ou por outro órgão anuente)]3" numFmtId="0">
      <sharedItems count="3">
        <s v="N/A"/>
        <s v="Não"/>
        <s v="Sim"/>
      </sharedItems>
    </cacheField>
    <cacheField name="Relate aqui o problema relacionado ao disposto neste capítulo e, se houver, sua sugestão de melhoria:4" numFmtId="0">
      <sharedItems containsBlank="1" count="11" longText="1">
        <m/>
        <s v="No item 1.2 sugiro especificar que a empresa não precisa de AFE para a atividade de importar matérias-primas das classes informadas. No caso de produtos para saúde, sugiro ainda especificar que tal importação é restrita ao detentor do registro ou fabricante do produto."/>
        <s v="Nada a declarar"/>
        <s v="Acho que deveria esclarecer melhor sobre as empresas autorizadas, e que a autorização ocorre por meio da AFE."/>
        <s v="1.1.1 No caso de terceirização da atividade de armazenagem será obrigatória a apresentação à autoridade sanitária no local de desembaraço, do contrato e regularização da empresa que promoverá a armazenagem, conforme boas práticas de armazenagens previstas na legislação sanitária pertinente_x000a__x000a_A exigência de apresentação do contrato entre importadora e terceirizadora é excessiva, devendo bastar uma procuração ou outro documento simplificado."/>
        <s v="Sugestão de revisar o item 1.1 do Capítulo IV da RDC 81 de 2008, &quot;as empresas importadoras de alimentos, matérias-primas alimentares ou produtos alimentícios, deverão apresentar na chegada do bem ou produto, documento oficial de regularização da empresa expedido pela autoridade estadual ou municipal&quot; acrescentando o seguinte: Em se tratando de importação por terceiros escritórios comerciais que realizam atividade meramente administrativa(importadoras/tradings), os adquirentes devem possuir licença sanitária caso realizem a atividade de armazenagem; mas, se estes se tratarem de escritório administrativo, apresentar licença sanitária do depósito de armazenagem e contrato de terceirização dessa atividade."/>
        <s v="importante dar clareza ao universo de importadores, sejam pessoas físicas, sejam jurídicas, focando na finalidade da importação a fim de permitir uma conexão com outras normas da Anvisa que tratam da regularização das empresas, a exemplo da norma de autorização de funcionamento. Exemplo de situações que merecem reflexão: empresas que importam destinando a mercadoria a pesquisa tecnológica ou de desenvolvimento sem a exposição de seres humanos, ou a exposição em eventos, ou de produtos que não estão sujeitos a regularização junto à Anvisa. Ou seja, há lacuna entre as necessidades de enquadramento de importadores frente a norma específica que regulamenta a regularização das empresas, considerando a atividade de importação sujeitas à anuência da Anvisa. Sugiro avaliar também a relevância de se inserir/reunir/reorganizar trechos relacionados às empresas complementares nos processos de importação, como armazenadores e transportadores, ainda que seja para citar as normas específicas que tratam do tema."/>
        <s v="Nada a comentar nesse Capítulo."/>
        <s v="Sobre o tema de Lacuna regulatória: Dado que há laboratório/Instituição de pesquisa e inovação privados no país não vinculado a uma indústria e, que atualmente a legislação não prevê a emissão de AFE para esse tipo de instituição, é importante prever a dispensa de AFE para esse tipo de entidade também (este tema foi apresentado pela ABIHPEC e atualmente a Anvisa tem auxiliado nesta temática, mas para nosso setor seria importante a avaliação para que a informação de dispensa possa constar na nova norma). _x000a_“SEÇÃO IV _x000a_DOS COSMÉTICOS, PERFUMES E PRODUTOS DE HIGIENE PESSOAL_x000a_10. A importação de que trata esta Seção será facultada a laboratório habilitado pela Rede Brasileira de Laboratórios Analíticos em Saúde (REBLAS), mediante a apresentação de declaração de autorização da pessoa jurídica interessada na realização dos ensaios e de Petição para Fiscalização e Liberação Sanitária, prevista no Capítulo II, subitem 1.2, a qual deverá estar instruída por Termo de Responsabilidade, constante do Capítulo XXII, desta Resolução. (Redação dada pela Resolução – RDC nº 208, de 5 de janeiro de 2018) “."/>
        <s v="Deixar claro na norma (avaliar junto à COAFE) quanto à necessidade ou não de AFE para importação de cosméticos pelo Capítulo XXI - destinados a análise laboratorial de controle da qualidade e avaliação de embalagem e rotulagem; análise para fins de registro; desenvolvimento de novos produtos e pesquisa de mercado; ou ensaios de segurança e eficácia (vide Processos SEI n. 25351.900752/2019-31 e 25351.909209/2021-14)."/>
        <s v="Tema: Fixação de prazo de até 5 (cinco) dias úteis para liberação da remessa expressa pela Anvisa _x000a_O regime de liberação alfandegária da remessa expressa é caracterizado pela urgência que importadores possuem. Neste sentido, pede-se que a RDC 81/2018 seja alterada para incluir um prazo único  de anuência no caso de importação de remessas expressas. Diante disso, dada a natureza da importação da remessa expressa, sugere-se que o prazo máximo de liberação seja de 5 (cinco) dias úteis.  _x000a_A fixação de prazo único e curto para liberação das remessas expressas permite que a Anvisa escoe de forma estável as análises nos pedidos de anuência que chegam por essa modalidade, a qual requer celeridade pela natureza e circunstâncias que fazem com o que o importador opte por esse modelo de importação."/>
      </sharedItems>
    </cacheField>
    <cacheField name="De acordo com sua experiência de importação, o CAPÍTULO V - BENS E PRODUTO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4" numFmtId="0">
      <sharedItems count="3">
        <s v="N/A"/>
        <s v="Não"/>
        <s v="Sim"/>
      </sharedItems>
    </cacheField>
    <cacheField name="Que tipo de problema enfrentou ao aplicar o disposto neste capítulo?  [Regra excessiva, desnecessária ou desproporcional (necessidade de alteração ou supressão)]4" numFmtId="0">
      <sharedItems count="3">
        <s v="N/A"/>
        <s v="Não"/>
        <s v="Sim"/>
      </sharedItems>
    </cacheField>
    <cacheField name="Que tipo de problema enfrentou ao aplicar o disposto neste capítulo?  [Inadequação da regra (imprecisão ou incoerência, com necessidade de alteração ou supressão)]4" numFmtId="0">
      <sharedItems count="3">
        <s v="N/A"/>
        <s v="Sim"/>
        <s v="Não"/>
      </sharedItems>
    </cacheField>
    <cacheField name="Que tipo de problema enfrentou ao aplicar o disposto neste capítulo?  [Divergência com outro ato normativo (conflito com regras estabelecidas pela própria Anvisa ou por outro órgão anuente)]4" numFmtId="0">
      <sharedItems count="3">
        <s v="N/A"/>
        <s v="Sim"/>
        <s v="Não"/>
      </sharedItems>
    </cacheField>
    <cacheField name="Relate aqui o problema relacionado ao disposto neste capítulo e, se houver, sua sugestão de melhoria:5" numFmtId="0">
      <sharedItems containsBlank="1" count="18" longText="1">
        <m/>
        <s v="Falta de objetividade e clareza na contextualização da cláusulas. Regras diferentes de acordo com cada estado no Brasil e com país de origem."/>
        <s v="Problema: a legislação de que trata de importação de bens produtos para fins de vigilância sanitária não é clara quanto aos requisitos para importação de amostras ou protótipos de produtos ainda em fase de desenvolvimento para testes laboratoriais no Brasil, seja por empresa regularizada junto à ANVISA ou empresas fornecedoras ou distribuidoras de matérias-primas, que desejam realizar testes de performance nestas amostras ou protótipos._x000a_Esta falta de clareza, além de trazer insegurança jurídica às empresas que desejam realizar a importação destas amostras ou protótipos, gera um descompasso nas análises processuais entre os diversos entrepostos da ANVISA nos portos e aeroportos. Desta forma, este projeto busca disciplinar o procedimento para importação de amostras ou protótipos de produtos em fase de desenvolvimento para testes laboratoriais por empresas regularizadas junto à ANVISA ou cuja regularização não seja aplicável (fornecedores de matérias-primas)._x000a__x000a_Solução: a ANVISA deve estabelecer procedimento que isente de requisitos para importação as amostras ou protótipos de produtos em fase de desenvolvimento para testes laboratoriais por empresas regularizadas junto à ANVISA ou cuja regularização não seja aplicável (fornecedores de matérias-primas). Este novo procedimento deve cobrir os seguintes pontos:_x000a__x000a_a) previsão legal para importação de amostras ou protótipos de produtos em fase de desenvolvimento para testes laboratoriais no Brasil. Estes protótipos não representam risco à saúde da população, dado que ainda estão em fase de desenvolvimento e testes laboratoriais. Portanto, neste momento, a ANVISA não deveria impor restrições para a importação do protótipo. Tal esclarecimento faz-se necessário a fim de evitar entendimentos divergentes entre os entrepostos da ANVISA nos Portos e Aeroportos do país._x000a__x000a_b) possibilidade de importação de amostras ou protótipos por empresas regularizadas junto à ANVISA; _x000a__x000a_c) possibilidade de importação de amostras ou protótipos por empresas cuja regularização não seja aplicável - fornecedoras de matérias-primas para produtos sujeitos à vigilância sanitária. Novamente, por serem protótipos ainda em fase laboratorial de desenvolvimento, a ANVISA não deve impor restrições à importação. Por exemplo, atualmente os formulários para liberação de importação requerem que a empresa esteja devidamente regularizada na ANVISA, o que é impossível de cumprimento, dado que não é requerido Autorização de funcionamento de empresas para fornecedores de matérias-primas para fabricação de produtos cosméticos."/>
        <s v="Impossibilidade de importar um removedor ultrassônico de tártaro dentário para uso pessoal. Ora, eu não vou sair por aí praticando odontologia ilegalmente, quero apenas aprender como remover tártaro dos meus próprios dentes sem me arriscar a ir a um dentista, pois a circulação do vírus da covid-19 ainda não terminou e sou portador de hepatopatia grave com baixa imunidade."/>
        <s v="Verificar o ponto 5 e 5.1 onde a importação não tem anuência e é uma amostra e acaba parado pela alfandega no sistema da Anvisa para inspeção. Deve-se ser verificado a liberação de imediato do produto mediante a documentação e NCM que o despachante apresenta no sistema da RF da amostra."/>
        <s v="4. Será proibida a importação de produtos acabados, semi-elaborado ou a granel ou matéria-prima, para fins industriais, comerciais, de distribuição em feiras ou _x000a_eventos, pesquisa de mercado e doação internacional, com prazo de validade a expirar-se nos próximos 30 (trinta) dias a partir de sua liberação sanitária._x000a_Adicionar um subitem ao item 4, informando sobre a possibilidade de exclusão da vedação à importação de produtos cuja data de expiração se dará nos próximos 30 dias a partir da liberação sanitária para os casos específicos de amostras para teste de qualidade sem destinação comercial, mediante justificativa técnica expedida pelo importador e avaliação de mérito da Anvisa."/>
        <s v="CAapítulo V ok."/>
        <s v="5.1. Excetua-se deste item à importação de amostras com a estrita finalidade de pesquisas, desenvolvimento de formulações e trabalhos médicos e científicos_x000a__x000a_Desalinhamento com as definições de pesquisa, sugerimos utilizar os termos definidos."/>
        <s v="4._x0009_Importação de Amostras_x000a_Em relação à importação de amostras que demandem licenciamento perante a Anvisa, seria possível confirmar se a RDC 81 revisada tratará desse assunto expressamente e sua diferença ante os processos formais?"/>
        <s v="Solicitar a FISPQ do produto químico no LPCO, para que seja disponibilizado a cadeia logística e cruzar as informações do produtos com bancos de dados de referência internacional para verificar a classificação se é ou não produto perigoso. _x000a_Existe processo de importação com a classificação incorreta do produto perigoso, atenuando o risco de toda a cadeia logistica."/>
        <s v="Creio que o conteúdo pode ser avaliado quanto à necessidade de se trazer regras em contexto geral ou específico direcionado a cada finalidade de importação. Por exemplo, se há limitação de prazo de validade para produtos importados para determinadas finalidades, não seria mais coerente que essa restrição esteja disposta junto com os demais dispositivos relacionados àquela finalidade? (ex. item 4 e 4.1). Quanto à questão da identificação da mercadoria, caberia indicar as informações necessárias nas embalagens em conjunto com dispositivos relacionados à inspeção visual ou à análise fiscal/retirada de amostras? Porque seria esse contexto mais conexo com a atuação da Anvisa frente a essas informações. Ainda, cabe avaliar as normas paralelas que tratam da embalagem e informações necessárias para verificar coerência entre atos normativos."/>
        <s v="- item 2: - Entendemos que todos os itens, exceto &quot;g&quot;, são importantes apenas nas embalagens dos produtos e não nas embalagens de transportes. A embalagem de transporte devera ter somente: g) cuidados especiais para armazenagem, incluindo os relacionados com a manutenção da identidade e qualidade do bem ou produto, como temperatura, umidade, luminosidade, entre outros._x000a_- Item 4: - adequar esse item com a lei Lei 6.360 e no código de defesa do consumidor... segue sugestão:  Será proibida a importação de produtos acabados, semi-elaborado ou a granel ou matéria-prima, para fins industriais, comerciais, de distribuição em feiras ou eventos, pesquisa de mercado e doação internacional, com prazo de validade expirado._x000a_-"/>
        <s v="Na listagem de exceções, no item 5.1, entende-se que existe mais uma hipótese a ser incluída como dispensa de informações na embalagem externa de data de fabricação e ou de validade: a importação de produtos em estágio intermediário de fabricação e/ou partes apresentados em lotes. A justificativa para essa sugestão é que essas mercadorias serão objeto de manufatura ou transformação substanciais, ou seja, não serão utilizados por uma pessoa física._x000a__x000a_De modo complementar, no item 2, sugere-se uma reformulação nas exigências de informações que devem constar na embalagem externa desde que as mesmas estejam na embalagem secundária. Sugere-se que os únicos dados exigidos nas embalagens externas sejam os itens e) (número ou código do lote ou partida de produção dos produtos embalados) e g) (cuidados especiais para armazenagem, incluindo os relacionados com a manutenção da identidade e qualidade do bem ou produto, como temperatura, umidade, luminosidade, entre outros)."/>
        <s v="Uniformizar o entendimento que disposto no artigo 4 do Capitulo V não se aplica a importação de_x000a_produtos acabados, semi-elaborado ou a granel ou matéria-prima, com finalidade de desenvolvimento de novos produtos._x000a_Justificativa: Inclusão de finalidade de uso não definida na regulamentação anteriormente."/>
        <s v="Uniformizar o entendimento de que o disposto no artigo 4 do Capitulo V não se aplica a importação de _x000a_produtos acabados, semi-elaborado ou a granel ou matéria-prima, com finalidade de desenvolvimento de _x000a_novos produtos. _x000a_Justificativa: Acréscimo de finalidade de uso não definida na regulamentação anterior."/>
        <s v="Canais de comunicação do órgão dentro das unidades de despacho aduaneiras"/>
        <s v="- Combinar essas restrições com as do capítulo II"/>
        <s v="Com a implementação do PEI e, agora, do SOLICITA, o perfil “Usuário Peticionamento” não é mais utilizado pela ANVISA. Consequentemente, na prática, os despachantes e demais representantes legais são vinculados com o perfil “Gestor de Segurança” no sistema Cadastramento de Empresas para obter acesso ao PEI e ao SOLICITA. Essa ação “alternativa” ocasiona alguns problemas:_x000a_•_x0009_Pelo Manual “Passo a Passo: Cadastramento de Empresas”, na versão de agosto de 2021, os despachantes não deveriam ser caracterizados  como Gestores de Segurança;_x000a_•_x0009_As empresas forçam os despachantes a assinarem vários termos de compromisso adicionais para executar a ação. Frequentemente, a área jurídica das empresas se posiciona contra esse vínculo, visto que o perfil Gestor de Segurança deveria ser aplicado apenas a profissionais da área regulatória sanitária."/>
      </sharedItems>
    </cacheField>
    <cacheField name="De acordo com sua experiência de importação, o CAPÍTULO VII - IMPORTAÇÃO TERCEIRIZAD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5" numFmtId="0">
      <sharedItems count="3">
        <s v="N/A"/>
        <s v="Sim"/>
        <s v="Não"/>
      </sharedItems>
    </cacheField>
    <cacheField name="Que tipo de problema enfrentou ao aplicar o disposto neste capítulo?  [Regra excessiva, desnecessária ou desproporcional (necessidade de alteração ou supressão)]5" numFmtId="0">
      <sharedItems count="3">
        <s v="N/A"/>
        <s v="Não"/>
        <s v="Sim"/>
      </sharedItems>
    </cacheField>
    <cacheField name="Que tipo de problema enfrentou ao aplicar o disposto neste capítulo?  [Inadequação da regra (imprecisão ou incoerência, com necessidade de alteração ou supressão)]5" numFmtId="0">
      <sharedItems count="3">
        <s v="N/A"/>
        <s v="Não"/>
        <s v="Sim"/>
      </sharedItems>
    </cacheField>
    <cacheField name="Que tipo de problema enfrentou ao aplicar o disposto neste capítulo?  [Divergência com outro ato normativo (conflito com regras estabelecidas pela própria Anvisa ou por outro órgão anuente)]5" numFmtId="0">
      <sharedItems count="3">
        <s v="N/A"/>
        <s v="Não"/>
        <s v="Sim"/>
      </sharedItems>
    </cacheField>
    <cacheField name="Relate aqui o problema relacionado ao disposto neste capítulo e, se houver, sua sugestão de melhoria:6" numFmtId="0">
      <sharedItems containsBlank="1" count="16" longText="1">
        <m/>
        <s v="Tornar obrigatório o uso de assinatura digital na DDR. (incorporar a RDC 74/16)"/>
        <s v="Se para o Importador importar uma MP ou IFA precisa de uma Autorização de Funcionamento uma empresa Importadora Terceirizada precisa também seguir o mesmo modelo da empresa importadora."/>
        <s v="No item 7 do presente capítulo, há menção expressa de que a apresentação da declaração de pessoa jurídica detentora da regularização do produto junto à Anvisa deverá ocorrer a cada importação. Dessa forma, em casos de importação do mesmo produto de forma frequente, observa-se a necessidade de preenchimento reiterado de um documento que poderia ser generalista, ou seja, não atrelado a uma única licença de importação. Assim, propomos as seguintes sugestões:_x000a_1. Possibilidade de apresentação de um único documento com validade determinada (pelo menos 180 dias), sem a necessidade de inclusão do número da licença de importação;_x000a_2. Inclusão das informações de importações terceirizadas nos dados complementares da LI, excluindo assim a necessidade de apresentação da DDR."/>
        <s v="Esse ponto da regra 6. Para os fins de recolhimento da Taxa de Fiscalização de Vigilância Sanitária, considerar-se-á o porte da pessoa jurídica detentora da regularização do produto perante a ANVISA. _x000a_Causa muitas dúvidas tanto nos importadores, quanto nos próprios analistas da Anvisa. Acredito que esta taxa deveria ser única, facilitando o recolhimento ao contribuinte."/>
        <s v="5. Caberá ao detentor da regularização do produto perante ANVISA:_x000a_b) a execução de ensaios laboratoriais para verificação da garantia e manutenção da identidade e qualidade do produto importado, acabado ou em estágio intermediário de seu processo de produção ou de fabricação, etapas de produto semi-elaborado e a granel, em ambiente laboratorial adequado instalado no território nacional, integrante do cadastro de Autorização de Funcionamento ou Autorização de Funcionamento Especial autorizado pela ANVISA;_x000a__x000a_Este inciso já está coberto pelo inciso a), estando, portanto, redundante._x000a_a) a obrigação pelo cumprimento e observância das normas regulamentares e legais, medidas, formalidades e exigências ao processo administrativo de importação de que trata este Capítulo, em todas as suas etapas, desde o embarque no exterior até a liberação sanitária no território nacional."/>
        <s v="No item 7 (b) (ii), deveria ser facultado um prazo maior que 90 dias para a autorização de importação, e deveria ser expressamente permitido o uso da declaração para vários processos de importação, sendo esta uma definição entre importador e detentor do registro."/>
        <s v="Sobre importação terceirizada, sugerimos: DIFERENCIAR A APLICABILIDADE (USO, FINALIDADE, REQUISITOS ETC.)  DAS IMPORTAÇÕES TERCEIRIZADAS OU POR INTERMEDIAÇÃO PRÉ-DETERMINADA PARA PRODUTOS ACABADOS E DOS PRODUTOS A SEREM INDUSTRIALIZADOS. _x000a__x000a_Sobre o item 8. A importação promovida por órgãos e instituições públicas não detentores da regularização de bens ou produtos perante a ANVISA, estão isentas da apresentação da documentação constante nas alíneas &quot;c &quot;e &quot;d&quot;, do item 7. Sugerimos:_x000a_CONFORME RESOLUÇÃO, O DOSSIÊ SÓ PODE SER EMITIDO QUANDO DA CHEGADA DA CARGA NO AEROPORTO E CONFIRMADO PELO MANTRA. DOCUMENTO MANDATÓRIO PARA EMISSÃO DO DOSSIÊ PARA PRODUTOS CONTROLADOS._x000a_TIRAR ESTA OBRIGATORIEDADE, POIS ESTÁ LEVANDO ATÉ 15 DIAS PARA DEFERIMENTO APÓS A CHEGADA DA CARGA.PEDIMOS A FLEXIBILIZAÇÃO DA APRESENTAÇÃO DO MANTRA QUANDO DA CHEGADA DA CARGA NO AEROPORTO COMO OS OUTROS PROCEDIMENTOS."/>
        <s v="Avaliar a necessidade de atualização e de melhorar a precisão do enquadramento das situações de importação terceirizada, tendo em vista a evolução normativa federal de importação, bem como questões específicas da vigilância sanitária, quando estamos tratando da importação terceirizada de mercadorias não sujeitos a regularização. Ainda, sugiro avaliar a necessidade de dois documentos assinados pelo responsável pelo produto (item 7.b e Cap. VIII), não podemos unificar os requisitos em um único documento? Deixando clara as situações em que são necessárias a apresentação, considerando outras situações de importação por Pessoa Jurídica distinta do detentor da regularização (ex. importação direta por empresa que não seja detentor da regularização)"/>
        <s v="Nos itens do Capítulo I, cita-se a necessidade de compatibilização do conceito da RDC de “importação terceirizada” com o conceito aduaneiro sobre o mesmo tema. Além desse ponto e dos tópicos descritos sobre a Carta DDR no início deste documento, existem mais duas sugestões pontuais relacionadas à Carta DDR:_x000a_i._x0009_Prever expressamente que o assinador digital do GOV.BR seja aceito. Destaca-se que essa sugestão precisa estar alinhada com a RDC 74/16;_x000a_ii._x0009_Apesar de tal resolução citar a possibilidade (Art. 3), o e-CNPJ, às vezes, não é aceito no momento da fiscalização sanitária. Portanto, sugere-se que o mesmo também esteja previsto expressamente na “nova RDC 81”."/>
        <s v="O Cap. VII, item 7, não prevê a assinatura digital dos documentos (DDR e autorização de importação procedida por intermediação pré-determinada. É necessário garantir autenticidade à documentação e alinhamento ao art. 10, §1º da Medida Provisória n. 2200/2001, art. 3º da RDC n. 74/2016, art. 5º do Decreto n. 10.278/2020 e Lei n. 14.129/2021. Qual o sentido de exigir a DDR e a autorização de importação procedida por intermediação pré-determinada, sendo que ambas fornecem as mesmas informações?_x000a_Sugestão: incluir um dispositivo esclarecendo que a assinatura digital dos documentos de importação, conforme definido no art. 3º da RDC n. 74/2016, é obrigatória. Excluir a figura da autorização de importação procedida por intermediação pré-determinada."/>
        <s v="TEXTO ATUAL:_x000a_7. A importação terceirizada dar-se-á mediante a anuência da autoridade sanitária, face à apresentação, a cada importação, da seguinte documentação: _x000a_a) Petição para Fiscalização e Liberação sanitária de que trata o subitem 1.2 do Capítulo II desta Resolução; _x000a_b) declaração da pessoa jurídica detentora da regularização do produto junto à ANVISA, autorizando a importação, e deverá obrigatoriamente: _x000a_i) estar vinculada a 1 (uma) única e exclusiva pessoa jurídica, ficando vedado o repasse dessa autorização; _x000a_ii) possuir validade jurídica, não podendo ter prazo de vigência superior a 90 (noventa) dias contados da sua assinatura; _x000a_iii) ser subscrita pelo seu responsável legal ou representante legal, e pelo seu responsável técnico; e _x000a_iv) expressar compromisso de observância e cumprimento das normas e procedimentos estabelecidos pela legislação sanitária, bem como de ciência das penalidades as quais ficará sujeito, nos termos da Lei nº 6.437, de 20 de agosto de 1977. _x000a__x000a_TEXTO PROPOSTO:_x000a_7. A importação terceirizada, nas modalidades de importação indireta por conta e ordem ou por encomenda, dar-se-á mediante a anuência da autoridade sanitária em face da apresentação a cada importação no local de desembaraço da seguinte documentação: _x000a_................................................................................._x000a_JUSTIFICATIVA: Idem à anterior, para deixar claro que a importação terceirizada abrange as duas modalidades a saber: por conta e ordem e por encomenda, conforme legislação aduaneira._x000a__x000a_TEXTO PROPOSTO_x000a_b)........................._x000a_i) estar vinculada a uma única e exclusiva pessoa jurídica, que poderá contratar uma importadora para realizar a operação, nas modalidades por encomenda ou por conta e ordem;_x000a_8. Em se tratando exclusivamente de importação de equipamentos médicos, a declaração da pessoa jurídica detentora da regularização do produto junto a ANVISA autorizando a importação, previsto no parágrafo 7º, poderá estar vinculada a uma instituição financeira, que poderá contratar uma importadora para realizar a operação, nas modalidades por encomenda ou por conta e ordem, e arrendar o equipamento para destinatário final ou para o próprio detentor do registro, a ser designado na declaração da detentora do registro e no campo de informações complementares da declaração de importação e da licença de importação. _x000a_8.1. A declaração poderá ser adaptada de modo a permitir que o arrendatário seja autorizado pelo detentor do registro e a instituição financeira promova a importação terceirizada, por meio de uma empresa importadora, nas modalidades por encomenda ou por conta e ordem._x000a__x000a_JUSTIFICATIVA: Atualmente não é permitido que um hospital ou uma clínica não detentora de registro, ainda que possua autorização do detentor do registro junto à ANVISA, possa arrendar um equipamento médico, ainda que seja prática corrente no mercado doméstico. Diversas empresas oferecem serviços, destacando as vantagens do aluguel, tais como: dedução do imposto de renda das despesas de locações; garantia de manutenção; uso pelo tempo desejado; acesso a equipamento de última geração. Por meio de contrato, é possível ter acesso ao arrendatário, que é o usuário do equipamento, para efeito de rastreabilidade do produto. O arrendamento de equipamentos está presente nas operações realizadas pelos bancos. O leasing permite que o hospital adquira sua máquina ou equipamento novo por um período e condições pré-definidos. Terminado o prazo do contrato, é possível optar pela compra do bem por um valor previamente estabelecido. Dentre as condições, o prazo pode ser de 2 a 4 anos; há financiamentos de até 100% do valor do bem e não há cobrança de IOF (Imposto sobre Operações Financeiras)."/>
        <s v="Alinhamento com o art. 30 da  RDC n. 74/2016, art. 5º do Decreto n. 10.278/2020 e Lei n. 14.129/2021 – tornar obrigatório o uso de assinatura digital para DDR. Discutir se o mesmo se aplicaria a autorização precedida por intermediação pré-determinada."/>
        <s v="Atualmente o processo de anuência está descentralizado, o que impacta diretamente no tempo de liberação de uma carga sujeita ao controle sanitário. A experiência que temos é que quando a fiscalização está atuante/presente nos aeroportos o processo de análise é mais ágil, já que a carga está armazenada ali, à disposição do fiscal em qualquer tempo."/>
        <s v="- Necessário alinhar com a definição de importador por conta e ordem e por encomenda, conforme normas da RFB.  Importante definir os requisitos quanto a regularização de cada um. Alinhar com norma da RFB  (IN RFB nº 1.861/2018)."/>
        <s v="DDR em modo digital, aceite de assinatura digital tanto ICP como GOV.BR, assinatura de apenas um responsável, seja Legal ou Técnico."/>
      </sharedItems>
    </cacheField>
    <cacheField name="De acordo com sua experiência de importação, o CAPÍTULO VIII - AUTORIZAÇÃO DE IMPORTAÇÃO PROCEDIDA POR INTERMEDIAÇÃO PREDETERMINAD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6" numFmtId="0">
      <sharedItems count="3">
        <s v="N/A"/>
        <s v="Sim"/>
        <s v="Não"/>
      </sharedItems>
    </cacheField>
    <cacheField name="Que tipo de problema enfrentou ao aplicar o disposto neste capítulo?  [Regra excessiva, desnecessária ou desproporcional (necessidade de alteração ou supressão)]6" numFmtId="0">
      <sharedItems count="3">
        <s v="N/A"/>
        <s v="Não"/>
        <s v="Sim"/>
      </sharedItems>
    </cacheField>
    <cacheField name="Que tipo de problema enfrentou ao aplicar o disposto neste capítulo?  [Inadequação da regra (imprecisão ou incoerência, com necessidade de alteração ou supressão)]6" numFmtId="0">
      <sharedItems count="3">
        <s v="N/A"/>
        <s v="Não"/>
        <s v="Sim"/>
      </sharedItems>
    </cacheField>
    <cacheField name="Que tipo de problema enfrentou ao aplicar o disposto neste capítulo?  [Divergência com outro ato normativo (conflito com regras estabelecidas pela própria Anvisa ou por outro órgão anuente)]6" numFmtId="0">
      <sharedItems count="2">
        <s v="N/A"/>
        <s v="Não"/>
      </sharedItems>
    </cacheField>
    <cacheField name="Relate aqui o problema relacionado ao disposto neste capítulo e, se houver, sua sugestão de melhoria:7" numFmtId="0">
      <sharedItems containsBlank="1" count="12" longText="1">
        <m/>
        <s v="Consta apenas os formulários, sem demais informações de preenchimento e protocolos."/>
        <s v="Deve-se alterado o formulário para quando for apresentando seja feito a liberação de alguma carga na RFB, pois cargas que não sofrem anuência da Anvisa estão seguindo o prazo de análise e deferimento de processo que tem anuência do órgão."/>
        <s v="N/A"/>
        <s v="Nunca precisei utilizar este capítulo da norma."/>
        <s v="Qual o sentido de exigir a DDR e a autorização de importação procedida por intermediação pré-determinada, sendo que ambas fornecem as mesmas informações? _x000a__x000a_Sugestão: excluir a figura da autorização de importação procedida por intermediação pré-determinada."/>
        <s v="Conforme comentários de associados da ABIHPEC, solicitado o apoio para avaliação sobre o Formulário, que depende da correta definição da atividade no primeiro item."/>
        <s v="TEXTO ATUAL:_x000a_Inexistente_x000a__x000a_TEXTO PROPOSTO:_x000a_Inclusão de observações ao final do formulário, com os seguintes dizeres:_x000a_No campo nº 1.7 relacionado com o AFE do contratante, deverá conter texto de repasse da DDR para o destinatário final._x000a_No campo nº 3 relacionado com os dados da contratada, deverão ser apostos os dados da empresa importadora que realizará a importação na modalidade por conta e ordem ou por encomenda, conforme o caso._x000a__x000a_JUSTIFICATIVA: Idem às anteriores, para deixar claro que o formulário deverá ser preenchido, no campo 1.7, com os dados de repasse do DDR para o destinatário final; e no campo nº 3, com os dados da empresa que realizará a importação terceirizada, nas modalidades por conta e ordem ou por encomenda, conforme legislação aduaneira."/>
        <s v="Alinhamento com o art. 30 da  RDC n. 74/2016, art. 5º do Decreto n. 10.278/2020 e Lei n. 14.129/2021 – tornar obrigatório o uso de assinatura digital para DDR. Discutir se o mesmo se aplicaria a autorização precedida por intermediação pré-determinada."/>
        <s v="Diferenciar entendimento sobre importação terceirizada de produtos acabados ou produtos, semiacabado e a serem industrializados"/>
        <s v="Redução do prazo de permanência da remessa em recinto allfandegado, diminuindo o risco sanitário. Agilidade no processo de liberação alfandegária e na solução de prioridades que são diversas no setor."/>
        <s v="Essa autorização não pode ser substituída pela DDR? Seria um adeclaração / modelo de documento a menos. _x000a_Fora que a importação terceirizada deve ficar regitrada nos sistema sSiscomex e Solicita (por enquanto)."/>
      </sharedItems>
    </cacheField>
    <cacheField name="De acordo com sua experiência de importação, o CAPÍTULO IX - IMPORTAÇÃO POR UNIDADE HOSPITALAR OU ESTABELECIMENTO DE ASSISTÊNCIA À SAÚDE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7" numFmtId="0">
      <sharedItems count="3">
        <s v="Sim"/>
        <s v="N/A"/>
        <s v="Não"/>
      </sharedItems>
    </cacheField>
    <cacheField name="Que tipo de problema enfrentou ao aplicar o disposto neste capítulo?  [Regra excessiva, desnecessária ou desproporcional (necessidade de alteração ou supressão)]7" numFmtId="0">
      <sharedItems count="3">
        <s v="Sim"/>
        <s v="N/A"/>
        <s v="Não"/>
      </sharedItems>
    </cacheField>
    <cacheField name="Que tipo de problema enfrentou ao aplicar o disposto neste capítulo?  [Inadequação da regra (imprecisão ou incoerência, com necessidade de alteração ou supressão)]7" numFmtId="0">
      <sharedItems count="3">
        <s v="Sim"/>
        <s v="N/A"/>
        <s v="Não"/>
      </sharedItems>
    </cacheField>
    <cacheField name="Que tipo de problema enfrentou ao aplicar o disposto neste capítulo?  [Divergência com outro ato normativo (conflito com regras estabelecidas pela própria Anvisa ou por outro órgão anuente)]7" numFmtId="0">
      <sharedItems count="3">
        <s v="Não"/>
        <s v="N/A"/>
        <s v="Sim"/>
      </sharedItems>
    </cacheField>
    <cacheField name="Relate aqui o problema relacionado ao disposto neste capítulo e, se houver, sua sugestão de melhoria:8" numFmtId="0">
      <sharedItems containsBlank="1" count="11" longText="1">
        <s v="ASSUNTO: IMPORTAÇÃO DE PRODUTOS NÃO REGULARIZADOS NA ANVISA:_x000a_Sugestão: adotar a permissão de importação excepcional de produtos não regularizados com base em evidências públicas e notórias. Em muitos cenários, os laboratórios fabricantes e/ou detentores de registro recusam-se a formalizar, via carta aberta ao mercado, a escassez de produtos e medicamentos, mesmo quando a evidência do desabastecimento são irrefutáveis, ocasionando a ruptura do atendimento e cancelamento de procedimentos.  _x000a__x000a_ASSUNTO: IMPORTAÇÃO DE MEDICAMENTOS CONTENDO SUBSTÂNCIAS CONTROLADAS_x000a_Sugestão: permitir, em caráter definitivo, que unidades hospitalares possam importar diretamente medicamentos contendo substâncias controladas sem a necessidade de AFE. Enquanto consumidores finais, é desnecessário e incoerente que sejam obrigadas a recorrer a distribuidores para a importação desta categoria de medicamentos. _x000a__x000a_ASSSUNTO: CONHECIMENTO DE EMBARQUE COMO DOCUMENTO OBRIGATÓRIO DA INSTRUÇÃO PROCESSUAL_x000a_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
        <m/>
        <s v="Poderia ser incluído um tópico com os critérios para importação pelo Ministério da Saúde, bem como o modelo de DDR a ser utilizado, já que isso não é abordado na RDC 488."/>
        <s v="Revogado pela Resolução – RDC nº 383, de 12 de maio de 2020."/>
        <s v="Este item já não faz mais parte da norma. Atualmente temos a RDC 488/21"/>
        <s v="Nada a Declarar."/>
        <s v="Este capítulo é muiot importante, e foi revogado da RDC 81 em 2020. Mas acredito que deveria sim voltar a fazer parte da norma, e especificando ainda mais sobre como se dá a importação de cada tipo de produto por unidade hospitalar, não somente produtos para saúde mas medicamentos, materiais de pesquisa, etc. E materiais biológicos, óvulos, etc para reprodução assistida. isso deveria ficar mais claro, pois com a globalização essa troca de materiais aumenta, seja para diagnóstico ou reprodução assistida e a normal não é clara quanto a importação nem quanto a exportação deste tipo de material por unidade hospitalar ou mesmo pessoa física."/>
        <s v="A RDC 81 é a principal norma utilizada em relação à importação de mercadorias que são objeto de tratamento administrativo pela ANVISA. Entretanto, algumas normas não estão nela listadas. O Capítulo IX foi revogado pela RDC 383/20. Entretanto, um conteúdo bastante semelhante ao mesmo voltou em vigor com a RDC 488/21, sem estar vinculado diretamente à RDC 81._x000a_Apesar de não ser referente a esse Capítulo, pode-se citar também a ausência de vinculação da RDC 660//22, que regulamenta a importação de cannabis. O relatório não tem a intenção de apresentar uma lista exaustiva de legislações que não estão vinculadas à RDC 81, mas apenas indicar alguns exemplos."/>
        <s v="Alinhamento/consolidação com a RDC n. 488/2021 - Dispõe sobre a importação de produtos sujeitos à vigilância sanitária por unidade de saúde, para seu uso exclusivo."/>
        <s v="Incorporar requisitos da 488._x000a_Estabelecer quais  situações  poderiam ser admitidas excepcionalidades., privilegiar produtos importados e a aquisição no país."/>
        <s v="O  CAP IX sofreu alterações com a RDC 383/20 e, a sugiro a revisão para harmonização de terminologias sobre o que é uma UNIDADE DE SAÚDE, ou estabelecimento de assistência à saúde._x000a_RESOLUÇÃO RDC Nº 488, DE 7 DE ABRIL DE 2021, que dispõe sobre a importação de produtos sujeitos à vigilância sanitária por unidade de saúde, para seu uso exclusivo. Contudo, em seu parágrafo segundo, esta informa que a importação de que trata o caput pode ser realizada por instituições como fundações, organizações da sociedade civil de interesse público (OSCIPs), operadoras de planos de saúde, secretarias estaduais e municipais de saúde e organizações militares, desde que para uso exclusivo de uma unidade de saúde vinculada. Desta forma, nosso questionamento é se uma unidade de saúde que possui a atividade de CNAE 8640-2/99 Atividades de serviços de complementação diagnóstica e terapêutica não especificadas anteriormente, pode usufruir desta regulamentação e importar medicamento sem registro porém com desabastecimento nacional._x000a_Na RDC 563/21, é considerada unidade de saúde o estabelecimento que esteja destinado a prestar assistência à população na prevenção, tratamento e diagnóstico de doenças (art. 3º). O ponto que gerou dúvida é a redação do §4º do artigo 2º, que parece limitar a importação a alguns tipos de instituições, entretanto, me parece ser uma questão de semântica, e que o objetivo do parágrafo em questão era exemplificar as instituições que poderiam importar as imunoglobulinas para uso por unidades de saúde as quais elas estivessem vinculadas."/>
      </sharedItems>
    </cacheField>
    <cacheField name="De acordo com sua experiência de importação, o CAPÍTULO X - DOAÇÃO INTERNACIONAL DESTINADA A INSTITUIÇÕES FILANTRÓPICAS HABILITADA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8" numFmtId="0">
      <sharedItems count="3">
        <s v="N/A"/>
        <s v="Sim"/>
        <s v="Não"/>
      </sharedItems>
    </cacheField>
    <cacheField name="Que tipo de problema enfrentou ao aplicar o disposto neste capítulo?  [Regra excessiva, desnecessária ou desproporcional (necessidade de alteração ou supressão)]8" numFmtId="0">
      <sharedItems count="3">
        <s v="N/A"/>
        <s v="Não"/>
        <s v="Sim"/>
      </sharedItems>
    </cacheField>
    <cacheField name="Que tipo de problema enfrentou ao aplicar o disposto neste capítulo?  [Inadequação da regra (imprecisão ou incoerência, com necessidade de alteração ou supressão)]8" numFmtId="0">
      <sharedItems count="3">
        <s v="N/A"/>
        <s v="Não"/>
        <s v="Sim"/>
      </sharedItems>
    </cacheField>
    <cacheField name="Que tipo de problema enfrentou ao aplicar o disposto neste capítulo?  [Divergência com outro ato normativo (conflito com regras estabelecidas pela própria Anvisa ou por outro órgão anuente)]8" numFmtId="0">
      <sharedItems count="3">
        <s v="N/A"/>
        <s v="Não"/>
        <s v="Sim"/>
      </sharedItems>
    </cacheField>
    <cacheField name="Relate aqui o problema relacionado ao disposto neste capítulo e, se houver, sua sugestão de melhoria:9" numFmtId="0">
      <sharedItems containsBlank="1" count="11" longText="1">
        <m/>
        <s v="Nada a Declarar."/>
        <s v="Nunca utilizei esta parte do regulamento."/>
        <s v="É necessário estabelecer que apenas produtos devidamente regularizados podem ser objeto de doação internacional."/>
        <s v="A menção a condição filantrópica do destinatário da mercadoria somente é indicada no título do capítulo, não sendo tratada essa condição ao longo dos dispositivos. Há necessidade de clareza quanto a essa condição, como que documento deve ser apresentado para incluir o destinatário da mercadoria no contexto do capítulo. Ainda há a junção de premissas para produtos sujeitos a vigilância sanitária e regularização a mercadorias que não o são (peças de vestuário usadas e artefatos de materiais têxteis e sintéticos), causando confusão quanto aos requisitos obrigatórios para a importação, sendo importante a separação em trechos e contextos distintos. Da mesma forma, cabe reavaliar a conexão entre a doação e a pesquisa, ou seja, se a mercadoria se destina a pesquisa científica e tecnológica, não deve seguir as regras específicas a essa finalidade?  É necessário trazer clareza quanto a situação da doação como meio de materializar, concretizar a importação do aspecto financeiro/monetário e como finalidade de importação. Ou seja, o que será feito com a mercadoria doada? E a partir daí direcionar o raciocínio para as regras mais adequadas à situação (seja pesquisa, seja consumo, seja industrialização, realização de testes, etc). Ainda sugiro reflexão sobre a coerência/coesão com o capítulo seguinte, que trata das doações de modo geral. Por fim, e de modo geral, a documentação necessária deve estar alinhada às novas práticas de peticionamento."/>
        <s v="Item 3.1. Necessário atualizá-lo, o qual cita “A declaração da pessoa jurídica detentora da regularização do produto, junto a ANVISA autorizando a importação, será apresentada em sua forma original e cópia, para sua autenticação, ou previamente autenticada”. A sugestão é que seja possível:_x000a_•_x0009_A apresentação de modo digital;_x000a_•_x0009_Aceite de assinatura digital, tanto no padrão ICP, conforme previsto em normativa da ANVISA, quanto no assinador digital do GOV.BR;_x000a_•_x0009_A exigência de assinatura de apenas um responsável, seja o(a) Responsável Técnico ou o(a) Responsável Legal da empresa importadora."/>
        <s v="Os Capítulos X e XI são confusos. Algumas pessoas entendem que as doações somente podem ser feitas a instituições filantrópicas habilitadas, e que os documentos elencados no Cap. XI são complementares ao disposto no Cap. X, aplicando-se somente às instituições filantrópicas habilitadas. Já outras pessoas entendem que as doações não se limitam às instituições filantrópicas habilitadas, podendo ser a qualquer outra pessoa. _x000a_Sugestão: permitir a doação para qualquer instituição, que não somente às filantrópicas, pois isso na prática acontece. Algumas doações são destinadas, por exemplo, a Universidades, para pesquisa. Sugere-se reunir os Cap. X e XI em um único capítulo designado &quot;Doação internacional de bens e produtos&quot;. Se houver algum requisito específico para entidades filantrópicas, discorrer dentro do capítulo. _x000a__x000a_No item 3 iii, menciona-se &quot;reconhecimento de firma em cartório&quot;, o que não é compatível com a evolução dos sistemas, que são eletrônicos._x000a_Sugestão: atualizar a norma para substituir as firmas reconhecidas em cartório pelas assinaturas digitais."/>
        <s v="A norma deveria permitir de maneira mais clara e simplificada que empresas multinacionais de direito privado consigam importar em nome próprio para realizar a doação já da mercadoria nacionalizada, de maneira que as empresas serão responsáveis pelo processo de importação, assumindo todos os custos da nacionalização (tema em reavaliação e a preocupação é que não seja autorizada a importação de bens usados)."/>
        <s v="A Seção I deste Capítulo atualmente  veda a importação por meio de doação internacional de bens ou produtos sob vigilância sanitária com a embalagem primária violada ou em estado de &quot;em uso&quot; e de produto médico usado. Há necessidade de alinhamento com a  RDC nº 579/2021 - Dispõe sobre a importação, comercialização e doação de dispositivos médicos usados e recondicionados"/>
        <s v="Remover a necessidade de pré-embarque.  Essa medida, em primeira análise, protege o importador, mas é comumente ignorada.  Trata-se de etapa adicional, ._x000a_T"/>
        <s v="Oportunidade mapeada – Doações Internacionais (Capítulos X e XI)_x000a_Sugerimos que texto traga de maneira explicita que o atual processo permite apenas a importação de produtos devidamente regularizados ou com uso excepcional autorizado (contemplado uso compassivo &amp; pesquisa clínica)."/>
      </sharedItems>
    </cacheField>
    <cacheField name="De acordo com sua experiência de importação, o CAPÍTULO XI - DOAÇÃO INTERNACIONAL DE BENS E PRODUTO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9" numFmtId="0">
      <sharedItems count="3">
        <s v="N/A"/>
        <s v="Sim"/>
        <s v="Não"/>
      </sharedItems>
    </cacheField>
    <cacheField name="Que tipo de problema enfrentou ao aplicar o disposto neste capítulo?  [Regra excessiva, desnecessária ou desproporcional (necessidade de alteração ou supressão)]9" numFmtId="0">
      <sharedItems count="3">
        <s v="N/A"/>
        <s v="Não"/>
        <s v="Sim"/>
      </sharedItems>
    </cacheField>
    <cacheField name="Que tipo de problema enfrentou ao aplicar o disposto neste capítulo?  [Inadequação da regra (imprecisão ou incoerência, com necessidade de alteração ou supressão)]9" numFmtId="0">
      <sharedItems count="3">
        <s v="N/A"/>
        <s v="Não"/>
        <s v="Sim"/>
      </sharedItems>
    </cacheField>
    <cacheField name="Que tipo de problema enfrentou ao aplicar o disposto neste capítulo?  [Divergência com outro ato normativo (conflito com regras estabelecidas pela própria Anvisa ou por outro órgão anuente)]9" numFmtId="0">
      <sharedItems count="3">
        <s v="N/A"/>
        <s v="Não"/>
        <s v="Sim"/>
      </sharedItems>
    </cacheField>
    <cacheField name="Relate aqui o problema relacionado ao disposto neste capítulo e, se houver, sua sugestão de melhoria:10" numFmtId="0">
      <sharedItems containsBlank="1" count="12" longText="1">
        <m/>
        <s v="Rever a questão da necessidade de autorização de embarque e atualizar a documentação"/>
        <s v="Nada a Declarar."/>
        <s v="Nunca utilizei esta parte do regulamento."/>
        <s v="É necessário estabelecer que apenas produtos devidamente regularizados podem ser objeto de doação internacional."/>
        <s v="•_x0009_Em relação à Guia de Recolhimento da União, deve-se prever a apresentação de comprovantes relacionados ao PagTesouro, bem como a possibilidade futura de DARF (Documento de Arrecadação de Receitas Federais). _x000a_•_x0009_Prever a assinatura digital do Termo de Responsabilidade._x000a_•_x0009_Em relação à “Lista dos bens ou produtos importados, quando se tratar de doações pertencentes às classes de medicamentos, produtos médicos, produtos para diagnóstico in vitro e alimentos, devendo ser obrigatoriamente informado, para cada nome comercial, sua respectiva classe, categoria, apresentação, data de vencimento do prazo de validade e o(s) respectivo(s) nº(s) de lote(s)”, prever que, quando Declaração Única de Importação (DUIMP) e formulário LPCO, esse documento estará dispensado de apresentação, visto que as informações estarão contempladas pelo Módulo Catálogo e as próprias informações a serem indicadas na declaração aduaneira."/>
        <s v="Os Capítulos X e XI são confusos. Algumas pessoas entendem que as doações somente podem ser feitas a instituições filantrópicas habilitadas, e que os documentos elencados no Cap. XI são complementares ao disposto no Cap. X, aplicando-se somente às instituições filantrópicas habilitadas. Já outras pessoas entendem que as doações não se limitam às instituições filantrópicas habilitadas, podendo ser a qualquer outra pessoa. _x000a_Sugestão: permitir a doação para qualquer instituição, que não somente às filantrópicas, pois isso na prática acontece. Algumas doações são destinadas, por exemplo, a Universidades, para pesquisa. Sugere-se reunir os Cap. X e XI em um único capítulo designado &quot;Doação internacional de bens e produtos&quot;. Se houver algum requisito específico para entidades filantrópicas, discorrer dentro do capítulo. _x000a__x000a_Nos itens 7, menciona-se &quot;com reconhecimento de firma em cartório&quot;, o que não é compatível com a evolução dos sistemas, que são eletrônicos._x000a_Sugestão: atualizar a norma para substituir as firmas reconhecidas em cartório pelas assinaturas digitais."/>
        <s v="Reavaliação sobre o texto da norma par doação, de forma a especificar quem poderá efetuar a importação e quem poderá efetuar as doações."/>
        <s v="Alinhamento com o art. 30 da  RDC n. 74/2016, art. 5º do Decreto n. 10.278/2020 e Lei n. 14.129/2021 – tornar obrigatório o uso de assinatura digital no Termo de Responsabilidade."/>
        <s v="-Remover a etapa de pré embarque._x000a_Não prevê a recepção por DSI."/>
        <s v="•_x0009_Em relação à Guia de Recolhimento da União, deve-se prever a apresentação de comprovantes relacionados ao PagTesouro, bem como a possibilidade futura de DARF (Documento de Arrecadação de Receitas Federais)."/>
        <s v="Oportunidade mapeada – Doações Internacionais (Capítulos X e XI)_x000a_Sugerimos que texto traga de maneira explicita que o atual processo permite apenas a importação de produtos devidamente regularizados ou com uso excepcional autorizado (contemplado uso compassivo &amp; pesquisa clínica)."/>
      </sharedItems>
    </cacheField>
    <cacheField name="De acordo com sua experiência de importação, o CAPÍTULO XII - IMPORTAÇÃO POR PESSOA FÍSIC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0" numFmtId="0">
      <sharedItems count="3">
        <s v="N/A"/>
        <s v="Não"/>
        <s v="Sim"/>
      </sharedItems>
    </cacheField>
    <cacheField name="Que tipo de problema enfrentou ao aplicar o disposto neste capítulo?  [Regra excessiva, desnecessária ou desproporcional (necessidade de alteração ou supressão)]10" numFmtId="0">
      <sharedItems count="3">
        <s v="N/A"/>
        <s v="Sim"/>
        <s v="Não"/>
      </sharedItems>
    </cacheField>
    <cacheField name="Que tipo de problema enfrentou ao aplicar o disposto neste capítulo?  [Inadequação da regra (imprecisão ou incoerência, com necessidade de alteração ou supressão)]10" numFmtId="0">
      <sharedItems count="3">
        <s v="N/A"/>
        <s v="Não"/>
        <s v="Sim"/>
      </sharedItems>
    </cacheField>
    <cacheField name="Que tipo de problema enfrentou ao aplicar o disposto neste capítulo?  [Divergência com outro ato normativo (conflito com regras estabelecidas pela própria Anvisa ou por outro órgão anuente)]10" numFmtId="0">
      <sharedItems count="3">
        <s v="N/A"/>
        <s v="Não"/>
        <s v="Sim"/>
      </sharedItems>
    </cacheField>
    <cacheField name="Relate aqui o problema relacionado ao disposto neste capítulo e, se houver, sua sugestão de melhoria:11" numFmtId="0">
      <sharedItems containsBlank="1" count="11" longText="1">
        <m/>
        <s v="desburocratização de procedimentos importação de medicamentos específicos, para uso e consumo, do próprio paciente"/>
        <s v="Impossibilidade de importar um removedor ultrassônico de tártaro dentário para uso pessoal. A prática ilegal da Medicina ou da Odontologia deveriam ser provadas, não presumidas."/>
        <s v="Nada a Declarar."/>
        <s v="Incluir a proibição do ingresso de cigarros importados via meios de transporte ( multimodal) por bagagem acompanhada."/>
        <s v="A importação por pessoa física precisa ser melhor esclarecida, principalmente a forma de peticionamento e a forma de geração de GRU bem como o local de análise dos pleitos. Acho que em toda a RDC não fica claro quem analise quais pleitos (remessa expressa, pssoa física, importações &quot;comuns&quot;). Isso é muiot importante, saber onde cada item deve ser peticionado."/>
        <s v="Sugerimos: A INCORPORAÇÃO DOS REQUERIMENTOS DESCRITOS NA RDC 488/2021, COMO INCLUSÃO DA OBRIGATORIEDADE DE IMPORTAÇÃO VIA SISCOMEX, NECESSIDADE DA DECLARAÇÃO DA PESSOA JURÍDICA DETENTORA DA REGULARIZAÇÃO (DDR) DO PRODUTO JUNTO À ANVISA AUTORIZANDO A IMPORTAÇÃO, ENTRE OUTROS, DE FORMA A TRAZER MAIOR CONTROLE AO PROCESSO DE IMPORTAÇÃO POR PESSOA FÍSICA. EVITAR ASSIM A CRIAÇÃO DE CAMINHOS ALTERNATIVOS PARA A ENTRADA DE MEDICAMENTOS NO PAÍS. ESSAS PRÁTICAS QUEBRAM A ISONOMIA DE CONDIÇÕES REGULATÓRIAS E, ATÉ MESMO CONCORRENCIAIS E TRIBUTÁRIAS, EXIGIDAS A TODOS OS DETENTORES DO REGISTRO QUE SEGUEM ESTRITAMENTE OS REQUERIMENTOS PRESENTES NO SISTEMA REGULATÓRIO BRASILEIRO, ALÉM DE TRAZEREM POSSÍVEIS RISCOS AOS PACIENTES DEVIDO A POSSIBILIDADE DE ENTRADA DE MEDICAMENTOS FALSIFICADOS, OU MESMO COM ORIGEM E QUALIDADE DESCONHECIDAS."/>
        <s v="É necessário melhorar a clareza, considerando o público-alvo distinto da maior parte dos demais dispositivos da norma. Avaliar se cabe a manutenção de expor o regramento da importação por pessoa física junto com aqueles relativos à importação por pessoa jurídica a fim de facilitar a compreensão pelo público-alvo (cidadãos/usuários) dos procedimentos a serem observador, bem como das restrições/vedações à importação."/>
        <s v="•_x0009_No caso de Portaria 344/98, o Capítulo não estabelece um prazo máximo para avaliação da licença de importação pela ANVISA. Por vezes, esses medicamentos são de extrema urgência para as pessoas físicas ou mesmo estão prontos na origem e têm um curto período de validade._x000a__x000a_•_x0009_O Capítulo não esclarece que a dispensa de licenciamento é apenas aplicável à importação por remessa expressa._x000a_o_x0009_Caso essa dispensa também seja aplicável ao processo formal (via SISCOMEX), não está estabelecido o procedimento para a dispensa da anuência por parte da ANVISA. Exemplos: Termo de deferimento de não anuente; parametrização de LI com deferimento automático._x000a__x0009_No caso de deferimento automático, poderiam ser exigidos apenas a apresentação de Receita Médica e, se for o caso, Autorização especial de Brasília._x000a__x0009_No caso de DUIMP, é possível parametrizar o sistema para a dispensa de licenciamento quando a importação é realizada para pessoa física._x000a_o_x0009_Na prática, os representantes legais elaboram a Licença de Importação, visto que uma boa parte dos processos é de medicamentos de alto valor e os importadores desejam realizar o procedimento formal para poderem realizar o seguro de carga (remessa expressa não dispõe dessa possibilidade)._x000a__x000a_•_x0009_Além de pessoas físicas, na prática, unidades hospitalares e clínicas médicas também deveriam estar aptas a realizarem esse tipo de importação com dispensa de licenciamento formal, conforme RDC 488/21"/>
        <s v="I._x0009_Contexto – Produtos de Terapias Avançadas_x000a__x000a_Os Produtos de Terapias Avançadas representam uma nova categoria medicamentos especiais, que inclui produtos de terapias celulares avançados; produtos de terapias gênicas; e produtos de engenharia tecidual._x000a__x000a_Com características biológicas específicas, o marco regulatório para a Pesquisa Clínica e Registro destes medicamentos foi estabelecido nos últimos 4 anos, possibilitando a disponibilidade destes produtos no país para os pacientes brasileiros. _x000a__x000a_Esses produtos são uma grande promessa terapêutica para enfermidades complexas e sem alternativas terapêuticas disponíveis, tratando a causa raiz de doenças e distúrbios. Também trazem desafios ao desenvolvimento de mecanismos de controle que garantam a sua qualidade, segurança e eficácia a longo prazo. _x000a__x000a_Desta forma, estamos diante de um ambiente regulatório inovador e complexo, o que significa o diálogo entre órgão regulador e setor regulado deve acontecer desde o início e, com mais frequência, durante o processo de aprovação do registro para construção de vias adequadas e seguras para este novo cenário.  _x000a__x000a_A convergência internacional ao estabelecer marcos regulatórios é fundamental para proporcionar o fornecimento adequado destes produtos, com a mesma qualidade, segurança e eficácia estabelecida, considerando que em muitos casos o produto é destinado a um paciente específico (personalizado) e produzido com matéria-prima doada pelo próprio paciente. _x000a__x000a_Atualmente centenas de produtos estão sendo testados em ensaios clínicos, e há expectativas do FDA, por exemplo, que até 2025, em torno de 20 novos produtos de terapias serão aprovados para comercialização. _x000a__x000a_No Brasil, a ANVISA aprovou quatro registros de medicamentos nesta categoria e há diversos estudos clínicos em andamento. _x000a__x000a_Considerando as características específicas destes produtos que podem incluir, mas não se limitam a: _x000a_- Pacientes em situações críticas de saúde que aguardam o recebimento do medicamento no menor tempo possível; _x000a_- Produto transportado a temperaturas negativas (congelado em gelo seco - 60°C) ou nitrogênio líquido (-120°C);_x000a_- Produto importado para um paciente específico;_x000a__x000a__x000a_- Produto importado com destinação direta o centro de tratamento do paciente;_x000a_- Transporte de materiais biológicos humanos sensíveis e com prazo de validade reduzido (podendo de ser de horas até alguns meses). _x000a__x000a__x000a_Diante deste cenário desafiador, faz-se ainda mais necessário o estabelecimento de procedimentos de importação e desembaraço que possibilitem a disponibilidade do produto no menor tempo possível, com a manutenção de todos os parâmetros de qualidade para o paciente que podem estar em condições de doenças raras e graves._x000a__x000a_No entanto, a RESOLUÇÃO-RDC Nº 81, DE 05 DE NOVEMBRO DE 2008 (*), que “Dispõe sobre o Regulamento Técnico de Bens e Produtos Importados para fins de VigilânciaSanitária”, verifica-se lacunas importantes para atender a demanda deste novo cenário, pois os procedimentos vigentes para medicamentos, podem, em alguma parte retardar e/ou impossibilitar a disponibilidade do produto._x000a__x000a_Embora as Gerências responsáveis por este tema (GSTCO e GCPAF) já tenham conhecimento desta necessidade, a proposta aqui apresentada tem como objetivo auxiliar este processo visando otimizar o processo de desembaraço e manter o mesmo nível de controle do processo e qualidade do produto._x000a__x000a__x000a_II._x0009_Proposta de Importação e desembaraço da LI:_x000a__x000a_•_x0009_A importação será realizada por meio das modalidades de importação no SISCOMEX especificamente via módulo LPCO (Licenças, Permissões, Certificados e Outros Documentos);_x000a_•_x0009_Para fins de autorização de importação, recomenda-se o deferimento antecipado da Licença de Importação (LI). _x000a_•_x0009_Prazo para análise e deferimento da LI: recomenda-se 24 horas após o protocolo da LI no SISCOMEX. _x000a_•_x0009_Para que o setor tenha maior visibilidade desse prazo de atendimento, sugerimos a inclusão deste perfil de Produto na OS 47/2018;_x000a__x000a_•_x0009_Apresentação do conhecimento de embarque (AWB), posteriores a análise e deferimento da Licença de Importação;_x000a_•_x0009_O setor recomenda que a apresentação da AWB não seja condicionada ao deferimento da LI. A AWB é um documento que apenas é passível de emissão horas antes do produto estar pronto para expedição o que atrasaria o processo de importação deste tipo de produto, e consequentemente poderia impactar a nível de paciente, prazo de validade entre outros. _x000a__x000a__x000a__x000a__x000a_•_x0009_A empresa importadora (detentora do registro) ficará isenta da necessidade de realizar testes de controle de qualidade em território nacional quando cumprir com os seguintes requisitos:_x000a_o_x0009_For subsidiária da empresa fabricante e/ou mantiver uma relação comercial exclusiva, devidamente documentada, com a empresa fabricante do Produto de Terapia Avançada;_x000a_o_x0009_Ter apresentado ao solicitar a LI:  laudo analítico de controle de qualidade do produto;_x000a__x000a_Nota: para os casos de produtos que apresentem laudo analítico com OOS (out of specification), o procedimento deverá ser definido em conjunto com a área técnica responsável (GSTCO), para a devida concordância e celeridade do processo.  _x000a__x000a_o_x0009_Possuir registros contínuos de temperatura da cadeia de transporte que comprovem que o produto foi mantido dentro das condições de armazenamento e de transporte preconizadas pelo fabricante;_x000a__x000a_o_x0009_Após o desembaraço dos lotes, deverá assegurar que os registros de temperatura que comprovem que o produto foi mantido dentro das condições aprovadas estão em conformidade;_x000a__x000a_o_x0009_A empresa importadora, após o desembaraço dos lotes, poderá movimentar sua carga para o próximo elo da cadeia, devendo anexar ao dossiê eletrônico do processo de importação uma cópia dos registros de temperatura e AWB."/>
        <s v="- 1.2 - Considera-se para uso próprio a importação de produtos em quantidade e freqüência compatíveis com a duração e a finalidade de tratamento. Sendo admitida quantidade para o período de 90 dias a depender da prescrição, ingestão diária recomentdas._x000a_Nâo se enquadra em importação por pessoa física aquela que caracterize comércio,  prestação de serviços a terceiros ou que requeiram intervenção profissional para seu uso."/>
      </sharedItems>
    </cacheField>
    <cacheField name="De acordo com sua experiência de importação, o CAPÍTULO XIII - REQUERIMENTO DE RECONHECIMENTO DE FINALIDADE PARA ISENÇÃO DE IMPOSTO PARA MATERIAL MÉDICO-HOSPITALAR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1" numFmtId="0">
      <sharedItems count="3">
        <s v="N/A"/>
        <s v="Sim"/>
        <s v="Não"/>
      </sharedItems>
    </cacheField>
    <cacheField name="Que tipo de problema enfrentou ao aplicar o disposto neste capítulo?  [Regra excessiva, desnecessária ou desproporcional (necessidade de alteração ou supressão)]11" numFmtId="0">
      <sharedItems count="3">
        <s v="N/A"/>
        <s v="Sim"/>
        <s v="Não"/>
      </sharedItems>
    </cacheField>
    <cacheField name="Que tipo de problema enfrentou ao aplicar o disposto neste capítulo?  [Inadequação da regra (imprecisão ou incoerência, com necessidade de alteração ou supressão)]11" numFmtId="0">
      <sharedItems count="3">
        <s v="N/A"/>
        <s v="Não"/>
        <s v="Sim"/>
      </sharedItems>
    </cacheField>
    <cacheField name="Que tipo de problema enfrentou ao aplicar o disposto neste capítulo?  [Divergência com outro ato normativo (conflito com regras estabelecidas pela própria Anvisa ou por outro órgão anuente)]11" numFmtId="0">
      <sharedItems count="3">
        <s v="N/A"/>
        <s v="Sim"/>
        <s v="Não"/>
      </sharedItems>
    </cacheField>
    <cacheField name="Relate aqui o problema relacionado ao disposto neste capítulo e, se houver, sua sugestão de melhoria:12" numFmtId="0">
      <sharedItems containsBlank="1" count="5" longText="1">
        <m/>
        <s v="Nada a declarar"/>
        <s v="Nunca utilizei esta parte do regulamento."/>
        <s v="•_x0009_A norma aduaneira citada foi revogada e é necessária atualizar para citar o Regulamento Aduaneiro (Decreto 6759), em relação aos Art. 136 e Art. 141. Deve-se também mencionar, para evitar problemas futuras, “e suas atualizações”._x000a__x000a_•_x0009_O item 2 desse capítulo precisaria ser reformulado para que possa ser prevista a Carta DDR assinada digitalmente (anteriormente neste documento, propostas foram descritas para a modernização da Carta DDR)._x000a__x000a_•_x0009_O Requerimento deve ser estruturado em formulário LPCO, prevendo uma validade específica (múltiplos embarques) e quantidade pré-determinada._x000a_o_x0009_ Observações: as informações prestadas à ANVISA devem ser obrigatoriamente compartilhadas com o DECEX/SUEXT para que a duplicidade de procedimentos e de dados não ocorra no que tange à obtenção do direito à isenção do Imposto de Importação."/>
        <s v="O item 2 do capítulo, o qual define que a importação de bens ou produtos por pessoa não detentora de sua regularização junto à ANVISA, sujeitar-se-á a apresentação de autorização da pessoa jurídica detentora da regularização do bem ou produto junto a ANVISA, para cada importação, não merece prosperar, tendo em vista que não traz lógica sujeitar a autorização do detentor do registro, considerando o interesse deste detentor na descontinuidade do produto registrado para a comercialização de novos equipamentos."/>
      </sharedItems>
    </cacheField>
    <cacheField name="De acordo com sua experiência de importação, o CAPÍTULO XIV - DOCUMENTAÇÃO DE INSTRUÇÃO DO REQUERIMENTO DE RECONHECIMENTO DE FINALIDADE PARA ISENÇÃO DE IMPOSTO DE IMPORTAÇÃ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2" numFmtId="0">
      <sharedItems count="3">
        <s v="N/A"/>
        <s v="Sim"/>
        <s v="Não"/>
      </sharedItems>
    </cacheField>
    <cacheField name="Que tipo de problema enfrentou ao aplicar o disposto neste capítulo?  [Regra excessiva, desnecessária ou desproporcional (necessidade de alteração ou supressão)]12" numFmtId="0">
      <sharedItems count="3">
        <s v="N/A"/>
        <s v="Sim"/>
        <s v="Não"/>
      </sharedItems>
    </cacheField>
    <cacheField name="Que tipo de problema enfrentou ao aplicar o disposto neste capítulo?  [Inadequação da regra (imprecisão ou incoerência, com necessidade de alteração ou supressão)]12" numFmtId="0">
      <sharedItems count="3">
        <s v="N/A"/>
        <s v="Não"/>
        <s v="Sim"/>
      </sharedItems>
    </cacheField>
    <cacheField name="Que tipo de problema enfrentou ao aplicar o disposto neste capítulo?  [Divergência com outro ato normativo (conflito com regras estabelecidas pela própria Anvisa ou por outro órgão anuente)]12" numFmtId="0">
      <sharedItems count="2">
        <s v="N/A"/>
        <s v="Não"/>
      </sharedItems>
    </cacheField>
    <cacheField name="Relate aqui o problema relacionado ao disposto neste capítulo e, se houver, sua sugestão de melhoria:13" numFmtId="0">
      <sharedItems containsBlank="1" count="5" longText="1">
        <m/>
        <s v="Nada a declarar"/>
        <s v="Nunca utilizei esta parte do regulamento."/>
        <s v="•_x0009_Tornar esse capítulo uma seção do Capítulo XIII, pois o mesmo é parte integrante do procedimento descrito naquele capítulo._x000a__x000a_•_x0009_Em relação aos tipos de pagamentos, apenas a Guia de Recolhimento da União (GRU) está prevista. Portanto, faz-se necessária a inclusão das novas alternativas, tais como o PagTesouro e o DARF._x000a_o_x0009_Observação: menciona-se o DARF devido a esse ser uma possibilidade futura de recolhimento através do Módulo Pagamentos Centralizados de Comércio Exterior (PCCE)._x000a__x000a_•_x0009_Caso o requerimento dos Capítulos XIII e XIV seja realizado no Novo Processo de Importação, apenas a Carta DDR, quando couber, deveria ser apresentada. Abaixo, justifica-se a possibilidade de não apresentação dos demais documentos quando DUIMP e LPCO:_x000a_o_x0009_Petição de Fiscalização e Liberação Sanitária de Bens e Produtos Importados – A petição é substituída pelo próprio formulário LPCO;_x000a_o_x0009_GRU – O pagamento estará vinculado no LPCO-PCCE, podendo a ANVISA checar a qualquer momento o pagamento da taxa;_x000a_o_x0009_LI e LSI – O próprio formulário LPCO tem esse fim;_x000a_o_x0009_Declaração assinada por representante legal – A própria submissão do LPCO, realizada no Portal Único, possui essa “assinatura” por representante legal;_x000a_o_x0009_Informação sobre a regularização do produto na ANVISA, quando couber – deve ser um campo estruturado no formulário LPCO, para que a empresa importadora o preencha;_x000a_o_x0009_Instrumento de procuração do importador com delegação de poderes perante a ANVISA – o próprio acesso pelo representante legal no LPCO para aquele CNPJ é um instrumento de procuração;_x000a_o_x0009_Especificar o nome e o endereço completo do recinto alfandegado onde ocorrerá o desembaraço aduaneiro – Isso ocorrerá obrigatoriamente no vínculo entre a DUIMP e o LPCO."/>
        <s v="O item 6 do capítulo, o qual inclui na documentação &quot;declaração concedida pelo detentor do documento de regularização do produto na ANVISA, autorizando importação por terceiros, quando couber&quot;, não merece prosperar, tendo em vista que não traz lógica sujeitar a autorização do detentor do registro, considerando o interesse deste detentor na descontinuidade do produto registrado para a comercialização de novos equipamentos."/>
      </sharedItems>
    </cacheField>
    <cacheField name="De acordo com sua experiência de importação, o CAPÍTULO XV - ROTULAGEM DE BEM OU PRODUTO IMPORTADO - PRODUTO ACABAD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3" numFmtId="0">
      <sharedItems count="3">
        <s v="N/A"/>
        <s v="Não"/>
        <s v="Sim"/>
      </sharedItems>
    </cacheField>
    <cacheField name="Que tipo de problema enfrentou ao aplicar o disposto neste capítulo?  [Regra excessiva, desnecessária ou desproporcional (necessidade de alteração ou supressão)]13" numFmtId="0">
      <sharedItems count="3">
        <s v="N/A"/>
        <s v="Não"/>
        <s v="Sim"/>
      </sharedItems>
    </cacheField>
    <cacheField name="Que tipo de problema enfrentou ao aplicar o disposto neste capítulo?  [Inadequação da regra (imprecisão ou incoerência, com necessidade de alteração ou supressão)]13" numFmtId="0">
      <sharedItems count="3">
        <s v="N/A"/>
        <s v="Sim"/>
        <s v="Não"/>
      </sharedItems>
    </cacheField>
    <cacheField name="Que tipo de problema enfrentou ao aplicar o disposto neste capítulo?  [Divergência com outro ato normativo (conflito com regras estabelecidas pela própria Anvisa ou por outro órgão anuente)]13" numFmtId="0">
      <sharedItems count="3">
        <s v="N/A"/>
        <s v="Sim"/>
        <s v="Não"/>
      </sharedItems>
    </cacheField>
    <cacheField name="Relate aqui o problema relacionado ao disposto neste capítulo e, se houver, sua sugestão de melhoria:14" numFmtId="0">
      <sharedItems containsBlank="1" count="20" longText="1">
        <m/>
        <s v="A permissão de rotulagem de produtos importados em território nacional gera muita polêmica. Acho que deve estar claro na norma que essa atividade é restrita ao detentor do registro com AFE válida para importar produtos para saúde, não sendo permitida a alteração de qualquer informação descrita no rótulo do fabricante. _x000a__x000a_Além disso sugiro incluir que a identificação do produto no rótulo estrangeiro deve permitir a correspondência de forma inequívoca com o produto/modelo registrado."/>
        <s v="Falta de objetividade e clareza na contextualização da cláusulas. Regras diferentes de acordo com cada estado no Brasil e com país de origem."/>
        <s v="Problema: divergência com outro ato normativo no que tange às informações requeridas de data de fabricação e data de validade em uma das embalagens dos produtos_x000a_Sugestão: padronizar os requisitos da rotulagem dos produtos de acordo com o descrito na RDC 185/2001: &quot;2.5 Conforme aplicável, data de fabricação e prazo de validade ou data antes da qual deverá ser utilizado o produto médico, para se ter plena segurança;&quot;"/>
        <s v="Definir também requisitos mínimos de rotulagem para matérias-primas. Hoje o Capítulo XV é restrito a produto acabado"/>
        <s v="Nada a declarar"/>
        <s v="Essa parte da norma me parece ok."/>
        <s v="1.1 e 1.2 - A determinação de requisitos de rotulagem em idioma estrangeiro na etapa de entrega ao consumo não está no escopo de abrangência desta norma._x000a_2.4 e 2.5 – Os requisitos de informação de data de fabricação e data de validade para importação estão mais restritos do que os necessários para regularização do produto._x000a_•_x0009_Para Dispositivos Médicos: “Conforme aplicável, data de fabricação e prazo de validade ou data antes da qual deverá ser utilizado o produto médico, para se ter plena segurança” (referência RDC 185/2001, Anexo III.B, 2.5)_x000a_•_x0009_Para Produtos para Diagnóstico in Vitro:  “indicação inequívoca da data até a qual o produto pode ser usado, exceto para instrumentos” (referência RDC 36/2015 art 34., X)_x000a_4. A informação inequívoca da data até a qual o produto pode ser usado é suficiente para garantir sua segurança e eficácia, de acordo com documentação apresentada durante o processo de regularização. Desta forma, a exigência da informação da data de fabricação para produtos para diagnóstico in vitro não aumenta o nível de segurança com o qual o produto é permitido no território brasileiro, sendo que a informação é necessária apenas para decisão quando usada para justificar uma importação com menos de 30 dias de prazo de validade remanescente (Cap. V, item IV). Assim, esta informação, se for imprescindível ao processo de importação, deveria ser exigida apenas nos casos onde é relevante, reduzindo a carga administrativa associada à importação destes produtos dentro de um fluxo rotineiro."/>
        <s v="Gostaria de solicitar a inclusão de produtos saneantes no CAPÍTULO XV – ROTULAGEM DE BEM OU PRODUTO IMPORTADO – PRODUTO ACABADO. – ITEM 1.5 E 1.6."/>
        <s v="Há regramentos específicos para rotulagem de produtos sujeitos a regularização. Creio que o ideal seria ou fazer remissão aos regramentos que já tratam do tema ou ser omitidas as menções àqueles requisitos já tratados por normas específicas de rotulagem. Creio que as informações em embalagens de transporte que sejam entendidas como essenciais às atividades de vigilância sanitária ou para boas práticas de armazenagem e transporte para fins de manutenção da qualidade e integridade das mercadorias sejam tratadas juntamente com o conteúdo já abordado em capítulo anterior (Bens e Produtos)."/>
        <s v="- Item 4: -  Eliminar o item 4 já que na RDC 74 (PEI) já existe a obrigatoriedade de declarar essa informação em campo especifico; _x000a__x000a_- Item 5: - Sugerimos a inclusão da possibilidade de liberação mediante termo de Guarda para problemas que sejam solucionáveis no Brasil, com isso entendemos que haverá diminuição de custos e tempo, evitando a devolução da carga para o exterior apenas para alguma adequação simples. _x000a__x000a_- Item 5: - Sugerimos inclusão da possibilidade de liberação mediante termo de guarda dos produtos interditados para destruição dos mesmos no Brasil. Hoje há necessidade de devolver a carga ao exportador, o que, além de ocasionar um custo, gera um problema para o fabricante/exportador (no exterior), pois há dificuldade no recebimento desses produtos em retorno;"/>
        <s v="•_x0009_A indicação da legislação pertinente neste Capítulo (rotulagem de produtos) é uma das mais destacadas, visto que quaisquer equívocos (erros ou omissões de dados) nessa etapa pode fazer com que a carga fique parada por dias no recinto aduaneiro, incorrendo em armazenagem. Um exemplo disso ocorre no Capítulo XXIII, que dispõe de regras adicionais à rotulagem;_x000a_•_x0009_Existem algumas categorias de produtos que a “data de validade” e o “lote” não são aplicáveis. Mas, de modo generalizado, esses dois campos são exigidos para os produtos com anuência da ANVISA;_x000a_•_x0009_O controle das ressalvas, indicadas no Item 5, e das baixas são morosas e pouco práticas. Sugere-se que, com o advento do Portal Único, todas as ressalvas sejam indicadas diretamente na DUIMP e o saneamento dessas para a baixa sejam realizadas através de retificações nesse documento aduaneiro ou direto no formulário LPCO, que abrangeu esse processo de importação."/>
        <s v="Atualmente, este capítulo é restrito a produto acabado, havendo uma lacuna em relação às matérias-primas._x000a_Sugestão: reescrever o Capítulo para: &quot;Rotulagem de bem ou produto importado&quot;. Dentro do capítulo, definir o que se aplica a produto acabado, semi-acabado e matérias-primas."/>
        <s v="ROTULAGEM DE BEM OU PRODUTO IMPORTADO - PRODUTO SEMI ELABORADO E/OU MATERIA PRIMA_x000a_1. Será permitida a rotulagem de produtos importados, em território nacional observada a legislação_x000a_pertinente._x000a_1.1. Será permitida a comercialização de produtos importados com identificação ou rotulagem em idioma estrangeiro, exclusivamente nos idiomas espanhol e inglês, apenas para produtos de uso industrial sem venda direta ao consumidor._x000a_1.2. Os produtos de que trata este item, quando expostos ou entregues ao consumo, deverão apresentarse rotulados conforme legislação sanitária pertinente à classe do produto._x000a_§ No caso dos produtos destinados exclusivamente ao processamento industrial ou aos serviços de_x000a_alimentação, a declaração de que trata o caput pode ser realizada alternativamente nos documentos que acompanham o produto ou por outros meios acordados entre as partes._x000a_2. A embalagem primária ou secundária ou de transporte deverá conter as seguintes informações mínimas quando de sua entrada no território nacional, conforme classe de produto à qual pertence:_x000a_2.1 Alimentos:_x000a_a) Nome comercial em uso no exterior;_x000a_b) Nome do fabricante e local de fabricação;_x000a_c) Número do lote;_x000a__x000a_Justificativa:_x000a_Reduzir a complexidade entre o processo de internalização de consumo de matérias primas e produtos semi-elaborados destinados para fins de industrialização, gerando agilidade e economia através da retirada da etiquetagem de produtos não destinados ao consumidor final, sem prejuízo do mesmo._x000a_O arcabouço regulatório já prevê o envio de informações referentes aos produtos via documentação que os acompanhem, como é o caso de especificações técnica, alergênicos, informação nutricional e outros."/>
        <s v="TEXTO ATUAL:_x000a_Inexistente_x000a__x000a_TEXTO PROPOSTO:_x000a_6. Na hipótese de importação terceirizada, de que trata o Capítulo VII, deverá ser aposto o seguinte texto na embalagem secundária: “Produto importado por XXX (empresa importadora - trading), CNPJ n°.........., por conta e ordem/por encomenda de YYYY , CNPJ n° ........., detentora da AFE n°....... e  Registro n°..... perante a ANVISA”._x000a__x000a_JUSTIFICATIVA: A sugestão mencionada no item 6 objetiva harmonizar o entendimento entre a Secretaria da Receita Federal, o Código do Consumidor e a legislação da ANVISA, mencionando a trading como o importador; e o adquirente ou encomendante, como o detentor do registro, como previsto nas normas de regência. _x000a__x000a__x000a_TEXTO PROPOSTO:_x000a_6............ _x000a_6.1 Na situação em que a empresa foi autorizada pelo detentor do registro, e contratou uma importadora para realizar a operação, conforme previsto no  inciso “I” da alínea “b” do parágrafo 7º do Capítulo VII, nas modalidades por encomenda ou por conta e ordem, deverá ser aposto o seguinte texto na embalagem secundária: “Produto importado por XXX (empresa importadora - trading), CNPJ n°.........., por conta e ordem/por encomenda de YYYY , CNPJ n° ........., devidamente autorizado pela empresa AAAA, CNPJ n°, detentora da AFE n°....... e  Registro n°..... perante a ANVISA”_x000a__x000a_6.2 Quando se tratar do caso previsto no parágrafo 8º do Capítulo VII, deverá ser aposto o seguinte texto na embalagem secundária: “Produto importado por XXX (empresa importadora - trading), CNPJ n°.........., por conta e ordem/por encomenda de YYYY , CNPJ n° ........., arrendado a ZZZ, CNPJ nº ...., devidamente autorizado pela empresa AAAA, CNPJ n°, detentora da AFE n°....... e  Registro n°..... perante a ANVISA”._x000a__x000a_JUSTIFICATIVA: As propostas indicadas nos itens “6.1 e 6.2” estão vinculadas à adoção da importação terceirizada, em que a detentora do registro junto à ANVISA autoriza uma empresa a realizar a importação de equipamento médico (na modalidade por conta e ordem ou por encomenda) e contrate uma importadora para concretizá-la (uma trading), podendo inclusive haver arrendamento. Na verdade, além da devida caracterização da operação nos documentos de importação (Licença de importação, declaração de importação ou declaração única de importação) e no formulário “Autorização do detentor do registro”, o que se sugere é que haja também essa caracterização na embalagem secundária do produto, com o objetivo de aprimorar a rastreabilidade do produto."/>
        <s v="Inserção de capítulo adicional com a seguinte redação:_x000a__x000a_ROTULAGEM DE BEM OU PRODUTO IMPORTADO - PRODUTO SEMI ELABORADO E/OU MATERIA PRIMA _x000a_1. Será permitida a rotulagem de produtos importados, em território nacional observada a legislação _x000a_pertinente. _x000a_1.1. Será permitida a comercialização de produtos importados com identificação ou rotulagem em idioma _x000a_estrangeiro, exclusivamente nos idiomas espanhol e inglês, apenas para produtos de uso industrial sem _x000a_venda direta ao consumidor. _x000a_1.2. Os produtos de que trata este item, quando expostos ou entregues ao consumo, deverão apresentar-se rotulados conforme legislação sanitária pertinente à classe do produto. _x000a_§ No caso dos produtos destinados exclusivamente ao processamento industrial ou aos serviços de _x000a_alimentação, a declaração de que trata o caput pode ser realizada alternativamente nos documentos que _x000a_acompanham o produto ou por outros meios acordados entre as partes._x000a_2. A embalagem primária ou secundária ou de transporte deverá conter as seguintes informações mínimas _x000a_quando de sua entrada no território nacional, conforme classe de produto à qual pertence: _x000a_2.1 Alimentos: _x000a_a) Nome comercial em uso no exterior; _x000a_b) Nome do fabricante e local de fabricação; _x000a_c) Número do lote; _x000a__x000a_Justificativa: _x000a_Reduzir a complexidade entre o processo de internalização de consumo de matérias primas e produtos _x000a_semi-elaborados destinados para fins de industrialização, gerando agilidade e economia através da _x000a_retirada da etiquetagem de produtos não destinados ao consumidor final, sem prejuízo do mesmo. _x000a_O arcabouço regulatório já prevê o envio de informações referentes aos produtos via documentação que _x000a_os acompanhem, como é o caso de especificações técnicas que contenham informações de alergênicos, informação nutricional e outros."/>
        <s v="2.4 Os requisitos de informação de data de fabricação e data de validade para importação estão mais restritos do que os necessários para regularização do produto._x000a_•_x0009_Para Dispositivos Médicos: “Conforme aplicável, data de fabricação e prazo de validade ou data antes da qual deverá ser utilizado o produto médico, para se ter plena segurança” (referência RDC 185/2001, Anexo III.B, 2.5)_x000a__x000a_2.4 Produtos para Saúde: _x000a_d) Data de expiração, quando não se aplicar a data de expiração ao produto, indicar a Data de fabricação."/>
        <s v="1. Será permitida a rotulagem de produtos importados, em território nacional, por empresa autorizada para atividade de fabricar, observada a legislação pertinente."/>
        <s v="•_x0009_Existem algumas categorias de produtos que a “data de validade” e o “lote” não são aplicáveis. Mas, de modo generalizado, esses dois campos são exigidos para os produtos com anuência da ANVISA;_x000a_Nome comercial em uso no exterior_x000a_Nome do fabricante e local de fabricação_x000a_Número ou código do lote ou part number_x000a_Data de fabricação _x000a_Data de validade _x000a_•_x0009_O controle das ressalvas, indicadas no Item 5, e das baixas são morosas e pouco práticas. Sugere-se que, com o advento do Portal Único, todas as ressalvas sejam indicadas diretamente na DUIMP e o saneamento dessas para a baixa sejam realizadas através de retificações nesse documento aduaneiro ou direto no formulário LPCO, que abrangeu esse processo de importação."/>
        <s v="Sugerimos que os requisitos de rotulagem sejam feitos através de referencia direta as legislações de registro de produto. Foram feitas sugestões especificas para alteração/remoção dos capítulos abaixo:_x000a_Comentários referentes aos itens 1.1 e 1.2 do CAPITULO - A determinação de requisitos de rotulagem em idioma estrangeiro na etapa de entrega ao consumo não está no escopo de abrangência desta norma, e portanto deve ser removido._x000a_Comentários referentes aos itens 2.4 e 2.5 do CAPITULO – Os requisitos de informação de data de fabricação e data de validade para importação estão mais restritos do que os necessários para regularização do produto._x000a__x000a_ - Para Dispositivos Médicos: “Conforme aplicável, data de fabricação e prazo de validade ou data antes da qual deverá ser utilizado o produto médico, para se ter plena segurança” (referência RDC 185/2001, Anexo III.B, 2.5)_x000a__x000a_ - Para Produtos para Diagnóstico in Vitro:  “indicação inequívoca da data até a qual o produto pode ser usado, exceto para instrumentos” (referência RDC 36/2015 art. 34., X)_x000a__x000a_Comentário referente ao item 4 do CAPITULO. A informação inequívoca da data até a qual o produto pode ser usado é suficiente para garantir sua segurança e eficácia, de acordo com documentação apresentada durante o processo de regularização. Desta forma, a exigência da informação da data de fabricação para produtos para diagnóstico in vitro não aumenta o nível de segurança com o qual o produto é permitido no território brasileiro, sendo que a informação é necessária apenas para decisão quando usada para justificar uma importação com menos de 30 dias de prazo de validade remanescente (Cap. V, item IV). Assim, esta informação, se for imprescindível ao processo de importação, deveria ser exigida apenas nos casos onde é relevante, reduzindo a carga administrativa associada à importação destes produtos dentro de um fluxo rotineiro."/>
      </sharedItems>
    </cacheField>
    <cacheField name="De acordo com sua experiência de importação, o CAPÍTULO XVI - PRODUTO EM ESTÁGIO INTERMEDIÁRIO DE PROCESSO DE PRODUÇÃ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4" numFmtId="0">
      <sharedItems count="3">
        <s v="N/A"/>
        <s v="Não"/>
        <s v="Sim"/>
      </sharedItems>
    </cacheField>
    <cacheField name="Que tipo de problema enfrentou ao aplicar o disposto neste capítulo?  [Regra excessiva, desnecessária ou desproporcional (necessidade de alteração ou supressão)]14" numFmtId="0">
      <sharedItems count="3">
        <s v="N/A"/>
        <s v="Sim"/>
        <s v="Não"/>
      </sharedItems>
    </cacheField>
    <cacheField name="Que tipo de problema enfrentou ao aplicar o disposto neste capítulo?  [Inadequação da regra (imprecisão ou incoerência, com necessidade de alteração ou supressão)]14" numFmtId="0">
      <sharedItems count="2">
        <s v="N/A"/>
        <s v="Não"/>
      </sharedItems>
    </cacheField>
    <cacheField name="Que tipo de problema enfrentou ao aplicar o disposto neste capítulo?  [Divergência com outro ato normativo (conflito com regras estabelecidas pela própria Anvisa ou por outro órgão anuente)]14" numFmtId="0">
      <sharedItems count="3">
        <s v="N/A"/>
        <s v="Não"/>
        <s v="Sim"/>
      </sharedItems>
    </cacheField>
    <cacheField name="Relate aqui o problema relacionado ao disposto neste capítulo e, se houver, sua sugestão de melhoria:15" numFmtId="0">
      <sharedItems containsBlank="1" count="7" longText="1">
        <m/>
        <s v="Nada a declarar"/>
        <s v="Nunca utilizei esta parte do regulamento."/>
        <s v="Sugerimos remover a Sessão II, uma vez que seus requisitos não estão relacionados ao processo de importação, devendo ser endereçados por regulamentação pertinente, se aplicável."/>
        <s v="i._x0009_Em relação ao Novo Processo de Importação, é necessária a adaptação de alguns itens ao longo desse capítulo:_x000a_a._x0009_Item 1.1: Incluir o Portal Único como opção para realizar a importação (Módulo LPCO e Módulo DUIMP);_x000a__x000a_ii._x0009_No item 1.2.1, incluir (ou esclarecer, se esse for o entendimento atual) todos os laboratórios da REBLAS como alternativa para a realização de análise para controle da qualidade dos produtos._x000a_iii._x0009_Tornar permanente a suspensão dos itens 2 e 3, dada pela RDC 48/12, visto que essa resolução tem 10 anos e a suspensão foi mantida ao longo desses anos._x000a__x000a_iv._x0009_A exemplo do que é observado na Nota Técnica GCPAF 23/20, em cada seção do Capítulo XVI:_x000a_a._x0009_Indicar quais produtos estão sob o guarda-chuva desse capítulo;_x000a_b._x0009_Os procedimentos a serem aplicados quando for um produto caracterizado nesse capítulo."/>
        <s v="Quanto ao controle da qualidade dos produtos tratados no item 1.2.1, ao citar laboratórios oficiais, por meio de convênios ou contratos, são apenas os autorizados pela ANVISA?_x000a_Se sim, não seria possível flexibilizar essa autorização para abranger todos os institutos e laboratórios que possuam autorização de funcionamento pela agência? (No Capítulo XXII, é citada apenas a REBLAS)_x000a_Caso a ANVISA suspeite de algo é possível alterar a norma, considerando a prerrogativa de executar a “contra-prova” em um laboratório “oficial” ?_x000a_Quando é um convênio / contrato, é a ANVISA que paga? Se a flexibilidade for dada e o Setor Privado for o responsável pelo pagamento, seria uma opção?"/>
        <s v="PRevisão de liberação  mediante termo de guarda."/>
      </sharedItems>
    </cacheField>
    <cacheField name="De acordo com sua experiência de importação, o CAPÍTULO XVII - LAUDO ANALÍTICO DE CONTROLE DE QUALIDADE COM IRREGULARIDADE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5" numFmtId="0">
      <sharedItems count="3">
        <s v="N/A"/>
        <s v="Sim"/>
        <s v="Não"/>
      </sharedItems>
    </cacheField>
    <cacheField name="Que tipo de problema enfrentou ao aplicar o disposto neste capítulo?  [Regra excessiva, desnecessária ou desproporcional (necessidade de alteração ou supressão)]15" numFmtId="0">
      <sharedItems count="3">
        <s v="N/A"/>
        <s v="Não"/>
        <s v="Sim"/>
      </sharedItems>
    </cacheField>
    <cacheField name="Que tipo de problema enfrentou ao aplicar o disposto neste capítulo?  [Inadequação da regra (imprecisão ou incoerência, com necessidade de alteração ou supressão)]15" numFmtId="0">
      <sharedItems count="3">
        <s v="N/A"/>
        <s v="Não"/>
        <s v="Sim"/>
      </sharedItems>
    </cacheField>
    <cacheField name="Que tipo de problema enfrentou ao aplicar o disposto neste capítulo?  [Divergência com outro ato normativo (conflito com regras estabelecidas pela própria Anvisa ou por outro órgão anuente)]15" numFmtId="0">
      <sharedItems count="2">
        <s v="N/A"/>
        <s v="Não"/>
      </sharedItems>
    </cacheField>
    <cacheField name="Relate aqui o problema relacionado ao disposto neste capítulo e, se houver, sua sugestão de melhoria:16" numFmtId="0">
      <sharedItems containsBlank="1" count="5" longText="1">
        <m/>
        <s v="Nada a declarar"/>
        <s v="Deveria ser melhor especificado o que precisa constar nos laudos analíticos, ou então suprimir essa parte. Pois esses laudos são também a particularidade de do que cada empresa necessita, tamanho de partícula e parâmetros. Se há um parãmetro maior, como a farmacopéia USP, etc, isso deveria estar claro na RDC."/>
        <s v="Entende-se como oportunidade a exclusão desse capítulo, visto que o laudo analítico é aplicável em determinados grupos de mercadorias e, da maneira como está disposto atualmente, não auxilia no entendimento e na compreensão pela comunidade de comércio exterior. _x000a_A sugestão é que, em cada procedimento previsto na RDC, o laudo analítico de controle de qualidade com irregularidade seja citado como um possível documento a ser exigido, o que facilitaria a preparação dos processos de importação, além de dar maior segurança jurídica."/>
        <s v="Considerando que estamos falando de uma possível irregularidade de laudo analítico, existe algum padrão mínimo que deve ser seguido e que poderia constar da RDC, para nortearmos os fabricantes na emissão adequando mitigando erros?"/>
      </sharedItems>
    </cacheField>
    <cacheField name="De acordo com sua experiência de importação, o CAPÍTULO XVIII - PRODUTOS MÉDICOS RECONDICIONADOS OU USADOS E FONTES RADIOATIVAS SELADA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6" numFmtId="0">
      <sharedItems count="3">
        <s v="N/A"/>
        <s v="Não"/>
        <s v="Sim"/>
      </sharedItems>
    </cacheField>
    <cacheField name="Que tipo de problema enfrentou ao aplicar o disposto neste capítulo?  [Regra excessiva, desnecessária ou desproporcional (necessidade de alteração ou supressão)]16" numFmtId="0">
      <sharedItems count="3">
        <s v="N/A"/>
        <s v="Não"/>
        <s v="Sim"/>
      </sharedItems>
    </cacheField>
    <cacheField name="Que tipo de problema enfrentou ao aplicar o disposto neste capítulo?  [Inadequação da regra (imprecisão ou incoerência, com necessidade de alteração ou supressão)]16" numFmtId="0">
      <sharedItems count="3">
        <s v="N/A"/>
        <s v="Sim"/>
        <s v="Não"/>
      </sharedItems>
    </cacheField>
    <cacheField name="Que tipo de problema enfrentou ao aplicar o disposto neste capítulo?  [Divergência com outro ato normativo (conflito com regras estabelecidas pela própria Anvisa ou por outro órgão anuente)]16" numFmtId="0">
      <sharedItems count="3">
        <s v="N/A"/>
        <s v="Não"/>
        <s v="Sim"/>
      </sharedItems>
    </cacheField>
    <cacheField name="Relate aqui o problema relacionado ao disposto neste capítulo e, se houver, sua sugestão de melhoria:17" numFmtId="0">
      <sharedItems containsBlank="1" count="14" longText="1">
        <m/>
        <s v="Sugiro que a vedação de importação de produtos médicos usados se restrinja à finalidade comercial, de forma que seja permitida a importação quando se tratar de admissão temporária (feiras e eventos por exemplo)."/>
        <s v="Problema: Não está claro que produtos usados no Brasil e exportados para diversos fins possam ser retornados através do item &quot;É vedada a importação de produtos médicos usados&quot;. Uma outra possibilidade de importação de produtos usados seria para ensaios com finalidade de certificação (ANATEL, INMETRO), pois as amostras precisam estar configuradas para os ensaios, não sendo mais produtos novos._x000a_Sugestão: É vedada a importação de produtos médicos usados, exceto nos casos dispostos no Capítulo XXXIV, quando os produtos forem exportados para fins de demonstração, exposição em outros países e importados para fins de teste de conformidade no Brasil."/>
        <s v="Seção IV : Rever essa exigência, pois não temos controle se está sendo cumprido;"/>
        <s v="Nada a declarar"/>
        <s v="Não é claro neste capítulo quais documentos precisams er apresentados para materiais médicos recondicionados."/>
        <s v="A RDC 579/2021 estabeleceu os requisitos para realização de recondicionamento de equipamentos usados, incluindo o recondicionamento no escopo de atividades fabris._x000a_Assim, apenas empresas autorizadas pela Anvisa a realizar fabricação devem estar autorizadas a importar equipamentos usados. Este processo deve observar o disposto na legislação pertinente (RDC 579/2021)."/>
        <s v="Na seção IV, sugerimos: TRAZER A PREVISÃO DE PRIORIZAÇÃO DO PROCESSO DE IMPORTAÇÃO, LEVANDO EM CONSIDERAÇÃO O RITO JÁ PRATICADO PARA IMPORTAÇÃO DE RADIOFÁRMACOS QUE NORMALMENTE POSSUEM TEMPO DE MEIA VIDA EXTREMAMENTE CURTO."/>
        <s v="Algumas oportunidades pontuais foram identificadas para esse capítulo e podem ser subdivididas como se segue:_x000a_•_x0009_Nos itens 2 e 5, necessidade de adaptar a redação para prever o Portal Único, com os formulários no Módulo LPCO e informações adicionais prestar na Declaração Única de Importação (DUIMP)._x000a__x000a_•_x0009_No item 5, devido à existência da DUIMP, sugere-se que o tempo de apresentação do documento seja contado a partir da liberação final desse documento aduaneiro, ao invés da emissão do licenciamento._x000a_a._x0009_Observação: a ANVISA possuirá acesso aos dados da DUIMP, conforme Portaria nº 378/22 que prevê legalmente o compartilhamento das informações._x000a__x000a_•_x0009_Item 6: devido à dinâmica de alterações de controle sanitário e das revisões periódicas do Sistema Harmonizado (SH), sugere-se a criação de uma “lista à parte” de NCMs, que seja mais facilmente atualizada pela ANVISA. Deve-se vincular essa lista à RDC 81, citando como uma legislação pertinente._x000a_a._x0009_Observação: como exemplo, existem NCMs listadas na atual RDC que não existem mais, devido às revisões do SH._x000a__x000a_•_x0009_Em relação à Admissão Temporária, atualmente, existe um entendimento por parte da ANVISA, e divergente da Receita Federal,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_x000a_a._x0009_Sugestão: necessidade de esclarecimento na RDC que mercadorias importadas em admissão temporária com fins não econômicos e em estado novo no momento da entrada em território nacional não serão consideradas usadas ou recondicionadas. Portanto, essas mercadorias estarão aptas à nacionalização, segundo normas indicadas também por demais órgãos gestores do comércio exterior, como a Instrução Normativa RFB 1600/15 e a Portaria SECEX 23/11._x000a_b._x0009_Sugestão de texto: Os bens que tenham ingressado no País ao amparo do regime aduaneiro especial de admissão temporária na condição de novas não serão considerados material usados, por ocasião da nacionalização ou de transferência de regime aduaneiro, em alinhamento com a Portaria Secex 23/11, Art. 42-A, Inciso I, parágrafo 5º, sendo permitida a sua nacionalização, se atendido os requisitos da legislação sanitária vigentes no momento da nacionalização._x000a__x000a_•_x0009_A Seção II e a RDC 579/21 precisam ser harmonizadas, visto que essa última dispõe sobre “dispositivos médicos usados e recondicionados”_x000a_a._x0009_Para exemplificar, nem todo tipo de importação é proibida, de acordo com a normativa mais nova._x000a__x000a_•_x0009_A Seção III precisa ser harmonizada com a Instrução Normativa RFB 1.600/15, e suas atualizações, e com a RDC 579/21 no que tange à admissão temporária para aperfeiçoamento ativo._x000a__x000a_•_x0009_Existe uma lacuna nesse capítulo: não abrange questões sobre retorno de produtos em exportação temporária. Necessário esclarecer que os produtos exportados temporariamente não serão considerados usados._x000a_a._x0009_Os procedimentos a serem adotados em relação a esse regime especial e os mesmos necessitam ser harmônicos com a supramencionada instrução da Receita Federal do Brasil também devem estar previstos no Capítulo XVIII."/>
        <s v="O item 3, da seção II (produtos médicos recondicionados), o qual estabelece que a importação de produtos médicos recondicionados, por empresa não detentora da regularização perante ANVISA, dependerá da apresentação de declaração da pessoa jurídica detentora da regularização do bem ou produto junto à ANVISA, autorizando a importação, não merece prosperar, tendo em vista que não traz lógica sujeitar a autorização do detentor do registro, considerando o interesse deste detentor na descontinuidade do produto registrado para a comercialização de novos equipamentos."/>
        <s v="Sugestão 1: Citar a legislação pertinente (“e suas respectivas atualizações”), e adequar à RDC 579 para que haja correlação _x000a_Sugestão 2: Previsibilidade deste capítulo / assunto no Portal Único_x000a_Sugestão 3: Visualizar proposta específica sobre a Carta DDR (Dispensa do Direito de Regresso)_x000a_Sugestão 5: Adaptar a norma para atender LPCO e Portal Único e no caso da DUIMP, contar o tempo de apresentação a partir do desembaraço aduaneiro; declaração assinada por Responsável Legal ou Responsável Técnico"/>
        <s v="Alinhar com entendimento da RDC 597 que trata da importação de produtos usados para fins de recondicionamento._x000a_Admitir a importação de produtos para saúde usados no caso de"/>
        <s v="•_x0009_Nos itens 2 e 5, necessidade de adaptar a redação para prever o Portal Único, com os formulários no Módulo LPCO e informações adicionais prestar na Declaração Única de Importação (DUIMP)._x000a_•_x0009_Item 6: devido à dinâmica de alterações de controle sanitário e das revisões periódicas do Sistema Harmonizado (SH), sugere-se a criação de uma “lista à parte” de NCMs, que seja mais facilmente atualizada pela ANVISA. Deve-se vincular essa lista à RDC 81, citando como uma legislação pertinente._x000a_IV._x0009_Em relação à Admissão Temporária,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_x000a_De acordo com a GGFIS e com base na RDC 13/2004 e RDC 81/2008, é proibida a comercialização e a alteração da finalidade a que se destina a importação para as mercadorias que ingressaram em território nacional destinadas exclusivamente à exposição em feiras ou eventos. _x000a_De acordo com a nova RDC 579/2021 que dispõe sobre a importação, comercialização e doação de dispositivos médicos usados e recondicionados, uma vez o equipamento é retirado da sua embalagem primária, montado e instalado para seu uso, independentemente do local, se feira de exposição ou estabelecimento de saúde, este deixa de ser considerado novo e passa a ser usado._x000a_Portanto, na situação ATUAL, o produto sob regime de admissão temporária precisa ser retornado ao exterior, já que não há como realizar a alteração da finalidade a que se destina a importação e nacionalizá-lo como “usado” em atendimento à RDC 579/2021. _x000a_Entende-se que, a importação de produto usado é vedada, caso não seja destinado a recondicionamento em território local, entretanto, a mercadoria importada como NOVA no regime de admissão temporária, não viola este critério. _x000a_Desta forma, é importante pleitear que a GGFIS possibilite a nacionalização/alteração da finalidade da importação do produto trazido sob regime de admissão temporário para uso em feiras ou eventos,  considerando que a mercadoria já se encontrará em território nacional e foi importado como novo, possibilitando a comercialização desta mercadoria como usado, seguindo as diretrizes determinadas. _x000a_Permissão da alteração a que se destina a importação, sendo autorizada a nacionalização e comercialização da mercadora em território nacional como Produto Usado ou Recondicionado em alinhamento à RDC 579/21. Revogação da RDC 13/2004 considerando as determinações do Decreto nº 10.139/2019, considerando que esta encontra-se obsoleta e em conflito com objetos normativos atuais._x000a_•_x0009_A Seção II e a RDC 579/21 precisam ser harmonizadas, visto que essa última dispõe sobre “dispositivos médicos usados e recondicionados”_x000a_a._x0009_Para exemplificar, nem todo tipo de importação é proibida, de acordo com a normativa mais nova._x000a_•_x0009_Existe uma lacuna nesse capítulo: não abrange questões sobre retorno de produtos em exportação temporária. Necessário esclarecer que os produtos exportados temporariamente não serão considerados usados._x000a_a._x0009_Os procedimentos a serem adotados em relação a esse regime especial e os mesmos necessitam ser harmônicos com a supramencionada instrução da Receita Federal do Brasil também devem estar previstos no Capítulo XVIII."/>
        <s v="Em relação à Admissão Temporária,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_x000a_serão consideradas usadas ou recondicinonadas. Portanto, essas mercadorias estarão aptas à nacionalização, segundo normas indicadas também por demais órgãos gestores do comércio exterior, como a Instrução Normativa RFB 1600/15 e a Portaria SECEX 23/11._x000a_b._x0009_Sugestão de texto: Os bens que tenham ingressado no País ao amparo do regime aduaneiro especial de admissão temporária na condição de novas não serão considerados material usados, por ocasião da nacionalização ou de transferência de regime aduaneiro, em alinhamento com a Portaria Secex 23/11, Art. 42-A, Inciso I, parágrafo 5º, sendo permitida a sua nacionalização, se atendido os requisitos da legislação sanitária vigentes no momento da nacionalização_x000a__x000a_Comentários sobre o tema: De acordo com a GGFIS e com base na RDC 13/2004 e RDC 81/2008, é proibida a comercialização e a alteração da finalidade a que se destina a importação para as mercadorias que ingressaram em território nacional destinadas exclusivamente à exposição em feiras ou eventos. _x000a_De acordo com a nova RDC 579/2021 que dispõe sobre a importação, comercialização e doação de dispositivos médicos usados e recondicionados, uma vez o equipamento é retirado da sua embalagem primária, montado e instalado para seu uso, independente do local, se feira de exposição ou estabelecimento de saúde, este deixa de ser considerado novo e passa a ser usado._x000a_Portanto, na situação ATUAL, o produto sob regime de admissão temporária precisa ser retornado ao exterior, já que não há como realizar a alteração da finalidade a que se destina a importação e nacionalizá-lo como “usado” em atendimento à RDC 579/2021. _x000a_Entende-se que, a importação de produto usado é vedada, caso não seja destinado a recondicionamento em território local, entretanto, a mercadoria importada como NOVA no regime de admissão temporária, não viola este critério. _x000a_Desta forma, é importante pleitear que a GGFIS possibilite a nacionalização/alteração da finalidade da importação do produto trazido sob regime de admissão temporário para uso em feiras ou eventos,  considerando que a mercadoria já se encontrará em território nacional e foi importado como novo, possibilitando a comercialização desta mercadoria como usado, seguindo as diretrizes determinadas. _x000a__x000a_Sugerimos inclusão do conceito: Permissão da alteração a que se destina a importação, sendo autorizada a nacionalização e comercialização da mercadoria em território nacional como Produto Usado ou Recondicionado em alinhamento à RDC 579/21."/>
      </sharedItems>
    </cacheField>
    <cacheField name="De acordo com sua experiência de importação, o CAPÍTULO XX - PADRÃO DE REFERÊNCIA E MATERIAL DE REFERÊNCIA DE NATUREZA BIOLÓGICA NÃO HUMANA, AMBIENTAL, QUÍMICA E FÍSICA PARA ENSAIO DE PROFICIÊNCI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7" numFmtId="0">
      <sharedItems count="3">
        <s v="N/A"/>
        <s v="Não"/>
        <s v="Sim"/>
      </sharedItems>
    </cacheField>
    <cacheField name="Que tipo de problema enfrentou ao aplicar o disposto neste capítulo?  [Regra excessiva, desnecessária ou desproporcional (necessidade de alteração ou supressão)]17" numFmtId="0">
      <sharedItems count="3">
        <s v="N/A"/>
        <s v="Sim"/>
        <s v="Não"/>
      </sharedItems>
    </cacheField>
    <cacheField name="Que tipo de problema enfrentou ao aplicar o disposto neste capítulo?  [Inadequação da regra (imprecisão ou incoerência, com necessidade de alteração ou supressão)]17" numFmtId="0">
      <sharedItems count="3">
        <s v="N/A"/>
        <s v="Não"/>
        <s v="Sim"/>
      </sharedItems>
    </cacheField>
    <cacheField name="Que tipo de problema enfrentou ao aplicar o disposto neste capítulo?  [Divergência com outro ato normativo (conflito com regras estabelecidas pela própria Anvisa ou por outro órgão anuente)]17" numFmtId="0">
      <sharedItems count="3">
        <s v="N/A"/>
        <s v="Não"/>
        <s v="Sim"/>
      </sharedItems>
    </cacheField>
    <cacheField name="Relate aqui o problema relacionado ao disposto neste capítulo e, se houver, sua sugestão de melhoria:18" numFmtId="0">
      <sharedItems containsBlank="1" count="16" longText="1">
        <m/>
        <s v="PADRÕES DE REFERENCIA - CAPITULO XX-A  - deveria ser suprimido, uma vez que os itens são destinados a testes em laboratórios e não serão consumidos/comercializados;_x000a_PADRÕES DE REFERENCIA - sem teste interlaboratorial serem obrigados a passar pelo procedimento de NÃO ANUÊNCIA, com emissão de LI! SUPRESSÃO"/>
        <s v="Não está explícito neste item que as amostras importadas para análise de ensaio de proficiência devem atender a este requisito. Já fizemos diversos processos de importação e alguns técnicos da Anvisa, exigem a petição conforme ensaio de proficiência atendendo a este capítulo e com termo de responsabilidade do Capítulo XX-A (assunto de petição 90174) e outros técnicos no mesmo aeroporto exigiram conforme o capítulo XXII (assunto de petição 90175)."/>
        <s v="Incluir fatura e conhecimento de carga como documentos obrigatórios, tornar obrigatório o uso de assinatura digital  no termo de responsabilidade"/>
        <s v="Deve-se verificar os processos de remessa expressa, pois no caso de amostra de IFa's ou MP farmacêuticas precisam ser liberadas para testes e analises. Processo de máximo 5 dias e a empresa enviar um relatório após para a Anvisa informando o procedimento teste/análise de laboratório feito para aquela amostra."/>
        <s v="A obrigatoriedade de apresentação do termo de responsabilidade a cada importação._x000a_Sugestão: exclusão do termo de responsabilidade, com a inclusão da informação nos dados complementares da LI."/>
        <s v="Para finalidade de importação quando se trata de padrão de referência para ensaio de proficiência é mandatório que seja informado no termo de responsabilidade dados outro laboratório, ocorre que isso não está de forma clara quando da definição. Tem casos de empresas possuem seus próprios laboratórios sendo assim, seria importante, incluir esta informação. Exemplo: Uma filial que tenha na AFE (Testes e Análises Técnicas)._x000a_Essa informação consta no modelo contudo não há um conceito envolvido quando se trata de Padrão de referência."/>
        <s v="Esta parte da norma é bem clara e explicativa."/>
        <s v="Sugerimos: DIFERENCIAR AS ORIENTAÇÕES, REQUISITOS, FINALIDADES, TERMO DE RESPONSABILIDADE ETC. DE ACORDO COMO O TIPO DE PADRÃO DE REFERÊNCIA."/>
        <s v="O capítulo restringe a finalidade como &quot;para fins de ensaio de proficiência&quot;, mas não há definição no rol de definições do que se entende por ensaio de proficiência. E não há também, menção na norma sobre os procedimentos ou enquadramento de importação de padrões de referência que não sejam destinados a ensaios de proficiência, a exemplo de testes laboratoriais de rotina, levando a insegurança jurídica de importações que são rotineiras para a atividade industrial."/>
        <s v="•_x0009_Em relação ao Novo Processo de Importação, é necessária a adaptação de alguns itens ao longo desse capítulo:_x000a_a._x0009_Item 1: adaptar para formulário no Módulo LPCO;_x000a_b._x0009_Item 1.1: o atributo “validade” deve estar na DUIMP, vinculado À determinada NCM, ao invés de ser exigido no LPCO._x000a_c._x0009_Item 1.2: prever a importação via Portal Único;_x000a__x000a_•_x0009_Em relação à validade, para fins de estudo é possível que a validade expirada não interfira na qualidade dos resultados. Ou, devido a alguma demora em determinado ponto da cadeia de suprimentos, a mercadoria chega com uma validade um pouco menor do que a indicada (30 dias). Esse são apenas dois exemplos para serem citados neste documento. Quando é apresentado embasamento técnico pelos importadores, não raramente, a Licença de Importação é deferida._x000a_a._x0009_Sugestão: Prever que, com embasamento técnico apresentado, exista a possibilidade de deferimento quando a validade estiver expirada ou com tempo menor que 30 dias._x000a_b._x0009_Sugestão: criar a finalidade “teste de produto expirado”, que deve constar no Capítulo XL._x000a_•_x0009_Item 1.4 e Capítulo XX-A: adaptar para prever a assinatura digital, como atualmente é aceito pela ANVISA_x000a_a._x0009_Observação: em relação a esse item, deve-se também checar a oportunidade mapeada para as assinaturas do Termo de Responsabilidade._x000a__x000a_•_x0009_O Capítulo, de um modo geral, não está alinhado com as novas instruções de padrão de proficiência e de padrão de qualidade. Inclusive, menciona-se que o mesmo está dispensado da anuência da ANVISA._x000a_a._x0009_ As novas instruções estão na Notícia Importação 27/21 e no seguinte link da ANVISA: https//www.gov.br/ANVISA/pt-br/assuntos/noticias-ANVISA/2021/ANVISA-esclarece-sobre-peticoes-de-importacao-de-padroes-de-referencia"/>
        <s v="O Cap. XX se limita a padrões de referência destinados a ensaio de proficiência, mas o PAFCO tem recebido pedidos de importação de padrões de referência para outros fins, como controle de qualidade, os quais atualmente estão sendo importados como não sujeitos à intervenção sanitária (código 9818).  No entanto, existe a possibilidade de estar ocorrendo uma deficiência de controle sanitário em relação a estes produtos. _x000a_Sugestão: avaliar qual o risco sanitário envolvendo a importação de padrões de referência para outros fins que não ensaio de proficiência (ex.: controle de qualidade), de forma a determinar o melhor tratamento a ser realizado na importação: se estes padrões de referência para outros fins que não ensaio de proficiência deveriam permanecer no 9818 ou se deveriam ser contemplados no Cap. XX._x000a__x000a_No item 1.4.1, menciona-se &quot;reconhecimento de firma em cartório&quot;, o que não é compatível com a evolução dos sistemas, que são eletrônicos._x000a_Sugestão: atualizar a norma para substituir as firmas reconhecidas em cartório pelas assinaturas digitais. Deixar clara a obrigatoriedade da assinatura eletrônica nos Termos de Responsabilidade."/>
        <s v="- Avaliar se cabe entrar por este Capítulo a importação de padrões com outras finalidades que não ensaio de proficiência (que atualmente entram pelo código 9818 ) – ex. controle de qualidade. Deixar explícito na norma quais casos entram pelo Capítulo XX e quais entram pelo Item 2 do Capítulo XXXVII._x000a__x000a_- Alinhamento com o art. 30 da  RDC n. 74/2016, art. 5º do Decreto n. 10.278/2020 e Lei n. 14.129/2021 – tornar obrigatório o uso de assinatura digital no Termo de Responsabilidade."/>
        <s v="Separar orientações para cada tipo de padrões de referência com modelos de Termos de Responsabilidade específicos para cada uma _x000a_Criar previsibilidade de cadastro mais geral de Responsáveis Técnicos vinculados à empresa importadora, considerando todos os responsáveis técnicos cadastrados no sistema da ANVISA, não limitando ao responsável técnico principal;_x000a_Quando LPCO, essa lista deve estar integrada com o Portal Único"/>
        <s v="COMENTÁRIO:_x000a__x0009__x0009_Necessidade de separar as orientações para cada tipo de padrões de referência com modelos de Termos de Responsabilidade específicos para cada tipo._x000a__x000a_PROPOSTA DE INCLUSÃO - I:_x000a__x0009_INCLUSÃO DE SUBITEM para o item 1._x000a_JUSTIFICATIVA - I:_x000a__x0009_Criação de subitem para situações que são aplicáveis o uso do termo, prevendo quais seriam as determinações de desempenho de ensaios e quais seriam as medições específicas;_x000a__x000a_QUESTIONAMENTO:_x000a_Transferência de métodos entre laboratórios de desenvolvimento analítico e controle de qualidade seria considerado um ensaio de proficiência?"/>
        <s v="Sugerimos a inclusão da finalidade desenvolvimento de metodologia in house para a importação de padrão de referencia de natureza biológica não humana, ambiental , química e física, pois os padrões não são apenas destinados ao ensaio de proficiência, como é limitado pelo CAP XX._x000a_No Cap I de Terminologia Básica dessa mesma RDC 81/2008, a finalidade de ensaio de proficiência trata-se de material usado em programas para determinação do desempenho ou ensaios ou medições especificas por meio de comparações INTER-LABORATORIAIS apenas._x000a_No caso explanado no 1º paragrafo acima, o uso do padrão é para desenvolvimento de metodologia in house apenas, sem a contratação do programa de comparações inter- laboratoriais"/>
      </sharedItems>
    </cacheField>
    <cacheField name="De acordo com sua experiência de importação, o CAPÍTULO XX-A - TERMO DE RESPONSABILIDADE PADRÃO E MATERIAL DE REFERÊNCIA PARA ENSAIO DE PROFICIÊNCI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18" numFmtId="0">
      <sharedItems count="3">
        <s v="N/A"/>
        <s v="Não"/>
        <s v="Sim"/>
      </sharedItems>
    </cacheField>
    <cacheField name="Que tipo de problema enfrentou ao aplicar o disposto neste capítulo?  [Regra excessiva, desnecessária ou desproporcional (necessidade de alteração ou supressão)]18" numFmtId="0">
      <sharedItems count="3">
        <s v="N/A"/>
        <s v="Não"/>
        <s v="Sim"/>
      </sharedItems>
    </cacheField>
    <cacheField name="Que tipo de problema enfrentou ao aplicar o disposto neste capítulo?  [Inadequação da regra (imprecisão ou incoerência, com necessidade de alteração ou supressão)]18" numFmtId="0">
      <sharedItems count="3">
        <s v="N/A"/>
        <s v="Sim"/>
        <s v="Não"/>
      </sharedItems>
    </cacheField>
    <cacheField name="Que tipo de problema enfrentou ao aplicar o disposto neste capítulo?  [Divergência com outro ato normativo (conflito com regras estabelecidas pela própria Anvisa ou por outro órgão anuente)]18" numFmtId="0">
      <sharedItems count="3">
        <s v="N/A"/>
        <s v="Sim"/>
        <s v="Não"/>
      </sharedItems>
    </cacheField>
    <cacheField name="Relate aqui o problema relacionado ao disposto neste capítulo e, se houver, sua sugestão de melhoria:19" numFmtId="0">
      <sharedItems containsBlank="1" count="10" longText="1">
        <m/>
        <s v="O documento é preenchido e apresentado e mesmo assim o prazo de liberação após o preenchimento é lento. Deveria ter um prazo mais rápido para essas liberações."/>
        <s v="Para finalidade de importação quando se trata de padrão de referência para ensaio de proficiência é mandatório que seja informado no termo de responsabilidade dados outro laboratório, ocorre que isso não está de forma clara quando da definição. Tem casos de empresas possuem seus próprios laboratórios sendo assim, seria importante, incluir esta informação. Exemplo: Uma filial que tenha na AFE (Testes e Análises Técnicas)._x000a_Essa informação consta no modelo contudo não há um conceito envolvido quando se trata de Padrão de referência."/>
        <s v="Esta parte da norma é bem clara."/>
        <s v="Sugerimos:  O TERMO DE RESPONSABILIDADE DEVE SER ATUALIZADO CONSIDERANDO A FINALIDADE PRETENDIDA PARA CADA PADRÃO DE REFERÊNCIA."/>
        <s v="o termo proficiência só aparece no título do capítulo, e, ainda, não há definição de ensaio de proficiência na norma, o que leva a confusão, imprecisão e insegurança jurídica sobre a importação de padrão de referência para outras finalidades, como a rotina de análises laboratoriais em indústrias."/>
        <s v="Os Termos de Responsabilidade deveriam incluir alguma forma de identificação do processo de importação (ex.: número do LPCO)."/>
        <s v="Separar orientações para cada tipo de padrões de referência com modelos de Termos de Responsabilidade específicos para cada uma;_x000a_Permitir a  “impressão” do LPCO e da DUIMP com esse Termo de Responsabilidade, com a possibilidade de complementar a coluna “Especificação do(s) tipo(s) de análise(s)”;"/>
        <s v="PROPOSTA DE ALTERAÇÃO - II:_x000a_Os abaixo-assinados assumem a responsabilidade sanitária, pelos danos à saúde individual ou coletiva e ao meio ambiente decorrente da alteração da finalidade de ingresso do produto no território nacional. _x000a_________________________                                       _______________________ RESPONSÁVEL TÉCNICO                           OU                    REPRESENTANTE LEGAL _x000a_CR No. _x000a_JUSTIFICATIVA - II:_x000a_Alterar para &quot;Responsável técnico OU Responsável legal&quot; visando otimizar o processo._x000a__x000a_COMENTÁRIO:_x000a_Deixar claro se padrões referência controlados importados com finalidade de desenvolvimento de método analítico seria aplicável apresentar este termo. Além disso, deixar claro que se quando padrão importado estiver com quantidade inferior ao controlado pela Portaria 344, indicar qual termo seria o mais adequado."/>
        <s v="Há vedação de alteração de finalidade._x000a_O importador, ou seu representante sinaliza no peticionamento essa ciência, o login é realizado por certificação  digital.  Avaliar dispensa desse documento."/>
      </sharedItems>
    </cacheField>
    <cacheField name="De acordo com sua experiência de importação, o CAPÍTULO XXI - PRODUTO NÃO REGULARIZADO NO SISTEMA NACIONAL DE VIGILÂNCIA SANITÁRIA - SNVS - PARA FINS DE REGISTRO, DESTINADO À PESQUISA DE MERCADO, ANÁLISE LABORATORIAL, TESTES DE CONTROLE DA QUALIDADE, AVALIAÇÃO DE EMBALAGEM OU ROTULAGEM E TESTES DE EQUIPAMENTO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19" numFmtId="0">
      <sharedItems count="3">
        <s v="Sim"/>
        <s v="N/A"/>
        <s v="Não"/>
      </sharedItems>
    </cacheField>
    <cacheField name="Que tipo de problema enfrentou ao aplicar o disposto neste capítulo?  [Regra excessiva, desnecessária ou desproporcional (necessidade de alteração ou supressão)]19" numFmtId="0">
      <sharedItems count="3">
        <s v="Não"/>
        <s v="N/A"/>
        <s v="Sim"/>
      </sharedItems>
    </cacheField>
    <cacheField name="Que tipo de problema enfrentou ao aplicar o disposto neste capítulo?  [Inadequação da regra (imprecisão ou incoerência, com necessidade de alteração ou supressão)]19" numFmtId="0">
      <sharedItems count="3">
        <s v="Não"/>
        <s v="N/A"/>
        <s v="Sim"/>
      </sharedItems>
    </cacheField>
    <cacheField name="Que tipo de problema enfrentou ao aplicar o disposto neste capítulo?  [Divergência com outro ato normativo (conflito com regras estabelecidas pela própria Anvisa ou por outro órgão anuente)]19" numFmtId="0">
      <sharedItems count="3">
        <s v="Não"/>
        <s v="N/A"/>
        <s v="Sim"/>
      </sharedItems>
    </cacheField>
    <cacheField name="Relate aqui o problema relacionado ao disposto neste capítulo e, se houver, sua sugestão de melhoria:20" numFmtId="0">
      <sharedItems containsBlank="1" count="19" longText="1">
        <s v="ASSUNTO: AUSÊNCIA DE POSSIBILIDADE DE IMPORTAÇÃO PARA FINS DE MERA APRESENTAÇÃO COMERCIAL _x000a_Sugestão: inclusão da possibilidade de importação de amostras de produtos não regularizados para fins de mera apresentação comercial"/>
        <m/>
        <s v="Na importação de amostras de produtos para a saúde, para avaliação do potencial importador, com fins de verificação do produtos para posterior registro, os códigos de peticionamento não são claros. Além disso, é necessário apresentar vários outros documentos que poderiam ser suprimidos, uma vez que a amostra vem para testes de de qualidade, embalagem, e não tem fins comerciais."/>
        <s v="Sugestão de simplificação na declaração ao qual o CAPÍTULO XXI - SEÇÃO VI DAS DISPOSIÇÕES FINAIS  tratam, informação por cota dos materiais a serem importados para que não seja realizada a petição a cada LI."/>
        <s v="- Rever o item 2. Não há necessidade de apresentar  todos os documentos do Capítulo XXXIX quando o produto for pra testes. Fundir as informações da Seção VI com o modelo de Termo de Responsabilidade do Capítulo XXII de forma que apresentem um documento único e completo informando a finalidade. Tornar obrigatório o uso de assinatura digital nesse documento;"/>
        <s v="Nada a Declarar"/>
        <s v="A obrigatoriedade de apresentação do termo de responsabilidade a cada importação._x000a_Sugestão: exclusão do termo de responsabilidade, com a inclusão da informação nos dados complementares da LI."/>
        <s v="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
        <s v="- SEÇÃO V - DOS ALIMENTOS – pg 70 - 12.1. A importação destinada a pesquisa de mercado dependerá de parecer favorável concedido pelo setor técnico competente da ANVISA em sua sede. Todos os processos de remessa expressa que analisei com a finalidade de pesquisa de mercado foram indeferidos. A empresa não entende que o parecer favorável tem que ser dado pela ANVISA/GGALI. E questiona, e não consegue cumprir os itens exigidos na SEÇÃO VI DAS DISPOSIÇÕES FINAIS itens a) a i), no que couber. Nós fiscais temos dúvidas se abre ou não processo no SEI e encaminha à GGALI. Esse procedimento não está harmonizado."/>
        <s v="Sugerimos para a seção em geral: PREVER A DIFERENCIAÇÃO SOBRE REGRAS E FINALIDADES PARA ESTUDOS DE BIOEQUIVALÊNCIA, EQUIVALÊNCIA FARMACÊUTICA E A POSSIBILIDADE (OU NÃO) DA ALTERAÇÃO DE FINALIDADE DA IMPORTAÇÃO, TRAZENDO MAIOR CLAREZA PARA O SETOR REGULADO E PARA OS RESPONSÁVEIS PELA ANÁLISE._x000a__x000a_Na seção de alimentos, item 12.3 sugerimos: CONSIDERAR PARA TODAS AS SEÇÕES APLICÁVEIS TRAZER A CLAREZA DE QUE O PRODUTO DA REFERIDA SEÇÃO PODE SEGUIR A MODALIDADE SISCOMEX OU REMESSA EXPRESSA."/>
        <s v="É importante avaliar as finalidades previstas neste capítulo como um todo, comparando-as entre os tipos de produtos (seções do capítulo). Compreender o que leva à previsão distinta de finalidade entre as categorias e, em especial, deixar claro o que se entendo por pesquisa de mercado e para quais categorias essa finalidade de importação é vedada ou vinculada a parecer prévio. Por fim, cabe avaliar todas as hipóteses de importação de produtos sujeitos a regularização, mas que são importados sem tal regularização a fim de que a gestão do risco seja coerente entre esses e outros capítulos ou mesmo outras normas adjacentes (ex. doação, exposição/demonstração, pesquisa, etc)."/>
        <s v="- Item 5: - Incluir o termo VALIDAÇÃO, que é muito utilizado no segmento do Diagnóstico In Vitro; _x000a__x000a_- Item 5: - Incluir a possibilidade de importação dos produtos para o Diagnostico In Vitro para PESQUISA DE MERCADO;"/>
        <s v="•_x0009_Em relação ao Novo Processo de Importação, é necessária a adaptação de alguns itens ao longo desse capítulo:_x000a_a._x0009_Itens 7.3, 9.2 e 12.3: adaptar para prever a utilização do Portal Único e não apenas o SISCOMEX Importação._x000a_b._x0009_Itens 1, 5, 7, 9.1, 12 e 14: adaptar a legislação para prever a utilização do Módulo LPCO._x000a__x000a_•_x0009_Não é tão simples informar (do Representante Legal à Organização Importadora) o que deve constar na “declaração de autorização da pessoa jurídica interessada na realização dos ensaios” para cada categoria de produto, mencionada no item 10. Outro problema é que essa declaração é modelo único e desconsidera as características de cada categoria de produto._x000a_a._x0009_Sugestão: indicar quais são os dados que devem constar em cada uma dessas declarações, de modo a dar segurança jurídica e facilitar também a análise sanitária._x000a_b._x0009_Sugestão: criar um modelo de declaração de finalidade e termo por categoria de produtos._x000a__x000a_•_x0009_Algumas finalidades de importação não são abordadas nesse capítulo. Exemplo: promoção comercial, testes e demonstração (com cobertura cambial; portanto, não é admissão temporária para “feiras e eventos” e o envio não é gratuito). Para isso, três sugestões:_x000a_a._x0009_Adicionar ao título do Capítulo todas as finalidades de importação que estão devidamente regulamentadas;_x000a_b._x0009_Adicionar ao título “e demais casos justificados a cada licenciamento”. De modo complementar, sugere-se que as finalidades nesse Capítulo fossem revistas periodicamente para adicionar mais casos recorrentes;_x000a_c._x0009_Disseminar ao longo dos Capítulos quais as finalidades de importação que podem ser aplicáveis. Isso seria um dos itens iniciais do capítulo para facilitar o entendimento da comunidade._x000a__x000a_•_x0009_Amostras: não está claro o que é proibida a importação. Exemplo: alguns tipos de amostras de alimentos estão proibidos."/>
        <s v="Entendo que se trata de um dos Capítulos mais críticos da norma. Seguem os problemas:_x000a_1) O Capítulo XXI trata apenas de produto não regularizado no SNVS. A norma não deixa claro sobre procedimentos de importação de produtos regularizados no SNVS para as mesmas finalidades._x000a_Sugestão: inserir algum dispositivo na norma mencionando que estes produtos, quando regularizados no SNVS e importados para as mesmas finalidades, devem atender aos procedimentos de importação do Cap. XXXIX._x000a__x000a_2) O Cap. XXI menciona a necessidade de petição para fiscalização e liberação sanitária, além do TR. No entanto, é omisso em relação a documentos como fatura comercial e conhecimento de carga embarcada, o que dá a entender que são dispensáveis. No entanto, será que estes documentos não deveriam ser obrigatório para todos os processos de importação de produtos sujeitos à vigilância sanitária?_x000a_Sugestão: avaliar se há necessidade de apresentação de fatura comercial e conhecimento de carga embarcada e deixar a redação clara._x000a__x000a_3) Seção II - Dos produtos médicos e produtos para diagnóstico in vitro: a seção é muito genérica ao dispor sobre &quot;testes, ensino e treinamento&quot;. Que testes, ensino e treinamento seriam estes?_x000a_Sugestão: inserir definição/critérios para &quot;testes, ensino e treinamento&quot;. Deixar claro que os testes, ensinos e treinamentos de que tratam este Cap. XXI não podem ser realizados em humanos. Para testes e treinamentos em humanos de produtos não regularizados no SNVS, há de se observar os procedimentos de importação para pesquisa científica (RDC n. 712/2017) ou pesquisa clínica (Capítulo XXVI). Deixar claro que não é autorizada pesquisa de mercado com produtos para saúde não regularizados no SNVS._x000a_4) Seção II - Dos produtos médicos e produtos para diagnóstico in vitro: a seção se refere somente a produtos ACABADOS. Atualmente, por limitação legal, os insumos, partes, acessórios, peças e semi-acabados de produtos para saúde destinados a testes, ensinos e treinamentos entram pelo 9818 (não sujeito à intervenção sanitária). No entanto, existe a possibilidade de estar ocorrendo uma deficiência de controle sanitário em relação a estes produtos. _x000a_Sugestão: avaliar junto à GGTPS qual o risco sanitário envolvendo a importação de matéria-prima, insumo, partes, acessórios e semi-acabados de produtos para saúde não regularizados para testes, ensino e treinamento, de forma a determinar o melhor tratamento a ser realizado na importação: se estes componentes devem permanecer no 9818 ou se deveriam ser contemplados no Cap. XXI. _x000a__x000a_5) Seção IV - Dos cosméticos, perfumes e produtos de higiene pessoal: o dispositivo se limita a produtos acabados ou a granel, mas o PAFAL tem recebido pedidos de importação de matéria-prima, e semi-elaborados de cosméticos, perfumes e produtos de higiene pessoal não regularizados no SNVS para estas mesmas finalidades, os quais atualmente estão sendo importados como não sujeitos à intervenção sanitária (código 9818).  No entanto, existe a possibilidade de estar ocorrendo uma deficiência de controle sanitário em relação a estes produtos._x000a_Sugestão: avaliar junto à GHCOS/CCOSM qual o risco sanitário envolvendo a importação de matéria-prima e semi-elaborados de cosméticos, perfumes e produtos de higiene pessoal não regularizados no SNVS, destinados à análise laboratorial de controle de qualidade e avaliação de embalagem e rotulagem, análise para fins de registro, desenvolvimento de novos produtos, pesquisa de mercado ou ensaios de segurança e eficácia, de forma a determinar o melhor tratamento a ser realizado na importação: se estas matérias-primas e semi-elaborados devem permanecer no 9818 ou se deveriam ser contemplados no Cap. XXI. _x000a__x000a_6) Seção V - Dos alimentos: o item 12.5 define que &quot;Não será autorizada a importação de amostra de alimento com obrigatoriedade de registro na Anvisa, cuja finalidade seja pesquisa de mercado&quot;. No entanto, este item contraria o disposto no Decreto- Lei n. 986/1969. Segue NOTA TÉCNICA Nº 52/2018/SEI/GEREG/GGALI/DIARE/ANVISA (SEI 0297637):  _x000a_“Em se tratando de alimentos destinados à prospecção de mercados, cabe esclarecer a excepcionalidade prevista no Decreto-Lei nº 986/69, transcrita abaixo. _x000a_Art 51. Será permitido, excepcionalmente, expor à venda, sem necessidade de registro prévio, alimentos elaborados em caráter experimental e destinados à pesquisa de mercado&quot;._x000a_Sugestão: revogar o item 12.5._x000a__x000a_7) Das disposições finais: a norma faz menção a &quot;reconhecimento de firma em cartório&quot;, o que não é compatível com a evolução dos sistemas, que são eletrônicos._x000a_Sugestão: atualizar a norma para substituir as firmas reconhecidas em cartório pelas assinaturas digitais. Deixar clara a obrigatoriedade da assinatura eletrônica nas documentações elaboradas pelo importador. _x000a__x000a_8) O capítulo XXI não estabelece nenhum controle destes produtos. Diferentemente dos casos de admissão temporária para feiras e eventos, em que os produtos são devolvidos ao exterior, no caso do Cap. XXI, os produtos, ressalta-se, NÃO estão regularizados, depois que entram para o mercado nacional ficam sem nenhum tipo de controle sanitário, e não há garantia de que não estejam sendo usados de forma irregular no país._x000a_Sugestão: alinhar um fluxo de comunicação com a GGFIS para que esta tenha acesso a estas informações para eventuais fiscalizações. Ou estabelecer alguma obrigatoriedade para o importador apresentar, via aditamento, comprovante de destinação da mercadoria, sob pena de ser autuado."/>
        <s v="Geral:_x000a_1)_x0009_Inserir item esclarecendo que, quando se tratar de importação de mercadorias sob vigilância sanitária regularizadas junto ao SNVS, destinadas à análise laboratorial, testes de controle de qualidade, avaliação de embalagem ou rotulagem e testes de equipamentos, devem ser observados os procedimentos do Capítulo XXXIX, dependendo da categoria de produto._x000a_2)_x0009_Alinhamento com o art. 30 da  RDC n. 74/2016, art. 5º do Decreto n. 10.278/2020 e Lei n. 14.129/2021 – tornar obrigatório o uso de assinatura digital no Termo de Responsabilidade._x000a__x000a_Seção II:_x000a_1._x0009_O Capítulo XXI da RDC nº 81/2008, em sua Seção II, regulamenta a importação de amostras de produtos acabados pertencentes a classe de produtos para saúde não regularizados na ANVISA, destinadas a testes, ensino ou treinamento. Contudo, a importação de matéria-prima, insumo, partes ou semiacabados para fabricação de produtos para saúde não regularizados, além de acessórios para estes produtos, com as finalidades descritas acima, não está prevista neste Capítulo. Atualmente, estes casos vêm sendo enquadrados no item 2 do Capítulo XXXVII da RDC nº 81/2008 (importação não sujeita à intervenção sanitária). Avaliar o risco de importar esses itens e se existe a possibilidade de estar ocorrendo uma deficiência de controle sanitário ao importar pelo Capítulo XXXVII (ex.  importação irregular de componentes para reposição/manutenção - e não fabricação - de produtos para a saúde não regularizados já introduzidos legalmente no país), e determinar o melhor tratamento a ser realizado na importação. _x000a__x000a_2._x0009_Não existe controle pós-importação dos produtos não regularizados  importados para testes, ensino ou treinamento, fato que se mostra particularmente preocupante em relação a produtos para saúde, gera o risco destes estarem, em tese, sendo importados para testes,  e serem entregues para uso em humanos. Avaliar a pertinência de incluir na norma formas de aumentar o controle/monitoramento da destinação destes produtos (ex. exigir retorno ou destruição destes itens após os testes, com envio de comprovação de destinação)_x000a__x000a_3._x0009_Esclarecer quanto à proibição de importação de produtos para saúde não regularizados destinados à pesquisa de mercado. Deixar claro em quais condições se aplica essa proibição, com base na definição do termo “pesquisa de mercado” (se envolve ou não uso do produto em humanos, etc) _x000a__x000a_4._x0009_Esclarecer quanto à impossibilidade de importação de produtos para saúde não regularizados no SNVS para testes, ensinos e treinamentos envolvendo humanos. Deixar claro que importação de  produtos  para saúde não regularizados para fins de testes envolvendo humanos devem atender às disposições da RDC n. 172/2017 (pesquisa científica) ou do Capítulo XXVI (pesquisa clínica)._x000a__x000a_5._x0009_Esclarecer a que tipo de testes a norma se refere. No caso de IVD, por exemplo, seriam admitidos apenas testes para fins de registro?_x000a__x000a__x000a_6._x0009_Discutir finalidades:  ensino e treinamento (Cap. XXI)  versus exposição e demonstração (RDC n. 13/2004)_x000a__x000a__x000a_Seção IV:_x000a_1)_x0009_A Seção IV do Capítulo XXI da RDC nº 81/2008 regulamenta a importação de amostras de produtos, nas formas de produto acabado ou a granel, pertencentes à classe de cosméticos, perfumes e produtos de higiene pessoal, não regularizados junto à Anvisa, e que não estejam expressamente proibidos no território nacional, destinadas a análise laboratorial de controle da qualidade e avaliação de embalagem e rotulagem; análise para fins de registro; desenvolvimento de novos produtos e pesquisa de mercado; ou ensaios de segurança e eficácia. Como a importação de matéria-prima ou semiacabados para fabricação destes produtos, com as finalidades descritas acima, não está prevista neste Capítulo, a importação nestes casos vem sendo enquadrada no item 2 do Capítulo XXXVII da RDC nº 81/2008 (importação não sujeita à intervenção sanitária). Avaliar o risco de importar esses itens e se existe a possibilidade de estar ocorrendo deficiência de controle sanitário ao importar pelo Capítulo XXXVII, de forma a determinar o melhor tratamento a ser realizado na importação._x000a_Exemplo: caso envolvendo a Importação de matéria-prima/substância ainda não autorizada em listas positivas para uso na categoria (SAT 2021136060):_x000a_“Fornecemos matérias-primas para a indústria de cosméticos e gostaria de saber se é possível importar uma amostra para desenvolvimento de produto. A amostra é a substância ETHYL LAUROYL ARGINATE HCl, Nº CAS 60372-77-2. _x000a_Essa substância não está listada na RDC 29/2021 que dispõe sobre a lista de conservantes permitidos para cosméticos, porém está na revisão da lista proposta na consulta pública Processo nº: 25351.942284/2018-91. _x000a_Minha dúvida é se podemos importar essa substância para fazer análises com amostras sem fins comerciais ou, mesmo nessa situação, somente devemos analisar substâncias já listadas?” ._x000a__x000a_2)_x0009_Deixar claro na norma (avaliar junto à COAFE) quanto à necessidade ou não de AFE para importação de cosméticos pelo Capítulo XXI - destinados a análise laboratorial de controle da qualidade e avaliação de embalagem e rotulagem; análise para fins de registro; desenvolvimento de novos produtos e pesquisa de mercado; ou ensaios de segurança e eficácia (vide Processos SEI n. 25351.900752/2019-31 e 25351.909209/2021-14)._x000a__x000a_Seção V:_x000a_1) A Seção V, item 12.5 do Capítulo XXI define que não está autorizada a importação de amostra de alimento com obrigatoriedade de registro na Anvisa, cuja finalidade seja pesquisa de mercado. No entanto, este dispositivo contraria o art. 51 do Decreto-Lei n. 986/1969._x000a__x000a_Seção VI_x000a_1)Alinhamento com o art. 30 da  RDC n. 74/2016, art. 5º do Decreto n. 10.278/2020 e Lei n. 14.129/2021 – tornar obrigatório o uso de assinatura digital na Declaração de Uso e Finalidade."/>
        <s v="Incluir Bioequivalência_x000a_Incluir possibilidades de importação via remessa expressa para medicamentos (se for o caso deixar clara a proibição)_x000a_Deixar clara a possibilidade (ou não) de alteração de finalidade_x000a_Itens 5 e 9.1: É de fato necessário a apresentação do termo de responsabilidade neste caso?_x000a_Itens 7.3, 9.2 e 12.3: Importante adaptar para Portal Único_x000a_Item 10: seria necessário um padrão dessa declaração? Sim_x000a_Itens 1, 5, 7, 9.1 e 12: Importante adaptar a “Petição para Fiscalização e Liberação Sanitária” para LPCO - Item 14 (Seção VI) - Para esse caso, é realmente necessária a assinatura por Responsável Técnico e Responsável Legal? Sugestão: Seguir somente com o Termo de Responsabilidade"/>
        <s v="PROPOSTA DE ALTERAÇÃO - I:_x000a__x0009_Alteração da finalidade do CAPÍTULO XXI, por meio de:_x000a_I – IMPLEMENTAÇÃO NA RDC DO FLUXO PROPOSTO PELA NOTA TÉCNICA DA COVIDNOTA TÉCNICA Nº 126/2020/SEI/GQMED/GGMED/DIRE2/ANVISA._x000a_OU_x000a_II - INCLUIR NA NORMA A POSSIBILIDADE DE UM PROCEDIMENTO ALTERNATIVO PARA A EMPRESA DE IMPORTAR UMA QUANTIDADE EXCEDENTE DE AMOSTRA (INSUMO) PARA DESENVOLVIMENTO E FUTURA COMERCIALIZAÇÃO A DEPENDER DO DEFERIMENTO DO REGISTRO OU PÓS-REGISTRO LEVANDO-SE EM CONSIDERAÇÃO A VALIDADE DO MATERIAL._x000a_JUSTIFICATIVA - I:_x000a_Embora a empresa importe o IFA não registrada para fins de teste, seria importante ser possível, após deferimento do registro ou pós-registro realizar a troca de finalidade pra ser viável a venda do produto acabado se ainda estiver dentro do prazo de validade._x000a__x000a_COMENTÁRIO:_x000a_I - Incluir possibilidades de importação via remessa expressa para medicamentos ou deixar claro, caso exista proibição para este tipo de importação. Deixar claro se existe ou não a possibilidade de alteração de finalidade._x000a__x000a_II - Deixar claro quais os tipos de matéria-prima se enquadram como produtos não regularizados para CQ (padrão, IFA, excipiente, embalagem, placebo)"/>
        <s v="Capitulo XXI , considerar incluir como parte do processo de importação para fins de registro as condições de exposição em feiras, demonstração para cliente:_x000a_PRODUTO NÃO REGULARIZADO NO SISTEMA NACIONAL DE VIGILÂNCIA SANITÁRIA - SNVS - PARA FINS DE REGISTRO, DESTINADO À PESQUISA DE MERCADO, EXPOSIÇÃO EM FEIRAS, DEMONSTRAÇÃO PARA CLIENTES, PESQUISA DE MERCADO, ANÁLISE LABORATORIAL, TESTES DE CONTROLE DA QUALIDADE, AVALIAÇÃO DE EMBALAGEM OU ROTULAGEM E TESTES DE EQUIPAMENTO _x000a__x000a_Seção II, 5:  Considerar a inclusão de importação de amostras de produtos para saúde não regularizados destinados a pesquisa de mercado, exposição em feiras, demonstração pra clientes, análise laboratorial, testes de controle de qualidade, avaliação de embalagem ou rotulagem para equipamentos. _x000a__x000a_ Não existe definição de Pesquisa de Mercado, permitindo que haja diferentes interpretações sobre a permissão de importação de produtos antes de sua regularização. Adicionalmente, o termo está mencionado apenas a Saneantes, Cosméticos, Perfumes e Produtos de Higiene Pessoal, e Alimentos. A pesquisa de mercado em dispositivos médicos é uma etapa importante do planejamento para seu lançamento, incluindo, por exemplo, entendimento sobre a necessidade de treinamento de profissionais da saúde. Considerando a premissa de que a pesquisa de mercado não gerará a utilização dos produtos em humanos / com amostras humanas, o risco para a população é reduzido."/>
        <s v="Importante manter a vedação para importação de medicamentos ._x000a_Excluir termos de responsabilidade._x000a_Pode ser realizada essa importação por centros de pesquisa (não detentores de AFE, por exemplo)."/>
      </sharedItems>
    </cacheField>
    <cacheField name="De acordo com sua experiência de importação, o CAPÍTULO XXII - TERMO DE RESPONSABILIDADE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20" numFmtId="0">
      <sharedItems count="3">
        <s v="Sim"/>
        <s v="N/A"/>
        <s v="Não"/>
      </sharedItems>
    </cacheField>
    <cacheField name="Que tipo de problema enfrentou ao aplicar o disposto neste capítulo?  [Regra excessiva, desnecessária ou desproporcional (necessidade de alteração ou supressão)]20" numFmtId="0">
      <sharedItems count="3">
        <s v="Não"/>
        <s v="N/A"/>
        <s v="Sim"/>
      </sharedItems>
    </cacheField>
    <cacheField name="Que tipo de problema enfrentou ao aplicar o disposto neste capítulo?  [Inadequação da regra (imprecisão ou incoerência, com necessidade de alteração ou supressão)]20" numFmtId="0">
      <sharedItems count="3">
        <s v="Não"/>
        <s v="N/A"/>
        <s v="Sim"/>
      </sharedItems>
    </cacheField>
    <cacheField name="Que tipo de problema enfrentou ao aplicar o disposto neste capítulo?  [Divergência com outro ato normativo (conflito com regras estabelecidas pela própria Anvisa ou por outro órgão anuente)]20" numFmtId="0">
      <sharedItems count="3">
        <s v="Não"/>
        <s v="N/A"/>
        <s v="Sim"/>
      </sharedItems>
    </cacheField>
    <cacheField name="Relate aqui o problema relacionado ao disposto neste capítulo e, se houver, sua sugestão de melhoria:21" numFmtId="0">
      <sharedItems containsBlank="1" count="9" longText="1">
        <s v="Sugestão: inclusão no termo de responsabilidade do cenário de importação para fins de mera apresentação comercial"/>
        <m/>
        <s v="- Rever o texto padrão do Termo de Responsabilidade. O texto da parte de medicamentos não veda comercialização, mas o texto do modelo de TR sim. Entretanto, a IN que trata do assunto da GGMED permite que os lotes pilotos sejam comercializados, caso o registro/pos registro seja aprovado."/>
        <s v="Deve-se verificar o prazo de liberação do processo após o protocolo do termo de responsabilidade."/>
        <s v="Há dificuldade de entendimento por nós técnicos da frase abaixo do TERMO DE RESPONSABILIDADE  DO CAPÍTULO XXII: &quot;Obs. A pessoa jurídica &quot;Laboratório&quot; está dispensada de regularização na ANVISA. &quot; e sua relação entre laboratório público x privado e legislações estaduais e municipais, principalmente em relação a exigência ou não de alvará sanitário."/>
        <s v="Na Seção VI do Capítulo XXI, menciona-se a necessidade de um documento subscrito pelo Responsável Técnico e Responsável Legal com mais algumas informações, quando produtos das Seções I a IV (apenas para Alimentos não é exigido), uma espécie de “Declaração”. Além desses dados, mais informações são exigidas no Capítulo XXII, no Termo de Responsabilidade, sendo que parte das informações são repetidas e a maioria delas se complementa. Dessa maneira, a sugestão é que o Termo de Responsabilidade e essa “Declaração” sejam unificadas em único documento."/>
        <s v="A ausência do número do LI no TR prejudica a rastreabilidade do produto. O TR, assim como a DDR, deveria ser atrelado ao processo de importação específico. Existem importadores que usam o mesmo TR, assinado em anos anteriores (ex.: 2020), para fazer importação recente (ex.: 2021). _x000a_Sugestão: incluir a obrigatoriedade de inserir o número do processo de importação no TR."/>
        <s v="PROPOSTA DE ALTERAÇÃO:_x000a_Os abaixo-assinados assumem a responsabilidade sanitária, pelos danos à saúde individual ou coletiva e ao meio ambiente decorrente da alteração da finalidade de ingresso do produto no território nacional. _x000a______________________________________________________________________                                 RESPONSÁVEL TÉCNICO                  OU                             REPRESENTANTE LEGAL _x000a_CR No. _x000a_JUSTIFICATIVA:_x000a_Alteração para &quot;Responsável técnico OU Responsável legal&quot; visa promover a otimização do processo."/>
        <s v="Avaliar remoção do termo e sinalização no peticionamento quanto a proibição de desvio de finalidade.  Ou mesmo mera  vedação na norma."/>
      </sharedItems>
    </cacheField>
    <cacheField name="De acordo com sua experiência de importação, o CAPÍTULO XXIII - IMPORTAÇÃO DE CÉLULAS E TECIDOS HUMANOS PARA FINS TERAPÊUTICO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1" numFmtId="0">
      <sharedItems count="3">
        <s v="N/A"/>
        <s v="Sim"/>
        <s v="Não"/>
      </sharedItems>
    </cacheField>
    <cacheField name="Que tipo de problema enfrentou ao aplicar o disposto neste capítulo?  [Regra excessiva, desnecessária ou desproporcional (necessidade de alteração ou supressão)]21" numFmtId="0">
      <sharedItems count="3">
        <s v="N/A"/>
        <s v="Não"/>
        <s v="Sim"/>
      </sharedItems>
    </cacheField>
    <cacheField name="Que tipo de problema enfrentou ao aplicar o disposto neste capítulo?  [Inadequação da regra (imprecisão ou incoerência, com necessidade de alteração ou supressão)]21" numFmtId="0">
      <sharedItems count="3">
        <s v="N/A"/>
        <s v="Não"/>
        <s v="Sim"/>
      </sharedItems>
    </cacheField>
    <cacheField name="Que tipo de problema enfrentou ao aplicar o disposto neste capítulo?  [Divergência com outro ato normativo (conflito com regras estabelecidas pela própria Anvisa ou por outro órgão anuente)]21" numFmtId="0">
      <sharedItems count="3">
        <s v="N/A"/>
        <s v="Não"/>
        <s v="Sim"/>
      </sharedItems>
    </cacheField>
    <cacheField name="Relate aqui o problema relacionado ao disposto neste capítulo e, se houver, sua sugestão de melhoria:22" numFmtId="0">
      <sharedItems containsBlank="1" count="5" longText="1">
        <m/>
        <s v="Nada a Declarar"/>
        <s v="Sugerimos: CRIAÇÃO DE UMA SEÇÃO ESPECÍFICA PARA PRODUTOS DE TERAPIAS AVANÇADAS (PTAS), QUE É SEMELHANTE AOS PRODUTOS BIOLÓGICOS EM ALGUNS ASPECTOS E RADIOFÁRMACOS EM OUTROS ASPECTOS (SEM TERMO DE GUARDA, ENVIADO DIRETAMENTE PARA O CENTRO DE TRATAMENTO), MAS COM UMA AGILIDADE MAIOR NA LIBERAÇÃO._x000a_OBS: CAPÍTULO XXIII - IMPORTAÇÃO DE CÉLULAS E TECIDOS HUMANOS PARA FINS TERAPÊUTICOS NÃO SE APLICA PARA OS MEDICAMENTOS – PTAS (PRODUTO ACABADO)."/>
        <s v="•_x0009_Com o Novo Processo de Importação, os seguintes itens devem ser atualizados com as novas nomenclaturas e ou nova lógica:_x000a_a._x0009_Nos itens iniciais de cada seção: adicionar a utilização do formulário no Módulo LPCO, que deverá ser vinculado a uma declarações únicas de importação (DUIMP);_x000a_b._x0009_Adaptação das informações solicitadas nas petições em atributos, que deverão estar distribuídos entre o Módulo Catálogo, o formulário LPCO e a DUIMP. Essa oportunidade pode ser observadas em alguns itens como 11.1, 11.2, 16, 19, 25, 26 e 27. Para exemplificar, segue uma possível estruturação com o item 11.1:_x000a_1._x0009_Módulo Catálogo: Itens a), c), d)_x000a_2._x0009_Módulo DUIMP: Itens e), f)_x000a_3._x0009_Módulo LPCO: itens b), g)_x000a__x000a_•_x0009_O item 2.1 causa confusão sobre qual é o pleito que deve ser apresentado à ANVISA. Uma pergunta frequente é: “O pleito seria o peticionamento eletrônico?”. Essa confusão é gerada pela característica do material, que é humano, e, normalmente, possui exigências adicionais no processo de importação._x000a_a._x0009_Observação: apesar de que essa confusão será provavelmente cessada com a utilização do Módulo LPCO, essa dúvida precisa ser esclarecida a curto prazo para a Licença de Importação (LI)._x000a__x000a_•_x0009_Em algumas seções, é mencionado que as cargas deverão ser objeto de verificação física obrigatória. Uma oportunidade mapeada é a possibilidade de expandir a gestão de riscos para esses produtos, visto que os mesmos necessitam de extrema agilidade na cadeia logística e as organizações importadoras, normalmente, são bastante conhecidas pelo órgão regulador. Ou seja, substituir o termo “obrigatório” para “passível” de verificação física._x000a__x000a_•_x0009_As mercadorias classificadas neste Capítulo são extremamente sensíveis ao tempo de processo de importação. Sugere-se que, além da prioridade de análise, seja estabelecido o “deferimento automático” de 1 dia útil. Destaca-se que esse prazo é possível devido ao estabelecimento das Centrais Análises Remotas._x000a_a._x0009_Justificativa: com a gestão de riscos integrada e uma base vasta de dados para acesso, os órgãos anuentes, em especial à ANVISA, terão a capacidade de parametrizar os próprios sistemas e garantir maior agilidade ao processo de importação._x000a__x000a_•_x0009_Por solicitação da GCPAF, indica-se de modo repetido uma oportunidade de melhoria neste Capítulo: o vínculo de legislação pertinente. Um exemplo está no item 4, que não menciona as normas regulamentares."/>
        <s v="- Corrigir a GGSTO (GSCTO), ou deixar unidade da Anvisa competente pela  avaliação previa._x000a_- Alinhar com  norma de importação de células reprodutoras."/>
      </sharedItems>
    </cacheField>
    <cacheField name="De acordo com sua experiência de importação, o CAPÍTULO XXIV - MATERIAL BIOLÓGICO HUMANO PARA FINS DE DIAGNÓSTICO LABORATORIAL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2" numFmtId="0">
      <sharedItems count="3">
        <s v="N/A"/>
        <s v="Não"/>
        <s v="Sim"/>
      </sharedItems>
    </cacheField>
    <cacheField name="Que tipo de problema enfrentou ao aplicar o disposto neste capítulo?  [Regra excessiva, desnecessária ou desproporcional (necessidade de alteração ou supressão)]22" numFmtId="0">
      <sharedItems count="3">
        <s v="N/A"/>
        <s v="Sim"/>
        <s v="Não"/>
      </sharedItems>
    </cacheField>
    <cacheField name="Que tipo de problema enfrentou ao aplicar o disposto neste capítulo?  [Inadequação da regra (imprecisão ou incoerência, com necessidade de alteração ou supressão)]22" numFmtId="0">
      <sharedItems count="3">
        <s v="N/A"/>
        <s v="Não"/>
        <s v="Sim"/>
      </sharedItems>
    </cacheField>
    <cacheField name="Que tipo de problema enfrentou ao aplicar o disposto neste capítulo?  [Divergência com outro ato normativo (conflito com regras estabelecidas pela própria Anvisa ou por outro órgão anuente)]22" numFmtId="0">
      <sharedItems count="2">
        <s v="N/A"/>
        <s v="Não"/>
      </sharedItems>
    </cacheField>
    <cacheField name="Relate aqui o problema relacionado ao disposto neste capítulo e, se houver, sua sugestão de melhoria:23" numFmtId="0">
      <sharedItems containsBlank="1" count="6" longText="1">
        <m/>
        <s v="O prazo para análise do processo é relativamente longo (pela legislação até 60 dias) e temos amostras das quais o paciente aguarda o resultado do laudo para o diagnóstico e o tratamento de doenças raras. Portanto, o prazo médio de 15 a 20 dias ou mais apenas para a análise no Solicita, além de todos os trâmites logísticos, se trata de um período longo para quem espera por este diagnóstico. Solicitamos respeitosamente, que seja considerado um prazo e/ou tratamento diferenciado e prioritário nos casos de importação de amostras de material biológico humano para fins de diagnóstico laboratorial."/>
        <s v="Nada a Declarar"/>
        <s v="Pop para PAFs visando inspeção física para verificação das condições de transporte, temperatura e conservação das amostras."/>
        <s v="As oportunidades mapeadas em relação a esse capítulo podem ser subdivididas em quatro blocos:_x000a_•_x0009_Adaptações às novas dinâmicas: _x000a_a._x0009_Itens 1, 2 e 3: Novo Processo de Importação, mencionando os formulários LPCO e a DUIMP. Além disso, faz-se necessário esclarecer que esses dois documentos são processados de forma paralela, não mais sequencialmente._x000a_b._x0009_Item 6: adaptar para prever o aceite da assinatura digital._x000a__x000a_•_x0009_Neste Capítulo, não está previsto se é possível a utilização de Remessa Expressa. Caso exista esse cenário, faz-se necessário descrever em quais hipóteses essa _x000a_modalidade está permitida._x000a__x000a_•_x0009_Os materiais enquadrados neste Capítulo atendem aos critérios de priorização mencionados na Orientação de Serviço DIMON Nº 47 DE 09/04/2018. Sugere-se, portanto, que os produtos deste Capítulo sejam indicados na RDC como prioritários de análise pela fiscalização._x000a__x000a_•_x0009_Alguns pontos não estão (bem) regulamentados nesse Capítulo:_x000a_a._x0009_Uso compassivo e fornecimento de medicamentos e dispositivos pós-estudo indicados no manual https://www.gov.br/anvisa/pt-br/centraisdeconteudo/publicacoes/produtos-para-a-saude/manuais/manual-para-uso-compassivo-de-dispositivos-medicos.pdf e da RDC 38/13: nem todas as possibilidades de importação estão mencionadas;_x000a_b._x0009_Partes, peças e acessórios de equipamentos médicos: não existe uma seção (ou subseção) para descrever a possibilidade e o procedimento de importação para pesquisa clínica;_x000a_c._x0009_Sugestão: devido à alta dinamicidade de inovações no mercado, sugere-se que, vinculada à RDC, exista uma normativa / cartilha que possa ser atualizada mais rapidamente e facilite a orientação das organizações importadoras."/>
        <s v="O Brasil tem um grande potencial de exportar serviços de análises clínicas para os países da América do Sul, pois é notório que laboratórios brasileiros ofertam exames de alta tecnologia localmente._x000a_Atualmente, as importações se limitam aos swabs p/ testes genéticos, por serem amostras de longa estabilidade, sem riscos de degradação por aguardarem dias na fila de anuência da ANVISA._x000a_Com o advento do Sistema SOLICITA p/  protocolização eletrônica dos processos de anuência, o tempo do processo diminuiu, mas ainda varia muito por vários fatores, como instabilidade do sistema, atraso na compensação da taxa paga de GRU, falta de anuência no sistema da Receita Federal e, etc._x000a_1. Sendo assim, gostaríamos de solicitar que fosse criado um fast tracking p/ a viabilizar a importação de amostras de pacientes da LATAM ( curto transit time aéreo) p/ diagnóstico laboratorial no Brasil._x000a_Recentemente, formos informados pela UPS e DHL que,  as análises dos codigos abaixo foram retiradas da PAF Viracopos/Guarulhos e redirecionadas p/ uma célula em Brasília e, portanto, acreditamos que o fast tracking poderia ser considerado dado as características das amostras e finalidade à que se destinam._x000a_90297 - Anuência de importação de até 20 amostras biológicas humanas para fins de diagnóstico laboratorial _x000a_90298 - Anuência de importação de até 21 á 50 amostras biológicas humanas para fins de diagnóstico laboratorial _x000a_A criação de um fast tracking contribui com a gestão de riscos, que é preconizada pela RDC 228/2018, definindo critérios p/ identificar o risco sanitário aplicado às atividades de controle e fiscalização dos materiais importados;_x000a_I. Classe e classificação de risco do produto; amostras biológicas de pacientes_x000a_II. Finalidade da importação; diagnóstico laboratorial _x000a_III. Condições de armazenagem e transporte; refrigerado, gelo seco e baixa estabilidade_x000a_2. Também sugerimos a inclusão desses códigos no Painel de Tempo de Análise p/ que a ANVISA possa mensurar a liberação de remessas expressas, tal como já o faz com as importações de importações comerciais."/>
      </sharedItems>
    </cacheField>
    <cacheField name="De acordo com sua experiência de importação, o CAPÍTULO XXV - TERMO DE RESPONSABILIDADE PARA IMPORTAÇÃO DE MATERIAL BIOLÓGICO HUMANO PARA FINS DE DIAGNÓSTICO LABORATORIAL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3" numFmtId="0">
      <sharedItems count="3">
        <s v="N/A"/>
        <s v="Não"/>
        <s v="Sim"/>
      </sharedItems>
    </cacheField>
    <cacheField name="Que tipo de problema enfrentou ao aplicar o disposto neste capítulo?  [Regra excessiva, desnecessária ou desproporcional (necessidade de alteração ou supressão)]23" numFmtId="0">
      <sharedItems count="3">
        <s v="N/A"/>
        <s v="Sim"/>
        <s v="Não"/>
      </sharedItems>
    </cacheField>
    <cacheField name="Que tipo de problema enfrentou ao aplicar o disposto neste capítulo?  [Inadequação da regra (imprecisão ou incoerência, com necessidade de alteração ou supressão)]23" numFmtId="0">
      <sharedItems count="2">
        <s v="N/A"/>
        <s v="Não"/>
      </sharedItems>
    </cacheField>
    <cacheField name="Que tipo de problema enfrentou ao aplicar o disposto neste capítulo?  [Divergência com outro ato normativo (conflito com regras estabelecidas pela própria Anvisa ou por outro órgão anuente)]23" numFmtId="0">
      <sharedItems count="3">
        <s v="N/A"/>
        <s v="Não"/>
        <s v="Sim"/>
      </sharedItems>
    </cacheField>
    <cacheField name="Relate aqui o problema relacionado ao disposto neste capítulo e, se houver, sua sugestão de melhoria:24" numFmtId="0">
      <sharedItems containsBlank="1" count="5" longText="1">
        <m/>
        <s v="O prazo para análise do processo é relativamente longo (pela legislação até 60 dias) e temos amostras das quais o paciente aguarda o resultado do laudo para o diagnóstico e o tratamento de doenças raras. Portanto, o prazo médio de 15 a 20 dias ou mais apenas para a análise no Solicita, além de todos os trâmites logísticos, se trata de um período longo para quem espera por este diagnóstico. Solicitamos respeitosamente, que seja considerado um prazo e/ou tratamento diferenciado e prioritário nos casos de importação de amostras de material biológico humano para fins de diagnóstico laboratorial."/>
        <s v="Nada a Declarar"/>
        <s v="Além das oportunidades referentes ao Termo de Responsabilidade, mencionadas no início deste documento, sugere-se de modo complementar que as informações adicionais sejam adaptadas diretamente nos Módulos do Portal Único:_x000a_•_x0009_De b) a g), serão dados disponíveis no processo de importação, sejam eles no Módulo LPCO ou no Módulo DUIMP;_x000a_•_x0009_Os itens a) e de h) a j) poderiam ser atributos específicos no formulário LPCO para essa categoria de produto;_x000a_•_x0009_O item l) poderia ser uma exigência realizada diretamente na DUIMP, quando a carga selecionada para verificação física."/>
        <s v="Alinhamento com o art. 30 da  RDC n. 74/2016, art. 5º do Decreto n. 10.278/2020 e Lei n. 14.129/2021 – tornar obrigatório o uso de assinatura digital na Declaração de Uso e Finalidade."/>
      </sharedItems>
    </cacheField>
    <cacheField name="De acordo com sua experiência de importação, o CAPÍTULO XXVI - PESQUISA CLÍNICA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24" numFmtId="0">
      <sharedItems count="3">
        <s v="Não"/>
        <s v="N/A"/>
        <s v="Sim"/>
      </sharedItems>
    </cacheField>
    <cacheField name="Que tipo de problema enfrentou ao aplicar o disposto neste capítulo?  [Regra excessiva, desnecessária ou desproporcional (necessidade de alteração ou supressão)]24" numFmtId="0">
      <sharedItems count="3">
        <s v="Sim"/>
        <s v="N/A"/>
        <s v="Não"/>
      </sharedItems>
    </cacheField>
    <cacheField name="Que tipo de problema enfrentou ao aplicar o disposto neste capítulo?  [Inadequação da regra (imprecisão ou incoerência, com necessidade de alteração ou supressão)]24" numFmtId="0">
      <sharedItems count="3">
        <s v="Não"/>
        <s v="N/A"/>
        <s v="Sim"/>
      </sharedItems>
    </cacheField>
    <cacheField name="Que tipo de problema enfrentou ao aplicar o disposto neste capítulo?  [Divergência com outro ato normativo (conflito com regras estabelecidas pela própria Anvisa ou por outro órgão anuente)]24" numFmtId="0">
      <sharedItems count="3">
        <s v="Não"/>
        <s v="N/A"/>
        <s v="Sim"/>
      </sharedItems>
    </cacheField>
    <cacheField name="Relate aqui o problema relacionado ao disposto neste capítulo e, se houver, sua sugestão de melhoria:25" numFmtId="0">
      <sharedItems containsBlank="1" count="11" longText="1">
        <s v="ASSUNTO: CONHECIMENTO DE EMBARQUE COMO DOCUMENTO OBRIGATÓRIO DA INSTRUÇÃO PROCESSUAL_x000a_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
        <m/>
        <s v="Na seção II acho que deve ser especificado os critérios para importação de produtos que se enquadram como dispositivo médico e que serão usados como auxiliar à pesquisa .no que diz respeito à sua regularização."/>
        <s v="Incluir o CE ou CEE ou DDCM ou DICD como documento obrigatório. Estão na RDC 09/15"/>
        <s v="Nada a Declarar"/>
        <s v="Sugerimos:_x000a_ - TRAZER CLAREZA SOBRE A NECESSIDADE DE LICENÇA DE FUNCIONAMENTO QUANDO O IMPORTADOR NÃO FAZ A MANIPULAÇÃO DA AMOSTRA._x000a_ - TRAZER CLAREZA E ESTABELECER PROCEDIMENTO PARA OS CASOS DE IMPORTAÇÃO DE AMOSTRA VIA REMESSA EXPRESSA PARA PESQUISA CLÍNICA_x000a_ - PREVER A NECESSIDADE DE AUTORIZAÇÃO ESPECIAL (AE) PARA OS ESTABELECIMENTOS QUE REALIZEM A IMPORTAÇÃO, EXPORTAÇÃO OU OUTRAS ATIVIDADES COM SUBSTÂNCIAS SUJEITAS A CONTROLE ESPECIAL OU COM OS MEDICAMENTOS QUE AS CONTENHAM PARA FINS DE PESQUISA COM FINALIDADE COMERCIAL."/>
        <s v="Sugiro deixar claro quais informações são imprescindíveis para constar da documentação apresentada, isso em avaliação conjunta com as áreas específicas de pesquisa clínica de medicamentos e de produtos para a saúde, pois pode haver divergência nas informações ou formatos que são disponibilizados pela própria Anvisa. Deixar claro que o importador precisa estar declarado no CE, deixar claro que a mercadoria precisa estar declarada no CE. Ainda, avaliar a diferença de requisitos para os produtos objetos da PC e os produtos para acompanhamento da PC, incluindo a clareza da necessidade ou não da apresentação do Termo de Responsabilidade. Isso porque na Seção II não se exige o termo, mas na norma específica de PC se exige (RDC Nº 548, DE 30 DE AGOSTO DE 2021, art 75, III)."/>
        <s v="•_x0009_Sugestão: inserir explicações (e ou exemplos), além do vínculo à legislação pertinente, sobre cenários em que cada um dos documentos (CE, CEE, DDCD e DICD) seja aplicável para cada uma das seções subsequentes nesse capítulo._x000a__x000a_•_x0009_As seguintes Resoluções impactam esse Capítulo, mas não necessariamente estão mencionadas: RDC 09/15; RDC 10/15, RDC 172/17. É necessário, ao menos, mencioná-las nessa parte da RDC 81._x000a__x000a_•_x0009_Em relação ao Novo Processo de Importação, é necessária a adaptação de alguns itens ao longo desse capítulo:_x000a_a._x0009_Itens 1, 4, 5 e 8.1: adaptar para Portal Único e formulário LPCO;_x000a_b._x0009_Itens 1.1, 5.1 e 8.a): os números dos comunicados / documentos mencionados podem ser substituídos por atributos específicos no Módulo LPCO;_x000a_c._x0009_Itens 1.2, 5.2 e 8: em relação ao Conhecimento de Carga, vide a proposta mencionada no início deste documento."/>
        <s v="No Cap. XXVI, de pesquisa clínica, estabelece que o importador deve informar na descrição do produto o número do CE ou CEE ou DDCM ou DICD. Não constam na lista de documentos obrigatórios para instrução processual. No entanto, na prática, os anuentes do PAFCO fazem exigência para anexação do documento, embora seja um documento produzido pela Anvisa._x000a_Sugestão: avaliar se é melhor incluir na norma a obrigatoriedade de anexação do CE ou CEE ou DDCM ou DICD ou estabelecer fluxo interno para dar acesso aos anuentes ao SCPC."/>
        <s v="Geral:_x000a_Incluir o CE ou CEE ou DDCM ou DICD como documento obrigatório._x000a_Alinhamento com o art. 30 da  RDC n. 74/2016, art. 5º do Decreto n. 10.278/2020 e Lei n. 14.129/2021 – tornar obrigatório o uso de assinatura digital no Termo de Responsabilidade._x000a__x000a_Capítulo XXVI, SEÇÃO II:_x000a_Inclusão de documentos obrigatório no processo de importação: Documento para Importação de Produto sob investigação do Dossiê de Desenvolvimento Clínico de Medicamento (DDCM) e Termo de Responsabilidade conforme modelo constante no Capítulo XXVII."/>
        <s v="RDC 09/15, RDC 10/15, RDC 172_x000a_No item 1.1, indicar CE, CEE, DDCD e DICD: indicar a hipótese aplicável em cada_x000a_- Ordem de Serviço Nº 1/DIRE2/DIRE5/ANVISA/2020: alinhar os procedimentos indicados na OS com a RDC_x000a_Itens 1, 4, 5 e 8.1 – Adaptar para Portal Único e LPCO_x000a_Itens 1.2, 5.2 e 8 – Retirar a exigência dos seguintes documentos que devem ser apresentados na DUIMP, visto que é sobre a carga (mercadoria): a) e b). Essas informações estarão automaticamente disponíveis quando o vínculo DUIMP e LPCO"/>
      </sharedItems>
    </cacheField>
    <cacheField name="De acordo com sua experiência de importação, o CAPÍTULO XXVII - TERMO DE RESPONSABILIDADE PARA IMPORTAÇÃO DESTINADA A PESQUISA CLÍNIC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5" numFmtId="0">
      <sharedItems count="3">
        <s v="N/A"/>
        <s v="Sim"/>
        <s v="Não"/>
      </sharedItems>
    </cacheField>
    <cacheField name="Que tipo de problema enfrentou ao aplicar o disposto neste capítulo?  [Regra excessiva, desnecessária ou desproporcional (necessidade de alteração ou supressão)]25" numFmtId="0">
      <sharedItems count="3">
        <s v="N/A"/>
        <s v="Não"/>
        <s v="Sim"/>
      </sharedItems>
    </cacheField>
    <cacheField name="Que tipo de problema enfrentou ao aplicar o disposto neste capítulo?  [Inadequação da regra (imprecisão ou incoerência, com necessidade de alteração ou supressão)]25" numFmtId="0">
      <sharedItems count="2">
        <s v="N/A"/>
        <s v="Não"/>
      </sharedItems>
    </cacheField>
    <cacheField name="Que tipo de problema enfrentou ao aplicar o disposto neste capítulo?  [Divergência com outro ato normativo (conflito com regras estabelecidas pela própria Anvisa ou por outro órgão anuente)]25" numFmtId="0">
      <sharedItems count="2">
        <s v="N/A"/>
        <s v="Não"/>
      </sharedItems>
    </cacheField>
    <cacheField name="Relate aqui o problema relacionado ao disposto neste capítulo e, se houver, sua sugestão de melhoria:26" numFmtId="0">
      <sharedItems containsBlank="1" count="6">
        <m/>
        <s v="Nada a Declarar"/>
        <s v="Nada a comentar"/>
        <s v="A ausência do número do LI no TR prejudica a rastreabilidade do produto. O TR, assim como a DDR, deveria ser atrelado ao processo de importação específico. E_x000a_Sugestão: incluir a obrigatoriedade de inserir o número do processo de importação no TR."/>
        <s v="Inclusão no quadro do Termo de Responsabilidade de coluna contendo o número do protocolo de estudo aprovado."/>
        <s v="Termo de responsabilidade seria dispensável."/>
      </sharedItems>
    </cacheField>
    <cacheField name="De acordo com sua experiência de importação, o CAPÍTULO XXVIII - SITUAÇÕES ADUANEIRAS ESPECIAI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6" numFmtId="0">
      <sharedItems count="3">
        <s v="N/A"/>
        <s v="Sim"/>
        <s v="Não"/>
      </sharedItems>
    </cacheField>
    <cacheField name="Que tipo de problema enfrentou ao aplicar o disposto neste capítulo?  [Regra excessiva, desnecessária ou desproporcional (necessidade de alteração ou supressão)]26" numFmtId="0">
      <sharedItems count="3">
        <s v="N/A"/>
        <s v="Sim"/>
        <s v="Não"/>
      </sharedItems>
    </cacheField>
    <cacheField name="Que tipo de problema enfrentou ao aplicar o disposto neste capítulo?  [Inadequação da regra (imprecisão ou incoerência, com necessidade de alteração ou supressão)]26" numFmtId="0">
      <sharedItems count="3">
        <s v="N/A"/>
        <s v="Sim"/>
        <s v="Não"/>
      </sharedItems>
    </cacheField>
    <cacheField name="Que tipo de problema enfrentou ao aplicar o disposto neste capítulo?  [Divergência com outro ato normativo (conflito com regras estabelecidas pela própria Anvisa ou por outro órgão anuente)]26" numFmtId="0">
      <sharedItems count="3">
        <s v="N/A"/>
        <s v="Sim"/>
        <s v="Não"/>
      </sharedItems>
    </cacheField>
    <cacheField name="Relate aqui o problema relacionado ao disposto neste capítulo e, se houver, sua sugestão de melhoria:27" numFmtId="0">
      <sharedItems containsBlank="1" count="10" longText="1">
        <m/>
        <s v="Falta de objetividade e clareza na contextualização da cláusulas. Regras diferentes de acordo com cada estado no Brasil e com país de origem."/>
        <s v="d) bens ou produtos sob suspeita de comprometimento do padrão de identidade e qualidade, ou em situações emergenciais e provisórias, por medidas relacionadas ao_x000a_contexto sanitário e epidemiológico internacional. (Redação dada pela Resolução – RDC nº 208, de 5 de janeiro de 2018):_x000a_Sugerimos a revisão do item d”, aparentemente é interpretativo dando a entender que o texto destacado se aplica em duas possibilidades  e não que o produto sempre tenha que ser relacionado ao contexto sanitário e epidemiológico."/>
        <s v="Nada a Declarar"/>
        <s v="Ações de fiscalização sanitária/repressão em áreas não alfandegadas visando coibir ingresso via fluvial/lacustre/terrestre de bens importados de forma irregular, cujo ingresso no pais traz risco á saúde pública."/>
        <s v="- Item 3: -  Inclusão do texto/procedimento da RDC 13/2004 no caso de Admissão Temporária para utilização em Exposição, Demonstração ou Distribuição em Feiras ou Eventos  de mercadorias não regularizadas pela ANVISA._x000a_-"/>
        <s v="•_x0009_Trânsito Aduaneiro_x000a_a._x0009_O item d) poderia ser melhorado, visto que a expressão “a critério da fiscalização sanitária” dá margem à interpretação fiscal, gerando insegurança jurídica e falhas na comunicação entre o representante legal e a empresa importadora. Dessa maneira, sugere-se que esteja previsto na legislação: _x000a_i._x0009_a transparência no processo quanto à retenção da carga, seja através da Licença de Importação ou da DUIMP; _x000a_ii._x0009_a obrigação da imediata (em 24 horas) publicação da retenção da carga pelo fiscal sanitário responsável._x000a__x000a_•_x0009_Admissão Temporária_x000a_a._x0009_Observação: as oportunidades elencadas abaixo não excluem as sugestões de alteração de procedimentos para Admissão e Exportação Temporária descritas no início deste documento;_x000a_b._x0009_No item 4.1, o procedimento relacionado à apresentação do “comprovante de exportação” remete à ideia do antigo processo de exportação, ou seja, antes da implementação da Declaração Única de Exportação (DU-E). Dessa maneira, sugere-se a dispensa da apresentação desse documento, visto que, através do Portal Único, o monitoramento pode ser compartilhado entre os órgãos. Se existir alguma dúvida sobre a não devolução ao exterior da mercadoria, a ANVISA possui a prerrogativa de solicitar explicações adicionais ao importador;_x000a_c._x0009_Com o Novo Processo de Importação, o item 4 deverá ser basicamente extinto, visto que quase a totalidade desses dados será controlada através da DUIMP;_x000a_d._x0009_Conforme descrito no Capítulo XVIII,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_x000a__x000a_•_x0009_Entrega fracionada_x000a_a._x0009_Essa seção deve ser atualizada com a previsão da utilização do SOLICITA e da Licença de Importação;_x000a_b._x0009_No item 8.2, é percebida uma insegurança jurídica, visto que não estão indicadas quais são as penalidades passíveis de aplicação (essa oportunidade é aprofundada no Capítulo XXXVI)._x000a_i._x0009_No entender do Setor Privado, existe uma confusão entre “penalidade sanitária” e “penalidade administrativa”, visto que as situações descritas na seção estão mais propensas ao segundo tipo;_x000a_ii._x0009_Destaca-se que existem situações de entrega fracionada “à força”, visto que, na origem, pode ter ocorrido uma “quebra”. Essa situação é prevista, inclusive, na legislação aduaneira, sem a penalidade ao importador, pois é um cenário intrínseco ao comércio exterior. A base normativa da Receita Federal possui prazo legal para o Importador e o Agente de Cargas informarem essa “quebra”, depois que parte da carga tenha chegado em território nacional, sem a aplicação de penalidades._x000a_iii._x0009_De modo complementar, pela Lei do Ambiente de Negócio, não existe sentido a aplicação de penalidades ao Importador quando o Agente de Cargas na origem foi o responsável pelo erro._x000a_c._x0009_No item 8.3, deve-se atualizar o conceito com a ideia de que o registro de ressalvas seja realizado na DUIMP, visto que essa situação ocorrerá durante o efetivo processo de importação;_x000a_d._x0009_Com o Novo Processo de Importação, a comunicação das chegadas das (entregas) parciais será realizada através do Módulo CCT, com o vínculo da DUIMP aos Conhecimentos de Cargas. Portanto, com o LPCO vinculado, a ANVISA também terá a visão das chegadas das cargas. Portanto, os itens 8.1 e 9 acabam por ser etapas redundantes._x000a__x000a_•_x0009_Carnê ATA_x000a_a._x0009_Apesar de atualmente não existir uma organização garantidora para o Carnê ATA, esse cenário pode ser alterado a qualquer momento. Consequentemente, sugere-se a manutenção dessa seção na futura RDC._x000a__x000a_•_x0009_Depósito Especial_x000a_a._x0009_Observa-se a lacuna da legislação em relação a este Regime Especial, o qual permite a importação de cargas, com destaque a partes, peças e acessórios, sob anuência da ANVISA."/>
        <s v="- Admissão temporária -  avaliar a possibilidade de incluir  despacho para consumo no caso de feiras e eventos._x000a_- Incorporar RDC 13/2004 , definindo a autordade responsável pela autorização de produtos não regularizados e por empresas não autorizadas."/>
        <s v="As oportunidades mapeadas em relação a esse capítulo estão subdivididas de acordo com o Regime Especial:_x000a_•_x0009_Trânsito Aduaneiro_x000a_a._x0009_O item d) poderia ser melhorado, visto que a expressão “a critério da fiscalização sanitária” dá margem à interpretação fiscal, gerando insegurança jurídica e falhas na comunicação entre o representante legal e a empresa importadora. Dessa maneira, sugere-se que esteja previsto na legislação: _x000a_i._x0009_a transparência no processo quanto à retenção da carga, seja através da Licença de Importação ou da DUIMP; _x000a_ii._x0009_a obrigação da imediata (em 24 horas) publicação da retenção da carga pelo fiscal sanitário responsável._x000a_•_x0009_Admissão Temporária_x000a_a._x0009_Observação: as oportunidades elencadas abaixo não excluem as sugestões de alteração de procedimentos para Admissão e Exportação Temporária descritas no início deste documento;_x000a_b._x0009_No item 4.1, o procedimento relacionado à apresentação do “comprovante de exportação” remete à ideia do antigo processo de exportação, ou seja, antes da implementação da Declaração Única de Exportação (DU-E). Dessa maneira, sugere-se a dispensa da apresentação desse documento, visto que, através do Portal Único, o monitoramento pode ser compartilhado entre os órgãos. Se existir alguma dúvida sobre a não devolução ao exterior da mercadoria, a ANVISA possui a prerrogativa de solicitar explicações adicionais ao importador;_x000a_c._x0009_Com o Novo Processo de Importação, o item 4 deverá ser basicamente extinto, visto que quase a totalidade desses dados será controlada através da DUIMP;_x000a_d._x0009_Conforme descrito no Capítulo XVIII, atualmente, existe um entendimento de que a mercadoria, que entrou em território nacional sob esse regime com fins não econômicos (feiras, demonstrações, exposições, entre outros), não pode ser nacionalizada, pois essa carga seria considerada “usada” depois dos eventos. Além do conceito de “usado” estar sendo equivocadamente empregado, essa dinâmica dificulta o ambiente de negócios, visto que a “nacionalização” de uma mercadoria é a direta tradução de oportunidades de comércio._x000a_•_x0009_Carnê ATA_x000a_a._x0009_Apesar de atualmente não existir uma organização garantidora para o Carnê ATA, esse cenário pode ser alterado a qualquer momento. Consequentemente, sugere-se a manutenção dessa seção na futura RDC._x000a_•_x0009_Depósito Especial_x000a_a._x0009_Observa-se a lacuna da legislação em relação a este Regime Especial, o qual permite a importação de cargas, com destaque a partes, peças e acessórios, sob anuência da ANVISA."/>
        <s v="Atualmente inviabiliza a posterior nacionalização da carga. Incluir dispositivo para que produtos admitidos em condição de novo, que sejam submetidos a uso em território nacional durante admissão temporária possam ser nacionalizados na condição de usado (Congruência com a resolução de recondicionados)._x000a__x000a_Caso um dispositivo médico inicialmente importado (Novo – sem registro) sob Regime Aduaneiro Especial de Admissão Temporária para fins de exposição em feiras ou eventos, venha a ser regularizado nesta Agência de Vigilância Sanitária dentro do prazo de permanência previsto do produto em território nacional, entende-se que a nacionalização e comercialização deste bem ou produto é permitida na condição de usado, desde que atenda à legislação sanitária vigente – RDC nº 81/2008 e RDC nº 579/2021_x000a__x000a_Verificar necessidade de revogação da RDC 13-2004. conforme decreto 10139 (obsoleta)."/>
      </sharedItems>
    </cacheField>
    <cacheField name="De acordo com sua experiência de importação, o CAPÍTULO XXX - PRODUTOS DESTINADOS A ABASTECIMENTO INICIAL E REPOSIÇÃO DE ENFERMARIA, FARMÁCIA OU CONJUNTO MÉDICO DE BORDO OU A PRESTAÇÃO DE SERVIÇOS INTERNOS DE VEÍCULOS TERRESTRES QUE OPEREM TRANSPORTE COLETIVO INTERNACIONAL DE PASSAGEIROS, OU DE EMBARCAÇÕES E AERONAVE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7" numFmtId="0">
      <sharedItems count="3">
        <s v="N/A"/>
        <s v="Sim"/>
        <s v="Não"/>
      </sharedItems>
    </cacheField>
    <cacheField name="Que tipo de problema enfrentou ao aplicar o disposto neste capítulo?  [Regra excessiva, desnecessária ou desproporcional (necessidade de alteração ou supressão)]27" numFmtId="0">
      <sharedItems count="3">
        <s v="N/A"/>
        <s v="Sim"/>
        <s v="Não"/>
      </sharedItems>
    </cacheField>
    <cacheField name="Que tipo de problema enfrentou ao aplicar o disposto neste capítulo?  [Inadequação da regra (imprecisão ou incoerência, com necessidade de alteração ou supressão)]27" numFmtId="0">
      <sharedItems count="3">
        <s v="N/A"/>
        <s v="Não"/>
        <s v="Sim"/>
      </sharedItems>
    </cacheField>
    <cacheField name="Que tipo de problema enfrentou ao aplicar o disposto neste capítulo?  [Divergência com outro ato normativo (conflito com regras estabelecidas pela própria Anvisa ou por outro órgão anuente)]27" numFmtId="0">
      <sharedItems count="2">
        <s v="N/A"/>
        <s v="Não"/>
      </sharedItems>
    </cacheField>
    <cacheField name="Relate aqui o problema relacionado ao disposto neste capítulo e, se houver, sua sugestão de melhoria:28" numFmtId="0">
      <sharedItems containsBlank="1" count="6" longText="1">
        <m/>
        <s v="Sugiro juntar os tipos de bandeiras. Cada item pede uma coisa diferente."/>
        <s v="Nada a Declarar"/>
        <s v="Avaliar as seções, pois aparentam incoerentes entre si, e é importante deixar clara a documentação necessária a ser avaliada para a compreensão da nacionalidade da embarcação, caso se mantenha a necessidade de distinção regulatória quanto à origem da embarcação. Em especial, prever maior clareza nos casos de produtos sujeitos a controle especial (considerando divergência entre as seções)"/>
        <s v="Seguem as sugestões:_x000a_i._x0009_Itens 6, 8, 8.1 e 10: indicar a utilização dos formulários no Módulo LPCO, bem como o Portal Único, de uma forma geral, ao invés do SISCOMEX;_x000a_ii._x0009_No caso dos itens 6.1 e 10.1, as informações necessárias são apenas obtidas realmente no momento do processo de importação. Os dados de a) a d) estarão disponíveis no Módulo CCT, que, por sua vez, migrarão para a DUIMP, vinculada ao LPCO, através do Conhecimento de Carga"/>
        <s v="Acho o Capítulo XXX  confuso e não entendo a lógica usada para estabelecer os critérios conforme bandeira do meio de transporte._x000a_Sugestão: discutir o capítulo e reescrever o Capítulo para dar mais clareza e coerência à norma."/>
      </sharedItems>
    </cacheField>
    <cacheField name="De acordo com sua experiência de importação, o CAPÍTULO XXXI - TRANSPORTE, MOVIMENTAÇÃO E ARMAZENAGEM DE BENS E PRODUTOS IMPORTADO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8" numFmtId="0">
      <sharedItems count="3">
        <s v="N/A"/>
        <s v="Não"/>
        <s v="Sim"/>
      </sharedItems>
    </cacheField>
    <cacheField name="Que tipo de problema enfrentou ao aplicar o disposto neste capítulo?  [Regra excessiva, desnecessária ou desproporcional (necessidade de alteração ou supressão)]28" numFmtId="0">
      <sharedItems count="3">
        <s v="N/A"/>
        <s v="Não"/>
        <s v="Sim"/>
      </sharedItems>
    </cacheField>
    <cacheField name="Que tipo de problema enfrentou ao aplicar o disposto neste capítulo?  [Inadequação da regra (imprecisão ou incoerência, com necessidade de alteração ou supressão)]28" numFmtId="0">
      <sharedItems count="3">
        <s v="N/A"/>
        <s v="Sim"/>
        <s v="Não"/>
      </sharedItems>
    </cacheField>
    <cacheField name="Que tipo de problema enfrentou ao aplicar o disposto neste capítulo?  [Divergência com outro ato normativo (conflito com regras estabelecidas pela própria Anvisa ou por outro órgão anuente)]28" numFmtId="0">
      <sharedItems count="3">
        <s v="N/A"/>
        <s v="Sim"/>
        <s v="Não"/>
      </sharedItems>
    </cacheField>
    <cacheField name="Relate aqui o problema relacionado ao disposto neste capítulo e, se houver, sua sugestão de melhoria:29" numFmtId="0">
      <sharedItems containsBlank="1" count="8" longText="1">
        <m/>
        <s v="Falta de objetividade e clareza na contextualização da cláusulas. Regras diferentes de acordo com cada estado no Brasil e com país de origem."/>
        <s v="Nada a Declarar"/>
        <s v="inspeção desde a area alfandegada ate destino final para verificação das condições físicas ( temperatura, umidade, higiene) dos  produtos ou medicamentos para indústria laboratorial/farmacêutica bem como seus meios de transportes. O transito destes produtos entre unidades federadas é competência da união. ( Lei 6.360/76 Arts 69, I e 70)"/>
        <s v="SUGERIMOS ALINHAR AOS REQUISITOS PREVISTOS EM NORMA ESPECÍFICA SOBRE TRANSPORTE E ARMAZENAGEM"/>
        <s v="Necessária clareza quanto ao entendimento de que produtos importados sobre admissão temporária devem ser devolvidos e não destruídos em território nacional ou então deixar claro os critérios que são aceitos em caso de mudança de destinação, pois há a questão financeira para o importador, mas há também a questão ambientar para o território nacional."/>
        <s v="As oportunidades mapeadas para este Capítulo são diversificadas, incluindo a adaptação dos procedimentos ao Novo Processo de Importação:_x000a_i._x0009_No item 4, não será necessária a comunicação à Secretaria da Receita Federal, considerando o “Canal único” no Módulo DUIMP._x000a__x000a_ii._x0009_Os itens 7 e 8 devem prever que, quando os Transportadores Internacionais manifestarem a carga através do Módulo CCT, independentemente do modal, será dispensada a apresentação dos documentos citados._x000a__x000a_iii._x0009_O trânsito aduaneiro, conforme previsto em legislação aduaneira, pode ter como beneficiário a Transportadora Internacional. Essa transportadora pode contratar uma transportadora nacional que não possui AFE e o Importador não ficar sabendo ou até mesmo movimentar essa carga para um recinto aduaneiro que também não possua AFE. Nesses casos, o Importador pode ser multado e ou carga ficar retida por ações não sejam da própria responsabilidade._x000a_a._x0009_Nesse caso, duas sugestões foram preparadas: exista aplicação de penalidade diretamente aos transportadores internacionais, quando esses forem os Beneficiários do trânsito aduaneiro; impedir no Portal Único a movimentação para recintos aduaneiros e a utilização de transportadores nacionais que não possuam a devida autorização sanitária._x000a__x000a_iv._x0009_No item 6, a expressão “quando couber” gera problemas ao Setor Privado, visto que fiscais sanitários exigem essas informações no Conhecimento de Carga quando não é o caso. Uma das possíveis causas-raízes desse tipo de solicitação é a falta de esclarecimento sobre quais são as situações em que é passível a inserção dos dados de “condições ambientes para transporte e armazenagem”, bem como citar as legislações sanitárias pertinentes._x000a_a._x0009_Observação: mesmo com a apresentação dos testes de estresse e as indicações do fabricante, que são informações prestadas à ANVISA e o órgão possui ciência sobre a questão da temperatura de transporte, os fiscais sanitários podem colocar exigências devido ao “desacordo” entre o relatório de temperatura do transporte e o relatório de temperatura da armazenagem. Destaca-se que, com alta probabilidade, os dois serão distintos, por ser uma característica do processo, e não é necessariamente um problema logístico."/>
        <s v="As regras de transporte , armazenagem, deveriam ser as mesmas  vigentes para o SNVS._x000a_Armazenagem em PAF é regulada pela RDC 346/2002._x000a_Movimentação de carga não seria escopo desta norma."/>
      </sharedItems>
    </cacheField>
    <cacheField name="De acordo com sua experiência de importação, o CAPÍTULO XXXII - BENS OU PRODUTOS EXPORTADOS PRODUZIDOS NO TERRITÓRIO NACIONAL E RETORNADO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29" numFmtId="0">
      <sharedItems count="3">
        <s v="N/A"/>
        <s v="Não"/>
        <s v="Sim"/>
      </sharedItems>
    </cacheField>
    <cacheField name="Que tipo de problema enfrentou ao aplicar o disposto neste capítulo?  [Regra excessiva, desnecessária ou desproporcional (necessidade de alteração ou supressão)]29" numFmtId="0">
      <sharedItems count="3">
        <s v="N/A"/>
        <s v="Não"/>
        <s v="Sim"/>
      </sharedItems>
    </cacheField>
    <cacheField name="Que tipo de problema enfrentou ao aplicar o disposto neste capítulo?  [Inadequação da regra (imprecisão ou incoerência, com necessidade de alteração ou supressão)]29" numFmtId="0">
      <sharedItems count="3">
        <s v="N/A"/>
        <s v="Não"/>
        <s v="Sim"/>
      </sharedItems>
    </cacheField>
    <cacheField name="Que tipo de problema enfrentou ao aplicar o disposto neste capítulo?  [Divergência com outro ato normativo (conflito com regras estabelecidas pela própria Anvisa ou por outro órgão anuente)]29" numFmtId="0">
      <sharedItems count="2">
        <s v="N/A"/>
        <s v="Não"/>
      </sharedItems>
    </cacheField>
    <cacheField name="Relate aqui o problema relacionado ao disposto neste capítulo e, se houver, sua sugestão de melhoria:30" numFmtId="0">
      <sharedItems containsBlank="1" count="6" longText="1">
        <m/>
        <s v="Nada a Declarar"/>
        <s v="Já avaliei alguns processos de remessa expressa com a finalidade de Retorno de Exportação. Ex.: suplemento produzido no Brasil enviado a um parente no exterior e que por algum motivo, voltou. Isso vira uma importação? Pois os processos que recebemos são de importação/remessa expressa. Também não são LI, conforme preconiza o item 1 do CAPÍTULO XXXII - BENS OU PRODUTOS EXPORTADOS PRODUZIDOS NO TERRITÓRIO NACIONAL E RETORNADOS. Esse assunto sempre gerou dúvida entre os fiscais e outra dúvida que tivemos é o que se exigir nesses casos, por exemplo: 1- processo original da petição de exportação?, 2. comprovação da anuência do produto pela Anvisa de Guarulhos para a exportação ser realizada? (quando o processo entrou por GRU, mas sairá por Viracopos); 3. esclarecer o(s) motivo(s) do porque o processo teve retorno de exportação e porque está voltando por Viracopos? etc...._x000a__x000a_Outra questão é em relação ao desmembramento de carga de remessa expressa que também poderia ser detalhado nesse capítulo (já que uma parte  da carga retorna à origem) ou então num Guia de Perguntas e Respostas da 81, algo assim. Vou colocar aqui um exemplo de exigência que já fiz a respeito disso:  ANVISA/PVPAF-CAMPINAS, em 15/04/2021. Esta Anvisa solicita o desmembramento do presente rastreio, tendo em vista que estão sendo importados, segundo a Invoice, 04 (quatro) unidades de suplemento a base de vitamina C juntamente com 01 (um) suplemento de pregnenolona, cuja importação deste é proibida, com base na RESOLUÇÃO-RE n. 685, de 21 de março de 2018: &quot;Art. 1º Determinar, como medida de interesse sanitário, em todo território nacional, a proibição da importação, fabricação, distribuição, comercialização, manipulação e uso do insumo farmacêutico PREGNENOLONA, por não ter sua eficácia terapêutica avaliada e aprovada por esta Agência Nacional de Vigilância Sanitária.&quot; _x000a_Desse modo, esta Anvisa solicita que seja desmembrado o presente rastreio de forma que o rastreio original possa ser desembaraçado (relativo às quatro unidades importadas dos suplementos a base de vitamina C) e o novo rastreio desmembrado seja objeto de devolução à origem (relativo à uma unidade do suplemento de pregnenolona) gerando dois processos administrativos independentes no Datavisa."/>
        <s v="i._x0009_Não raramente, é entendido por fiscais sanitários que essa mercadoria é “usada”. Entretanto, a carga não foi utilizada na origem, visto que a mesma nem mesmo saiu do recinto aduaneiro no país de destino._x000a_a._x0009_Sugestão: incluir um esclarecimento de que, caso o material não seja nacionalizado no país de destino, a carga está retornando nas mesmas condições que saiu_x000a__x000a_ii._x0009_Existe uma situação não prevista no Capítulo: o retorno de amostra de lotes exportados. Essa amostra não é um rechaço de mercadoria, como indicado no item 1.1. A mesma foi retirada no destino para algum fim, como: controle de qualidade; validação de transporte; trâmite obrigatório do país de destino._x000a__x000a_iii._x0009_Com o advento dos atributos e do Portal Único, integrando inclusive exportação (Declaração Única de Exportação) e importação (DUIMP), torna-se possível a alteração de procedimentos, simplificando-os. Dessa maneira, é possível que o procedimento sobre o retorno de bens produzidos nacionalmente e retornados esteja baseado em: atributos e gestão de riscos. Ou seja, não seja obrigatório o licenciamento junto à ANVISA. Isso não quer dizer que a fiscalização sanitária deixará de atuar, mas realizará a fiscalização baseada em riscos (NCM, empresa exportadora, destino / origem, entre outros)._x000a_a._x0009_Atributos podem ser estruturados, se for o caso, em relação “as informações referentes ao retorno e à destinação do bem ou produto” e o laudo poderia ser anexado diretamente na DUIMP, se exigido pela fiscalização sanitária."/>
        <s v="1) Na prática, o anuente tem dificuldade em identificar que o produto é oriundo de retorno._x000a_Sugestão: incluir a previsão de que o importador deve apresentar documentação que comprove que é retorno._x000a__x000a_2) Na norma, não está claro quem deve assinar o Termo de Guarda e Responsabilidade (TGR). Anuentes relatam que existem TGR assinados pelo despachante._x000a_Sugestão: definir claramente na norma quem deve assinar o TGR. Pensar também na possibilidade de incluir um modelo de TGR, que atualmente só está disponível no portal da Anvisa."/>
        <s v="i._x0009_Não raramente, é entendido por fiscais sanitários que essa mercadoria é “usada”. Entretanto, a carga não foi utilizada na origem, visto que a mesma nem mesmo saiu do recinto aduaneiro no país de destino._x000a_a._x0009_Sugestão: incluir um esclarecimento de que, caso o material não seja nacionalizado no país de destino, a carga está retornando nas mesmas condições que saiu"/>
      </sharedItems>
    </cacheField>
    <cacheField name="De acordo com sua experiência de importação, o CAPÍTULO XXXIII - DEVOLUÇÃO/RECHAÇO DE BEM OU PRODUTO IMPORTADO INTERDITADO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30" numFmtId="0">
      <sharedItems count="3">
        <s v="Não"/>
        <s v="N/A"/>
        <s v="Sim"/>
      </sharedItems>
    </cacheField>
    <cacheField name="Que tipo de problema enfrentou ao aplicar o disposto neste capítulo?  [Regra excessiva, desnecessária ou desproporcional (necessidade de alteração ou supressão)]30" numFmtId="0">
      <sharedItems count="3">
        <s v="Sim"/>
        <s v="N/A"/>
        <s v="Não"/>
      </sharedItems>
    </cacheField>
    <cacheField name="Que tipo de problema enfrentou ao aplicar o disposto neste capítulo?  [Inadequação da regra (imprecisão ou incoerência, com necessidade de alteração ou supressão)]30" numFmtId="0">
      <sharedItems count="3">
        <s v="Não"/>
        <s v="N/A"/>
        <s v="Sim"/>
      </sharedItems>
    </cacheField>
    <cacheField name="Que tipo de problema enfrentou ao aplicar o disposto neste capítulo?  [Divergência com outro ato normativo (conflito com regras estabelecidas pela própria Anvisa ou por outro órgão anuente)]30" numFmtId="0">
      <sharedItems count="3">
        <s v="Não"/>
        <s v="N/A"/>
        <s v="Sim"/>
      </sharedItems>
    </cacheField>
    <cacheField name="Relate aqui o problema relacionado ao disposto neste capítulo e, se houver, sua sugestão de melhoria:31" numFmtId="0">
      <sharedItems containsBlank="1" count="8" longText="1">
        <s v="Sugestão: fim da exigência de manifestação da autoridade sanitária para de devolução parcial ou total ao exterior, de bens ou produtos sob vigilância sanitária importados, sob apreensão ou interdição, em função do não cumprimento das exigências sanitárias dispostas neste Regulamento ou em outros diplomas legais sanitários em vigência. Incoerente a necessidade de permissão de saída de produto para o qual não foi autorizada a entrada."/>
        <m/>
        <s v="Nada a Declarar"/>
        <s v="3. O importador deverá apresentar o respectivo comprovante de devolução da mercadoria ao exterior à autoridade sanitária em exercício no local de desembaraço_x000a_aduaneiro, no prazo máximo de 10 (dez) dias úteis a contar da remessa do bem ou produto. _x000a_Neste caso a sugestão é para que o prazo seja estendido em por motivo de forças maiores (Greve, Crises Sanitárias, logística etc) , ou seja, 30 dias."/>
        <s v="Necessidade da presença do fiscal da Anvisa para destruição de mercadorias deveria ser suprimida._x000a_Atualmente, nem os fiscais da receita acompanham a destruição de cargas._x000a_A empresa deveria ser responsabilizada pela destruição com obrigatoriedade de apresentação de comprovante de destruição pela empresa contratada à autoridade sanitária, ao final do processo. O documento pode ser inserido diretamente no processo Siscomex e verificado pelo fiscal anuente."/>
        <s v="As oportunidades mapeadas em relação a esse capítulo estão listadas abaixo:_x000a_•_x0009_A RDC deve prever a utilização do Portal Único, mais especificamente da DU-E, para a realização desse procedimento. Com a utilização dessa declaração aduaneira, então, o item 3, de apresentação do “comprovante de devolução”, pode ser dispensado, visto que a ANVISA poderia acompanhar o status da devolução ao exterior._x000a_•_x0009_A legislação indica sobre o indeferimento da Licença de Importação, entretanto não existe um prazo para a lavração do Termo de Interdição. Consequentemente, a mercadoria fica parada, incorrendo armazenagem, sem a possibilidade de efetiva medidas (devolução ao exterior ou destruição) em relação à mesma._x000a_•_x0009_Em casos de cargas interditadas, é comum as autuações sanitárias. Entretanto, essas autuações por parte da ANVISA podem chegar com um tempo distendido, como 1 ano posterior ao evento. Essa demora acaba por ser um problema às empresas importadoras, que ficam à espera da notificação oficial para tomar a decisão sobre o pagamento da multa ou do recurso administrativo. _x000a_•_x0009_Apesar de não estar definido em legislação, na prática, existem situações em que a devolução da mercadoria ao exterior não é autorizada, mesmo que o fornecedor internacional tenha aceitado formalmente a devolução da carga. Dessa maneira, esclarecer: se todas as situações são passíveis de devolução; em caso negativo, especificar em quais casos a destruição (ou outra destinação) será obrigatória._x000a_•_x0009_Sugere-se que a Lei 13.097/15, em que indica a necessidade da destinação pelo importador num prazo de 30 dias a contar da decisão do órgão interveniente de comércio exterior, seja citada como legislação pertinente neste capítulo."/>
        <s v="Secão II - Admissão Temporária:   Inclusão do texto /procedimento da RDC 13/2004 para os casos de Admissão Temporária para utilização em Congresso quando o produto / equipamento não tenha Registro ANVISA."/>
        <s v="Prevê manifestação da autoridade em exercício no local de importação. Isso é inexato."/>
      </sharedItems>
    </cacheField>
    <cacheField name="De acordo com sua experiência de importação, o CAPÍTULO XXXIV - RETORNO DE BEM OU PRODUTO EXPORTADO PARA FINS DE PRESTAÇÃO DE SERVIÇO OU CONSERTO OU REPARO OU RESTAURAÇÃO NO EXTERIOR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1" numFmtId="0">
      <sharedItems count="3">
        <s v="N/A"/>
        <s v="Sim"/>
        <s v="Não"/>
      </sharedItems>
    </cacheField>
    <cacheField name="Que tipo de problema enfrentou ao aplicar o disposto neste capítulo?  [Regra excessiva, desnecessária ou desproporcional (necessidade de alteração ou supressão)]31" numFmtId="0">
      <sharedItems count="3">
        <s v="N/A"/>
        <s v="Sim"/>
        <s v="Não"/>
      </sharedItems>
    </cacheField>
    <cacheField name="Que tipo de problema enfrentou ao aplicar o disposto neste capítulo?  [Inadequação da regra (imprecisão ou incoerência, com necessidade de alteração ou supressão)]31" numFmtId="0">
      <sharedItems count="3">
        <s v="N/A"/>
        <s v="Não"/>
        <s v="Sim"/>
      </sharedItems>
    </cacheField>
    <cacheField name="Que tipo de problema enfrentou ao aplicar o disposto neste capítulo?  [Divergência com outro ato normativo (conflito com regras estabelecidas pela própria Anvisa ou por outro órgão anuente)]31" numFmtId="0">
      <sharedItems count="2">
        <s v="N/A"/>
        <s v="Não"/>
      </sharedItems>
    </cacheField>
    <cacheField name="Relate aqui o problema relacionado ao disposto neste capítulo e, se houver, sua sugestão de melhoria:32" numFmtId="0">
      <sharedItems containsBlank="1" count="4" longText="1">
        <m/>
        <s v="Nada a Declarar"/>
        <s v="•_x0009_Adaptar a “solicitação de liberação” a um formulário LPCO, que contenha como um campo estruturado o número da DU-E. Os demais documentos estão dispensados de apresentação, visto que a ANVISA possuirá acesso às informações da declaração, quando o LPCO estiver vinculado, e, obrigatoriamente, a DU-E dispõe das Notas Fiscais mencionadas._x000a__x000a_•_x0009_Deve-se esclarecer neste Capítulo, conforme mencionado em sugestões anteriores, que bens exportados temporariamente não devem ser considerados como “material usado”._x000a_a._x0009_Observação: existe uma pergunta frequente que esclarece esse ponto e é sugerida a internalização à RDC."/>
        <s v="•_x0009_Adaptar a “solicitação de liberação” a um formulário LPCO, que contenha como um campo estruturado o número da DU-E. Os demais documentos estão dispensados de apresentação, visto que a ANVISA possuirá acesso às informações da declaração, quando o LPCO estiver vinculado, e, obrigatoriamente, a DU-E dispõe das Notas Fiscais mencionadas._x000a_•_x0009_Deve-se esclarecer neste Capítulo, conforme mencionado em sugestões anteriores, que bens exportados temporariamente não devem ser considerados como “material usado”._x000a_a._x0009_Observação: existe uma pergunta frequente que esclarece esse ponto e é sugerida a internalização à RDC."/>
      </sharedItems>
    </cacheField>
    <cacheField name="De acordo com sua experiência de importação, o CAPÍTULO CAPÍTULO XXXVI - DAS PENALIDADES E RESTRIÇÕE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2" numFmtId="0">
      <sharedItems count="3">
        <s v="N/A"/>
        <s v="Não"/>
        <s v="Sim"/>
      </sharedItems>
    </cacheField>
    <cacheField name="Que tipo de problema enfrentou ao aplicar o disposto neste capítulo?  [Regra excessiva, desnecessária ou desproporcional (necessidade de alteração ou supressão)]32" numFmtId="0">
      <sharedItems count="3">
        <s v="N/A"/>
        <s v="Não"/>
        <s v="Sim"/>
      </sharedItems>
    </cacheField>
    <cacheField name="Que tipo de problema enfrentou ao aplicar o disposto neste capítulo?  [Inadequação da regra (imprecisão ou incoerência, com necessidade de alteração ou supressão)]32" numFmtId="0">
      <sharedItems count="2">
        <s v="N/A"/>
        <s v="Não"/>
      </sharedItems>
    </cacheField>
    <cacheField name="Que tipo de problema enfrentou ao aplicar o disposto neste capítulo?  [Divergência com outro ato normativo (conflito com regras estabelecidas pela própria Anvisa ou por outro órgão anuente)]32" numFmtId="0">
      <sharedItems count="2">
        <s v="N/A"/>
        <s v="Não"/>
      </sharedItems>
    </cacheField>
    <cacheField name="Relate aqui o problema relacionado ao disposto neste capítulo e, se houver, sua sugestão de melhoria:33" numFmtId="0">
      <sharedItems containsBlank="1" count="7" longText="1">
        <m/>
        <s v="Nada a Declarar"/>
        <s v="conforme já sugerido no Capitulo XV, incluir as seguintes possibilidades para liberação mediante termo de guarda: _x000a__x000a_Seção III: _x000a__x000a_ - Sugerimos a inclusão da possibilidade de liberação mediante termo de Guarda para problemas que sejam solucionáveis no Brasil, com isso entendemos que haverá diminuição de custos e tempo, evitando a devolução da carga para o exterior apenas para alguma adequação simples. _x000a__x000a_- Sugerimos inclusão da possibilidade de liberação mediante termo de guarda dos produtos interditados para destruição dos mesmos no Brasil. Hoje há necessidade de devolver a carga ao exportador, o que, além de ocasionar um custo, gera um problema para o fabricante/exportador (no exterior), pois há dificuldade no recebimento desses produtos em retorno;"/>
        <s v="•_x0009_O presente Capítulo se apresenta com uma oportunidade generalizada: a não especificação das penalidades. Conforme pode ser observado nas legislações aduaneiras, com destaque ao Decreto 6759/09, e no Código Tributário Nacional, as penalidades estão definidas de modo claro._x000a_i._x0009_A sugestão, portanto, está nessa linha: a definição das penalidades sanitárias. _x000a_ii._x0009_De modo complementar, definir “penalidades administrativas”. As mesmas devem ter um cunho distinto das penalidades sanitárias, visto que os “fatos geradores” e os “impactos ocasionados” são diferentes._x000a_iii._x0009_As penalidades devem possuir gradações e tetos._x000a_iv._x0009_Conforme indicado no Artigo 1, item g), do Acordo de Facilitação de Comércio, todas as informações relacionadas a penalidades relacionadas aos processos de comércio exterior devem ser descritas e de fácil acesso a todos os interessados. O artigo 6, seção 3, também deve ser levado em consideração no momento da elaboração mais específica das penalidades a serem impostas aos importadores, despachantes, transportadores e recintos aduaneiros._x000a__x000a_•_x0009_O indeferimento sumário, frequentemente, ocorre devido à falta de algum dado ou pela ausência de um documento. Esse indeferimento não permite possíveis esclarecimentos por parte do representante legal. Destaca-se que, pelo processo ser extremamente manual, com diversas etapas e a utilização de múltiplos sistemas, o representante pode acabar se equivocando, em uma falha humana._x000a_i._x0009_Sugestão: o indeferimento sumário não deve ser autorizado se for decorrente da falta de um documento ou informação passível de retificação e cumprimento de exigência. Esses dois cenários não impactam diretamente à saúde e à vigilância sanitária num primeiro momento."/>
        <s v="Seção III - Da Guarda ou Responsabilidade -  Incluir a informação de um Termo de Guarda mais abrangente para qualquer tipo de problema, de forma a diminuir os custos e os prazos. _x000a_Solicitar a inclusão da liberação dos produtos interditados para destruição dos produtos no Brasil. Atualmente as empresas são obrigadas a devolver a carga ao exportador, o que, além de gerar custos adicionais, é um problema para os exportadores, pois eles têm dificuldades em receber os produtos de volta (devolução)."/>
        <s v="PROPOSTA DE ALTERAÇÃO:_x000a_Ampliação do termo de guarda._x000a_JUSTIFICATIVA:_x000a_Possibilidade de gerar pendência sanitária considerando cada tipo de situação para outros tipos de importação além de biológicos."/>
        <s v="iv._x0009_Conforme indicado no Artigo 1, item g), do Acordo de Facilitação de Comércio, todas as informações relacionadas a penalidades relacionadas aos processos de comércio exterior devem ser descritas e de fácil acesso a todos os interessados. O artigo 6, seção 3, também deve ser levado em consideração no momento da elaboração mais específica das penalidades a serem impostas aos importadores, despachantes, transportadores e recintos aduaneiros."/>
      </sharedItems>
    </cacheField>
    <cacheField name="De acordo com sua experiência de importação, o CAPÍTULO XXXVII - DISPOSIÇÕES FINAIS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3" numFmtId="0">
      <sharedItems count="3">
        <s v="N/A"/>
        <s v="Não"/>
        <s v="Sim"/>
      </sharedItems>
    </cacheField>
    <cacheField name="Que tipo de problema enfrentou ao aplicar o disposto neste capítulo?  [Regra excessiva, desnecessária ou desproporcional (necessidade de alteração ou supressão)]33" numFmtId="0">
      <sharedItems count="3">
        <s v="N/A"/>
        <s v="Não"/>
        <s v="Sim"/>
      </sharedItems>
    </cacheField>
    <cacheField name="Que tipo de problema enfrentou ao aplicar o disposto neste capítulo?  [Inadequação da regra (imprecisão ou incoerência, com necessidade de alteração ou supressão)]33" numFmtId="0">
      <sharedItems count="3">
        <s v="N/A"/>
        <s v="Sim"/>
        <s v="Não"/>
      </sharedItems>
    </cacheField>
    <cacheField name="Que tipo de problema enfrentou ao aplicar o disposto neste capítulo?  [Divergência com outro ato normativo (conflito com regras estabelecidas pela própria Anvisa ou por outro órgão anuente)]33" numFmtId="0">
      <sharedItems count="3">
        <s v="N/A"/>
        <s v="Sim"/>
        <s v="Não"/>
      </sharedItems>
    </cacheField>
    <cacheField name="Relate aqui o problema relacionado ao disposto neste capítulo e, se houver, sua sugestão de melhoria:34" numFmtId="0">
      <sharedItems containsBlank="1" count="10" longText="1">
        <m/>
        <s v="Nada a Declarar"/>
        <s v="Sugerimos: Esclarecer se os tipos de processo permanecerão sendo analisados com enquadramento neste capítulo ou determinar especificações em outros capítulos:_x000a_ - Produtos importados com fins exclusivos de exportação (AFFEE / AFEX)_x000a_ - Material de embalagem de medicamentos_x000a_Incluir orientações dispostas na Nota Técnica 23/2020 sobre partes e Acessórios / Peças para equipamentos médicos"/>
        <s v="falta de clareza e precisão das mercadorias e finalidades que se enquadram na situação prevista no item 2 desse capítulo."/>
        <s v="Duas oportunidades com diferentes essências foram mapeadas em relação a este Capítulo, sendo que a primeira poderia ser aplicável a mais Capítulos:_x000a_•_x0009_Interpretações distintas entre fiscais sanitários: a Licença de Importação (LI) é deferida com base em uma interpretação; na próxima operação, o representante legal menciona o deferimento da licença anterior, mas, apesar disso, é passível de indeferimento, sendo o mesmo produto do mesmo fabricante que está sendo importado. Essa situação, além de deflagrar falta de harmonia dentro do próprio órgão, deflagra uma imprevisibilidade para os importadores._x000a__x000a_•_x0009_Apesar de ser mencionado na RDC que esses casos são “parametrizados” como deferimento automático, na prática, não é isso o observado. Inclusive, exigências são colocadas por fiscais sanitários, principalmente para partes, peças e acessórios de equipamentos._x000a_a._x0009_Sugestão: com o advento dos atributos, pode-se pensar na inclusão de campos estruturados no Módulo Catálogo e no Módulo DUIMP que, automaticamente, não solicitem a anuência da ANVISA. Em caso de suspeita de desvio, o gerenciamento de riscos conjunto (Receita Federal e ANVISA) pode alertar a autoridade sanitária para possíveis fiscalizações durante a Janela Única de Verificação."/>
        <s v="Capítulo XXXVII, Itens 2 e 2.1_x000a_- Definir o escopo da importação não sujeita à intervenção sanitária, esclarecendo quais  grandes grupos entram por esse Capítulo (Produtos não passíveis de regularização no SNVS / Produtos passíveis de regularização mas com finalidade não sujeita à intervenção sanitária)_x000a__x000a_- Alinhamento com o art. 30 da  RDC n. 74/2016, art. 5º do Decreto n. 10.278/2020 e Lei n. 14.129/2021 – tornar obrigatório o uso de assinatura digital no Termo de Responsabilidade."/>
        <s v="Esclarecer se os tipos de processo permanecerão sendo analisados com enquadramento neste capítulo ou determinar especificações em outros capítulos:_x000a_- Produtos importados com fins exclusivos de exportação (AFFEE / AFEX)_x000a_- Material de embalagem de medicamentos_x000a_Incluir orientações dispostas na Nota Técnica 23/2020 sobre partes e Acessórios / Peças para equipamentos médicos"/>
        <s v="COMENTÁRIOS:_x000a_I - Esclarecer regras para importação de Material de Embalagem destinado a medicamentos e se as análises destas importações se manterão dentro das normas deste capítulo, incluindo a necessidade de apresentação de Termo de Responsabilidade._x000a__x000a_II - Deixar claro no Item 2 quais são os produtos aplicáveis a apresentação do termo de responsabilidade do CAPÍTULO XXXVIII - TERMO DE RESPONSABILIDADE IMPORTAÇÃO NÃO SUJEITA À INTERVENÇÃO SANITÁRIA DAANVISA._x000a__x000a_III - Deixar claro no Item 2 qual termo deve ser usado para padrão de referência quando controlado pela portaria 344._x000a__x000a_JUSTIFICATIVA:_x000a__x000a_I - Discriminar quais padrões de referência, embalagem, excipientes ou outros materias que entrariam nessa classificação._x000a__x000a_II - Não fica claro na norma qual o termo mais adequado para padrões de referências constantes na portaria 344 que serão empregados apenas para desenvolvimento de metodologia analítica."/>
        <s v="Duas oportunidades com diferentes essências foram mapeadas em relação a este Capítulo, sendo que a primeira poderia ser aplicável a mais Capítulos:_x000a_•_x0009_Interpretações distintas entre fiscais sanitários: a Licença de Importação (LI) é deferida com base em uma interpretação; na próxima operação, o representante legal menciona o deferimento da licença anterior, mas, apesar disso, é passível de indeferimento, sendo o mesmo produto do mesmo fabricante que está sendo importado. Essa situação, além de deflagrar falta de harmonia dentro do próprio órgão, deflagra uma imprevisibilidade para os importadores._x000a_•_x0009_Apesar de ser mencionado na RDC que esses casos são “parametrizados” como deferimento automático, na prática, não é isso o observado. Inclusive, exigências são colocadas por fiscais sanitários, principalmente para partes, peças e acessórios de equipamentos._x000a_a._x0009_Sugestão: com o advento dos atributos, pode-se pensar na inclusão de campos estruturados no Módulo Catálogo e no Módulo DUIMP que, automaticamente, não solicitem a anuência da ANVISA. Em caso de suspeita de desvio, o gerenciamento de riscos conjunto (Receita Federal e ANVISA) pode alertar a autoridade sanitária para possíveis fiscalizações durante a Janela Única de Verificação."/>
        <s v="Tratando-se do CAP XXXVII - ITEM 2:_x000a_A importação com finalidade declarada pelo importador, não sujeita a intervenção sanitária da ANVISA, cuja classificação tarifaria NCM integre a listagem e os procedimentos previstos no CAP XXXIX deste regulamento, deverá ter o deferimento do Licenciamento de Importação exercido em consonância com a autoridade da ANVISA._x000a_Gostaríamos de sugerir que os destaques das NCMs fossem atualizados, para evitar que tivessemos que usar um destaque errado p/ forçar o registro da LI e a solicitação de anuência da ANVISA._x000a_Veja o exemplo abaixo da NCM  3822.00.90.:_x000a_A Portaria SECEX 23/2011 informa que para verificar a necessidade de Licenciamento de Importação e seu órgão anuente, deve-se consultar o tratamento administrativo no SISCOMEX._x000a_A saber, os reagentes RUO (Research Use Only), como são identificados insumos e reagentes em fase de desenvolvimento e pesquisa laboratorial, utilizados em metodologias in house — desenvolvidas internamente pelos laboratórios anteriormente, são regidos pelas Regulamentações:_x000a_RDC 302 de 2005, art 2º, item III da  RDC 36/15 e NT CONJUNTA 001/2016 GEVIT/GGTPS/ANVISA GRECS/GGTES/ ANVISA_x000a_A NCM usada é 3822.00.90. _x000a_Com o advento da publicação da revisão da TEC (Resolução Gecex nº 272/2021, a partir de 1º/04/22), criou-se um destaque para ANVISA, informando que devemos indicar para esta autoridade sanitária apenas quando se encaixar no item 003._x000a_Texto descritivo do destaque: 003 &quot;Para uso na saúde humana, exceto rotulados como RUO&quot;. _x000a_Desta forma, estaríamos dispensados de anuência ANVISA nestas importações. Caso contrário, seríamos obrigados à informar um destaque de &quot;NÃO RUO&quot; e descrever que é um RUO.  _x000a_Como é sabido, não é exigido registro ANVISA para reagentes RUO, contudo na RDC 81/08 (alterada pela RDC 208/2018), em seu Capítulo XXXVIII, teríamos a anuência  de importação não sujeita a intervenção sanitária, procedimento realizado até a publicação da revisão das NCMs."/>
      </sharedItems>
    </cacheField>
    <cacheField name="De acordo com sua experiência de importação, o CAPÍTULO XXXVIII - TERMO DE RESPONSABILIDADE IMPORTAÇÃO NÃO SUJEITA À INTERVENÇÃO SANITÁRIA DA ANVISA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4" numFmtId="0">
      <sharedItems count="3">
        <s v="N/A"/>
        <s v="Sim"/>
        <s v="Não"/>
      </sharedItems>
    </cacheField>
    <cacheField name="Que tipo de problema enfrentou ao aplicar o disposto neste capítulo?  [Regra excessiva, desnecessária ou desproporcional (necessidade de alteração ou supressão)]34" numFmtId="0">
      <sharedItems count="3">
        <s v="N/A"/>
        <s v="Sim"/>
        <s v="Não"/>
      </sharedItems>
    </cacheField>
    <cacheField name="Que tipo de problema enfrentou ao aplicar o disposto neste capítulo?  [Inadequação da regra (imprecisão ou incoerência, com necessidade de alteração ou supressão)]34" numFmtId="0">
      <sharedItems count="3">
        <s v="N/A"/>
        <s v="Não"/>
        <s v="Sim"/>
      </sharedItems>
    </cacheField>
    <cacheField name="Que tipo de problema enfrentou ao aplicar o disposto neste capítulo?  [Divergência com outro ato normativo (conflito com regras estabelecidas pela própria Anvisa ou por outro órgão anuente)]34" numFmtId="0">
      <sharedItems count="2">
        <s v="N/A"/>
        <s v="Não"/>
      </sharedItems>
    </cacheField>
    <cacheField name="Relate aqui o problema relacionado ao disposto neste capítulo e, se houver, sua sugestão de melhoria:35" numFmtId="0">
      <sharedItems containsBlank="1" count="7" longText="1">
        <m/>
        <s v="Nada a Declarar"/>
        <s v="Sugestão de acrescentar na redação do Termo de Responsabilidade, na quarta coluna, número de lote OU DATA DE PARTIDA, visto que nem todas as amostras tem número de lote."/>
        <s v="Nada a comentar"/>
        <s v="A ausência do número do LI no TR prejudica a rastreabilidade do produto. O TR, assim como a DDR, deveria ser atrelado ao processo de importação específico. _x000a_Sugestão: incluir a obrigatoriedade de inserir o número do processo de importação no TR. Em todos os documentos feitos pelo importador (DDR, TR, Declarações, TGR etc.) deixar claro que as assinaturas devem ser digitais."/>
        <s v="PROPOSTA DE ALTERAÇÃO:_x000a_Os abaixo-assinados assumem a responsabilidade sanitária, pelos danos à saúde individual ou coletiva e ao meio ambiente decorrente da alteração da finalidade de ingresso do produto no território nacional. _x000a_______________________________________________________________________ _x000a_RESPONSÁVEL TÉCNICO                    OU                           REPRESENTANTE LEGAL _x000a_CR No. _x000a__x000a_JUSTIFICATIVA:_x000a_Alinhar assinaturas aplicáveis entre termo e texto, deixar OU em ambos os locais."/>
        <s v="Gostaríamos de solicitar revisão nos parâmetros que determinam a exigência de apresentar à ANVISA um Termo de Responsabilidade para a importação NÃO sujeita à intervenção sanitária da ANVISA._x000a_Esse Capítulo soa contraditório á 1a leitura e, gostaríamos de exemplificar com a importação de produtos plásticos ligados a atividade laboratorial geral e, portanto, dispensados da necessidade de registro ANVISA._x000a_A NCM utilizada é a 3926.90.40 - Artigos de laboratório ou de farmácia e, o código utilizado p/ protocolizar a LI é:_x000a_9818 - Fiscalização Sanitária na importação de mercadoria com finalidade não sujeita à anuência da Anvisa, mas cuja descrição figura na listagem de NCM/SH prevista na legislação sanitária._x000a_O Termo apresentado é CAP XXXVIII que tbém informa que a importação NÃO é sujeita à intervenção sanitária da ANVISA._x000a_Sendo assim, gostaríamos de verificar a necessidade de acionar à ANVISA p/ anuir uma importação para qual é repetidamente negado à intervenção da ANVISA."/>
      </sharedItems>
    </cacheField>
    <cacheField name="De acordo com sua experiência de importação, o CAPÍTULO XXXIX - PROCEDIMENTOS ADMINISTRATIVOS PARA ENQUADRAMENTO DOS PRODUTOS JUNTO AO SISTEMA INTEGRADO DE COMÉRCIO EXTERIOR do Regulamento Técnico de Bens e Produtos Importados para Vigilância Sanitária (RDC nº 81/2008) necessita de revisão?" numFmtId="0">
      <sharedItems containsBlank="1" count="2">
        <s v="Sim"/>
        <m/>
      </sharedItems>
    </cacheField>
    <cacheField name="Que tipo de problema enfrentou ao aplicar o disposto neste capítulo?  [Lacuna regulatória (ausência de alguma condição que deveria ser incluída na norma)]35" numFmtId="0">
      <sharedItems count="3">
        <s v="Não"/>
        <s v="N/A"/>
        <s v="Sim"/>
      </sharedItems>
    </cacheField>
    <cacheField name="Que tipo de problema enfrentou ao aplicar o disposto neste capítulo?  [Regra excessiva, desnecessária ou desproporcional (necessidade de alteração ou supressão)]35" numFmtId="0">
      <sharedItems count="3">
        <s v="Sim"/>
        <s v="N/A"/>
        <s v="Não"/>
      </sharedItems>
    </cacheField>
    <cacheField name="Que tipo de problema enfrentou ao aplicar o disposto neste capítulo?  [Inadequação da regra (imprecisão ou incoerência, com necessidade de alteração ou supressão)]35" numFmtId="0">
      <sharedItems count="3">
        <s v="Sim"/>
        <s v="Não"/>
        <s v="N/A"/>
      </sharedItems>
    </cacheField>
    <cacheField name="Que tipo de problema enfrentou ao aplicar o disposto neste capítulo?  [Divergência com outro ato normativo (conflito com regras estabelecidas pela própria Anvisa ou por outro órgão anuente)]35" numFmtId="0">
      <sharedItems count="3">
        <s v="Sim"/>
        <s v="Não"/>
        <s v="N/A"/>
      </sharedItems>
    </cacheField>
    <cacheField name="Relate aqui o problema relacionado ao disposto neste capítulo e, se houver, sua sugestão de melhoria:36" numFmtId="0">
      <sharedItems containsBlank="1" count="22" longText="1">
        <s v="ASSUNTO: AUTORIZAÇÃO PRÉVIA DE EMBARQUE DE BENS E PRODUTOS SUJEITOS AO CONTROLE ESPECIAL DE QUE TRATA A PORTARIA SVS/MS Nº 344, DE 1998 E SUAS_x000a_ATUALIZAÇÕES_x000a_Sugestão: fim da exigência de autorização prévia de embarque via importação modalidade Siscomex, assim como ocorre com importações via remessa expressa. _x000a_Incoerente a necessidade de autorização para gramas de substâncias via Siscomex, enquanto permite-se a importação de quilos sem necessidade de autorização prévia quando processo executado via remessa expressa. _x000a__x000a_ASSUNTO: CONHECIMENTO DE EMBARQUE COMO DOCUMENTO OBRIGATÓRIO DA INSTRUÇÃO PROCESSUAL_x000a_Sugestão: fim da exigência de apresentação do documento. O conhecimento é, usualmente, o último documento a ser disponibilizado, fazendo com que, principalmente em importações via modal aéreo, o prazo entre o protocolo do peticionamento e a chegada da carga seja bastante curto. Desta forma, aumentam-se consideravelmente os custos, uma vez que os materiais precisam permanecer por mais tempo parados nos terminais. Caso não houvesse a obrigação de apresentação do documento, os protocolos poderiam ser gerados em momentos mais oportunos e com a devida antecedência. Adicionalmente, importante mencionar que, de forma geral, os conhecimentos de embarque não apresentam nenhuma informação relevante sob a perspectiva de vigilância sanitária."/>
        <s v="Procedimento 2 - Hemoderivado - único procedimentos dos biológicos que ainda obriga anexar presença de carga ao DOSSIÊ ANVISA - SUPRESSÃO_x000a_Apresentação de conhecimento de carga ORIGINAL - em todos os procedimentos - ALTERAÇÃO para cópia simples"/>
        <m/>
        <s v="No caso das classes de produto em que há certificação internacional de BPF, como para medicamentos e produtos para saúde (classes de risco III e IV) acho que deveria constar dentre os critérios para a liberação da importação, que o CBPF do fabricante estivesse válido. _x000a__x000a_Também acho que devem ser incluídos critérios para apresentação de documentos como a fatura e o comprovante de esterilidade. Sugiro colocar que os documentos devem ser pesquisáveis pois muitas vezes englobam diversos ítens que não estão contemplados na LI e a localização dos ítens de interesse fica muito difícil. Por vezes os documentos tem 20 páginas ou mais, inviabilizando totalmente a busca de forma manual. Além disso, no caso do comprovante de esterilidade poderiam ser incluídas as informações requeridas no documento: descrição do produto/modelo, lote, data de fabricação, validade, método de esterilização efetivamente utilizado para os lotes importados."/>
        <s v="Falta de objetividade e clareza na contextualização da cláusulas. Regras diferentes de acordo com cada estado no Brasil e com país de origem."/>
        <s v="Procedimento 2A: incluir o termo de guarda e responsabilidade para produto acabado ou em embalagem primária_x000a__x000a_Procedimento 2B:  incluir o termo de guarda e responsabilidade para produto acabado ou em embalagem primária_x000a__x000a_Procedimento 2C: Retirar a obrigatoriedade de certificado de liberação da autoridade sanitária do país de origem e do protocolo de produção resumido. Substituir o protocolo de produção resumido por uma declaração informando a rastreabilidade dos lotes de matéria-prima utilizados. _x000a__x000a_Procedimento 6: Revogar a RDC 68/2003 e já revisar toda a análise de acordo com as novas classificações de risco geográfico da OMS, atualizar a documentação necessária. Ainda, entendo que não cabe este procedimento em separado. deve ser um item a ser considerado em todos os outros procedimentos, caso tenha matéria prima de origem ruminante._x000a__x000a_Geral: Incluir um modelo de Termo de Guarda e Responsabilidade e definir quem deve assinar o documento. Hoje aceitamos o TGR assinado por despachante, pois não há definição em norma de quem deve assinar. _x000a__x000a_Incluir Procedimento para radiofármacos e terapias avançadas: hoje em dia eles entram como 5.3, mas tem algumas peculiaridades, sobretudo a necessidade de importação rápida sem a apresentação de alguns documentos, como laudo de controle de qualidade completo._x000a__x000a_Procedimento 1 - incluir todos os padrões de referencia controlados, exceto os já contemplados no procedimento 3. A COCIC tem autorizado a importação destes padrões para empresas farmacêuticas. Conforme está na norma, para a lista F deveria ser só para ensino (Procedimento 1A) e a lista E nem tem na RDC 81."/>
        <s v="Nada a Declarar"/>
        <s v="Problema: obrigatoriedade de apresentação do conhecimento de embarque para fins de deferimento da licença de importação._x000a_Sugestão: exclusão da obrigatoriedade de apresentação do conhecimento de embarque, uma vez que a fatura comercial já é um documento obrigatório e contém os dados sobre o produto. A exclusão do conhecimento de embarque traz celeridade ao processo de deferimento da licença."/>
        <s v="Portal Único Siscomex _x000a_A norma revisada trará previsões sobre o peticionamento de Licença de Importação da Anvisa por meio de LPCO, no ambiente do Portal Único Siscomex? _x000a_Haverá alguma disposição específica sobre a obrigatoriedade de informação de operador estrangeiro para obtenção de LPCO?_x000a__x000a_6._x0009_Subseção II_x000a_Indicação de informações adicionais – com o advindo do catálogo de produtos e considerando as disposições do Regulamento Aduaneiro, Portaria 23 e normas correlatas, haverá padronização de informações adicionais às prestadas? Ficará claro na norma que seja em informações de LPCO ou operação?_x000a__x000a_7._x0009_Subseção III – em consonância com manuais administrativos de outros intervenientes, sugerimos que cada capítulo indique a norma sanitária / diplomas legais sanitários em vigência"/>
        <s v="A RDC 208 removeu a necessidade da averbação da carga, mas manteve a cobrança no conhecimento de carga embarcada. O que não faz sentido do ponto de vista regulatório já que no conhecimento de transporte não indica o local de despacho da carga se este não for uma zona primária. Entretanto o local de despacho e entrada já consta na LI, oque permite o controle por parte da agência. _x000a_Somado ao fato da exigência desse documento ser desnecessário, em cenário pandêmico ou qualquer outro que apresente a redução drástica da oferta de aeronaves ou navios torna-se muito mais difícil conseguir o conhecimento de carga embarcada e dar entrada na análise da licença._x000a_Com a redução dessa exigência a tendência é que as empresas possam encaminhar os processos de análise à ANVISA com mais antecedência o que levará a redução dos custos logísticos e redução do prazo de entrega à população."/>
        <s v="Hoje o maior problema nas importações é o tempo de análise da Anvisa num LI.  Temos ideias para reduzir o número de processos, o que reduziria também o tempo de análise:_x000a__x000a__x0009_Poderia ser permitido um LI para uma quantidade maior de produtos que pudéssemos ir “utilizando” (liberando”) as quantidades parcialmente, a cada importação/registro de DI que fizéssemos. Com isso teríamos que ter um prazo maior de utilização da LI. A Anvisa autorizaria a importação de determinados itens uma só vez, e os importadores trariam aquela cota até o fim, por um prazo determinado (12 meses, por exemplo). _x000a__x000a__x0009_Poderia ser permitido o reaproveitamento de LI já deferida, nos casos de serem os mesmos produtos e quantidades iguais ou menores. Em vez de fazermos um novo LI, reaproveitarmos o LI que já foi deferido, pois se trata do mesmo item._x000a__x000a__x0009_Produtos importados corriqueiramente e classificados numa escala de risco menor na Gestão de Risco do órgão deveriam ter procedimento de liberação simplificado (sem análise a cada processo de importação). Talvez uma análise pontual e aleatória das petições, com a maioria dos processos passando por liberação “automática”."/>
        <s v="Considerações gerais para todos os procedimentos, se aplicável:_x000a__x000a_EXCLUSÃO DA OBRIGATORIEDADE DA APRESENTAÇÃO DO CONHECIMENTO DE EMBARQUE ORIGINAL (DATADO E ASSINADO) NOS EMBARQUES EM ESPECIAL OS AÉREOS. O DOCUMENTO NÃO APRESENTA RELEVÂNCIA GXP, NÃO HÁ DADOS QUE SEJAM RELEVANTES PARA A ANVISA.HOJE, A APRESENTAÇÃO DESSE DOCUMENTO ATRASA OS PROCESSOS POIS AS CÓPIAS DOS DOCUMENTOS ORIGINAIS SÃO RECEBIDAS APENAS UM DIA ANTES DO EMBARQUE DA MERCADORIA NOS CASOS AÉREOS E UMA SEMANA ANTES DA CHEGADA NOS CASOS MARÍTIMOS (PARA EMPRESAS QUE SÃO OEA HÁ MUITO RISCO DE NÃO CONSEGUIR REGISTRAR AS MERCADORIAS SOBRE ÁGUAS, UM DOS PRINCIPAIS BENEFÍCIOS DO OEA HOJE). PERMITIR O ENVIO DA CÓPIA DO ORIGINAL PARA AUTENTICAÇÃO, CONSIDERANDO O QUE É PRATICADO ATUALMENTE PELO SETOR E A AUSÊNCIA DE RISCO SANITÁRIO. _x000a_REAVALIAR A OBRIGATORIEDADE DE APRESENTAR O DOCUMENTO DE AVERBAÇÃO COMPROVANDO A ATRACAÇÃO, UMA VEZ QUE ELE JÁ FOI REMOVIDO DA MAIORIA DOS ITENS_x000a_REMOVER O TEXTO DE OBRIGATORIEDADE DE APRESENTAÇÃO DA PETIÇÃO “DOCUMENTO” UMA VEZ QUE COM A MIGRAÇÃO PARA O LPCO NÃO É MAIS NECESSÁRIO._x000a_DEIXAR DE FORMA CLARA OS PASSOS PARA INICIAR O PROCESSO DE IMPORTAÇÃO E PROTOCOLO DA LICENÇA DE IMPORTAÇÃO JUNTO AO ÓRGÃO SEJA POR MEIO DA RDC OU POR OUTRA FERRAMENTA REGULATÓRIA NÃO NORMATIVA COMO UM GUIA._x000a__x000a_No procedimento 1, sugerimos:_x000a_CONSIDERANDO A MIGRAÇÃO DO ATUAL SISTEMA DE PETICIONAMENTO ELETRÔNICO DE IMPORTAÇÃO PARA LICENÇAS, PERMISSÕES, CERTIFICADOS E OUTROS DOCUMENTOS (LPCO) É ESPERADA A DEFINIÇÃO DOS ATRIBUTOS PARA O CATÁLOGO DE PRODUTOS DO PORTAL ÚNICO, ESTA DEFINIÇÃO DE ATRIBUTOS, REGRAS E PADRÕES SOBRE O CATÁLOGO PODEM CONSTAR NO TEXTO DA FUTURA RDC._x000a__x000a_PREVER OS PONTOS DE ENTRADA E SAÍDA PERMITIDOS PELA RDC 659/22 EM SEU ANEXO I_x000a_3._x0009_OS BENS E PRODUTOS SUJEITOS AO CONTROLE ESPECIAL DE QUE TRATA A PORTARIA SVS/MS Nº 344, DE 1998 E SUAS ATUALIZAÇÕES, SOMENTE PODERÃO ENTRAR EM TERRITÓRIO NACIONAL PELOS SEGUINTES PORTOS E AEROPORTOS: _x000a_a)_x0009_PORTO DO RIO DE JANEIRO, RIO DE JANEIRO, RJ; _x000a_b)_x0009_AEROPORTO INTERNACIONAL DO RIO DE JANEIRO - AEROPORTO MAESTRO ANTÔNIO CARLOS JOBIM, RIO DE JANEIRO, RJ;_x000a_c)_x0009_PORTO DE SANTOS, SANTOS, SP; _x000a_d)_x0009_AEROPORTO INTERNACIONAL DE SÃO PAULO - AEROPORTO GOVERNADOR ANDRÉ FRANCO  MONTORO, GUARULHOS, SP. _x000a__x000a_Procedimento 2, sugerimos:_x000a_CONSIDERANDO A PRÁTICA ATUAL HÁ A NECESSIDADE DE INCLUSÃO DA PREVISÃO DO TERMO DE GUARDA COMO UM DOCUMENTO OBRIGATÓRIO PARA OS PROCEDIMENTOS 2, A, B E C._x000a__x000a_Procedimento 6, sugerimos:_x000a_CONSIDERANDO QUE DURANTE O REGISTRO JÁ FOI APRESENTADA A DOCUMENTAÇÃO SOBRE ENCEFALOPATIA ESPONGIFORME (“VACA LOUCA”), NÃO HÁ NECESSIDADE DE SOLICITAR NESTE PROCEDIMENTO ESPECÍFICO. SE REALMENTE HÁ A NECESSIDADE O DOCUMENTO PODERIA ESTAR PRESENTE NOS PROCEDIMENTOS PERTINENTES AO INVÉS SE POSSUIR UM PROCEDIMENTO ESPECÍFICO APENAS PARA APRESENTAR O DOCUMENTO JÁ MENCIONADO._x000a_EXISTEM TAMBÉM OUTRAS NORMAS QUE REGEM O MESMO ASSUNTO E QUE PODERIAM SER CONSOLIDADAS EM ÚNICO ATO NORMATIVO."/>
        <s v="necessidade de revisão do procedimento 5.6 quanto aos produtos sob avaliação e certificação do inmetro, especialmente mordedores."/>
        <s v="Procedimento 5.5 - Diagnostico In Vitro._x000a__x000a_52 - d): Alterar o Termo FATURA COMERCIAL - INVOICE para &quot;Fatura comercial, Invoice,  Fatura, Proforma Invoice, Commercial Invoice, ou documento equivalente; _x000a__x000a_52 - e) - conhecimento de carga Embarcada - Em alguns processos, a ANVISA solicita o Conhecimento de Embarque &quot;Original 2&quot; assinado e datado, causando um atraso nos processos. O próprio item &quot;e&quot; não prevê essa particularidade (de ser o original 2 assinado e datado)."/>
        <s v="O presente capítulo, por ser extenso e abordar todos os procedimentos, foi o que mais apresentou oportunidades mapeadas. As mesmas estão descritas abaixo:_x000a_•_x0009_Não está regulamentado o procedimento que deve ser aplicado aos produtos OGM (Organismos Geneticamente Modificados)._x000a__x000a_•_x0009_Não estão mencionados qual(is) procedimento(s) deve(m) ser utilizado(s) para os casos de placebos. Destaca-se que existe apenas uma NCM específica para placebo, criada recentemente na última revisão do Sistema Harmonizado de Classificação Fiscal, mas que não abrange todos os tipos de placebos._x000a__x000a_•_x0009_Os produtos de “biotecnologia branca” não estão regulamentados e indicados em nenhum dos procedimentos._x000a__x000a_•_x0009_A atualização dos procedimentos não é dinâmica, com destaque ao Procedimento 1. Existem RDCs (exemplo, RDC 659/22), Portarias complementares e até sistemas (como o NDS, National Drugs System) que não estão vinculados diretamente no texto da presente RDC._x000a__x000a_•_x0009_Sobre o Procedimento 1, não são citados os procedimentos relacionados à importação de impurezas, que são utilizadas para efeitos de comparação e análise de qualidade da carga principal importada. Destaca-se que, para substâncias controladas no geral, essas impurezas têm alto valor financeiro._x000a__x000a_•_x0009_Em relação ao Procedimento 1, as informações presentes na Autorização de Importação (AI) e na Licença de Importação (LI) são praticamente idênticas, o que gera redundância (e demora) ao longo do processo de importação de cargas classificadas nesse procedimento._x000a_a._x0009_Sugestão: estruturar única tramitação para toda a ANVISA com um formulário LPCO, que sirva para a vinculação à DUIMP. Se necessário, estruturar atributos referentes à mercadoria diretamente na declaração aduaneira._x000a__x000a_•_x0009_No Procedimento 5.1, está prevista a apresentação da cópia de licenciamento de funcionamento, o que não é mencionado em nenhum outro procedimento. Apesar da ANVISA não possuir acesso a todas as autorizações de funcionamento expedidas por Prefeituras, essa lacuna sistêmica também pode ocorrer para demais procedimentos e, mesmo assim, esse documento não é exigido. Ademais, por serem estâncias públicas, as mesmas deveriam buscar uma cooperação mais refinada, cobrando a informação de quem realmente a produziu._x000a__x000a_•_x0009_As normas relacionadas a cargas que contêm tecidos ou fluidos de animais ruminantes não estão incluídas no Procedimento 6. As exigências para as mercadorias classificadas nessas NCMs são realizadas simplesmente para questionar se existe esse tipo de tecido ou fluido ou se a cápsula contém esse tipo de tecido._x000a_b._x0009_Não estão claros quais dados que devem constar na Licença de Importação, tampouco os documentos a serem apresentados._x000a_c._x0009_No caso de LPCO, deve-se prever os atributos para não ser necessário o representante legal inserir em “informações complementares” em cada importação._x000a__x000a_•_x0009_Procedimento 6, Seção X, item 57, é mencionado “quaisquer classes de produtos”. Esse termo é demasiadamente abrangente, dando margem a distintas interpretações de fiscais sanitários. Esse tipo de expressão também contradiz normas internacionais de licenciamentos previstas pela Organização Mundial do Comércio (OMC), que prevê que os licenciamentos não-automáticos devem prover uma ideia precisa do que será analisado e a motivação para essa análise._x000a__x000a_•_x0009_Não raramente, existem dúvidas de quais NCMs que exigem Registro de Produto. Essa situação ocorre principalmente para alimentos, cosméticos e saneantes. Nesses casos, os representantes legais precisam checar os webinars disponibilizados pela ANVISA e as legislações específicas para descobrir essa informação, que deveria ser mais fácil de encontrar. _x000a__x000a_•_x0009_De um modo geral, deve-se prever o recolhimento das taxas através do Módulo PCCE e do PagTesouro."/>
        <s v="1) No caso do transporte marítimo o BL não é verificável (problemas de falsificação e ilegibilidade) e traz poucas informações sobre a carga. O mercante é verificável pelo sistema (https://www.mercante.transportes.gov.br/g33159MT/jsp/logon.jsp), é completo e rastreia a carga até o recinto armazenador, podendo dispensar inclusive a averbação de presença de carga pelo terminal. No modal aéreo, o MANTRA também está sendo substituído no controle de cargas pela RFB e seria uma oportunidade de modernizar a análise da Anvisa. _x000a_Sugestão: em todos os procedimentos deste Capítulo, substituir o “Conhecimento de Carga Embarcada” por “Conhecimento Eletrônico - CE Mercante”, no caso de modal aquaviário. _x000a_2) Procedimento 5.1 - Alimentos. O comunicado de início de importação é um documento exigido para alimentos dispensados de registro, de acordo com a Res. n. 23/2000, sendo emitido pelas VISAs. A Anvisa não possui acesso a este documento. Por outro lado, já houve orientação da GCPAF, por meio do Memorando-circular n. 25/2010, de que este documento não deveria ser exigido na importação, haja vista o disposto no Cap. XXXIX. Vale ressaltar que a Res n. 22/2000 dá a entender que o comunicado pode ser feito após a importação. Importante também lembrar que a GGALI está revisando o marco regulatório de alimentos, e existe proposta de serem criadas outras formas de regularização de alimentos, além do registro e do comunicado do inicio de importação. _x000a_Sugestão: refletir sobre a possibilidade de incluir como documentação obrigatória o comunicado de início de importação, no caso de alimentos dispensados de registro. Alinhar esta revisão com a discussão que está sendo realizada pela GGALI quanto ao marco regulatório de alimentos (revisão da Res n. 23/2000)._x000a__x000a_3) Procedimento 5.1 - Alimentos. Atualmente, o controle sanitário de alimentos importados no Brasil, do ponto de vista de práticas higiênico-sanitárias, é deficiente. O único documento de caráter sanitário exigido pela norma é a licença sanitária do importador. Não se exige nenhum controle sanitário do fabricante do alimento no exterior, nem é realizada inspeção em estabelecimentos de alimentos no exterior, como é feito com medicamentos e produtos para saúde ou com produtos de origem animal (neste caso, pelo MAPA). Também não é exigido nenhum laudo analítico do importador como rotina, nem é feita coleta fiscal de amostras de alimentos para verificação da  adequação sanitária._x000a_Sugestão: pensar em formas de aprimorar o controle sanitário de alimentos importados, principalmente do ponto de vista de BPF, considerando todo o cenário de limitação de recursos do SNVS. Uma proposta é trabalhar com faixas de riscos de alimentos, e fazer um controle mais rigoroso daqueles produtos de maior risco na importação. Para estes, pode ser solicitado, por exemplo, um certificado de conformidade do produto, da mesma forma que a GGALI emite para os exportadores de alimentos. Outra alternativa seria exigir certificado de qualidade do estabelecimento fabricante._x000a__x000a_4) Procedimento 5.1 Alimentos. Atualmente, a anexação do rótulo do produto ao dossiê de importação não é obrigatória. Sem o rótulo dos alimentos, a análise do produto fica prejudicada, tendo em vista a complexidade e variedade de produtos alimentícios existentes, somado ao fato de que muitas vezes a descrição do alimento no LI é bem genérica, não permitido às vezes nem compreender de que produto se trata. Assim, o anuente precisa emitir exigências técnicas para a apresentação da rotulagem, tornando o processo muito mais moroso e ineficiente._x000a_Sugestão: refletir sobre a possibilidade de incluir o rótulo como documento obrigatório. O rótulo poderia ser anexado ao catálogo de produtos._x000a__x000a_5) Procedimento 5.6 - Produtos diversos. Os mordedores não estão no âmbito da NBCAL (Norma Brasileira de Comercialização de Alimentos para Lactentes e Crianças de Primeira Infância, Bicos, Chupetas e Mamadeiras), assim, não há como cobrar os dispositivos da Lei e demais regulamentos para ele.  Não existem atos normativos sanitários aplicáveis aos mordedores, no âmbito da Anvisa.  _x000a_Sugestão: excluir da anuência da Anvisa apenas os mordedores. Paralelamente, enviar ofício ao INMETRO informando esta alteração._x000a__x000a_6) Procedimento 6 - Bens e produtos que contém tecidos ou fluidos de animais ruminantes_x000a_Sugestão: como se trata de um procedimento transversal a quase todas as categorias de produtos, não deveria haver na norma um procedimento específico para este assunto, que deveria ser tratado como dispositivo dentro dos procedimentos específicos das categorias. Deveria remeter à RDC n. 302/2005 e à RDC n. 68/2003, que precisam ser atualizadas, considerando as novas classificações de risco geográfico."/>
        <s v="Sugerimos a revisão do item para possibilitar o upload de draft do Documento de Embarque em função da modalidade pós-embarque, não sendo relevante para a análise da Anvisa. Isso trás atraso no processo ao importador para fornecer a informação e aumenta o risco de armazenagem adicional em função de a carga chegar antes da obtenção do documento final. Essa alteração não traria prejuízos às análises regulatórias necessárias.   _x000a_e) Conhecimento de Carga Embarcada;_x000a_Sugerimos a realização da análise por “embarque”, que irá gerar uma DI. Atualmente, as Lis são analisadas individualmente ocorrendo em muitas ocasiões uma única LI sem deferimento, onde isso acarreta em atraso no registro de um lote inteiro. A sugestão é inserir no LPCO um campo denominado “Conhecimento de Embarque”, para que a análise seja feita considerando esse lote."/>
        <s v="a) SEÇÃO I PROCEDIMENTO 1 - BENS E PRODUTOS SUJEITOS AO CONTROLE ESPECIAL DE QUE TRATA A PORTARIA SVS/MS Nº 344, DE 1998 E SUAS ATUALIZAÇÕES, EM SUAS LISTAS &quot;A1&quot;, &quot;A2&quot;, &quot;A3&quot;, &quot;B1&quot;, &quot;B2&quot;, &quot;C3&quot; E &quot;D1&quot;_x000a__x000a_4. Constituir-se-á documentação obrigatória para apresentação à autoridade sanitária onde será desembaraçada a matéria-prima, o insumo ou o medicamento:_x000a__x000a_Alínea a ser incluída: _x000a__x000a_i)_x0009_Declaração do detentor do registro autorizando a importação por terceiro;_x000a__x000a_b) SEÇÃO II PROCEDIMENTO 1-A - BENS E PRODUTOS SUJEITOS AO CONTROLE ESPECIAL DE QUE TRATA A PORTARIA SVS/MS Nº 344, DE 1998 E SUAS ATUALIZAÇÕES, EM SUA LISTA &quot;F&quot;_x000a__x000a_10. Constituir-se-á documentação obrigatória para apresentação à autoridade sanitária onde será desembaraçada a matéria-prima, o insumo ou o medicamento:_x000a__x000a_Alínea a ser incluída: _x000a__x000a_i)_x0009_Declaração do detentor do registro autorizando a importação por terceiro;_x000a__x000a_c) SEÇÃO IV PROCEDIMENTO 2A - SOROS E VACINAS_x000a__x000a_18. O processo de importação deverá ser instruído com os seguintes documentos: _x000a__x000a_Alínea a ser incluída: _x000a__x000a_i)_x0009_Declaração do detentor do registro autorizando a importação por terceiro;_x000a__x000a_d) SEÇÃO VII PROCEDIMENTO 3 - PRODUTOS SUJEITO A CONTROLE ESPECIAL DE QUE TRATA A PORTARIA SVS/MS Nº 344 DE 1998 E SUAS ATUALIZAÇÕES, EM SUAS LISTAS &quot;C1&quot;, &quot;C2&quot; E &quot;C5&quot;_x000a__x000a_31. O processo de importação deverá ser instruído com os seguintes documentos:_x000a__x000a_Alínea a ser incluída: _x000a__x000a_i)_x0009_Declaração do detentor do registro autorizando a importação por terceiro;_x000a__x000a__x000a_e) SEÇÃO IX PROCEDIMENTO 5 - OUTROS PRODUTOS_x000a__x000a_Subseção VI Procedimento 5.6. - Produtos Diversos_x000a__x000a_55. O processo de importação deverá ser instruído com os seguintes documentos:_x000a__x000a_Alínea a ser incluída: _x000a__x000a_i)_x0009_Declaração do detentor do registro autorizando a importação por terceiro;_x000a__x000a__x000a_Justificativas: A importação terceirizada já é permitida para diversos outros produtos com complexidade semelhante, sendo que em todos os casos haverá autorização do detentor do registro para a importação, e serão observados todos os procedimentos quanto à etiquetagem, transporte e manuseio dos produtos envolvidos, entre outros previstos. A medida possibilitará a redução dos custos para a importação, com reflexos no preço final da mercadoria para o consumidor. São exemplos de produtos que contam com autorização da agência para operar e forma terceirizada: Produtos para saúde (Procedimento 4), Alimentos (Procedimento 5.1), Cosmético, produtos de higiene e perfumes (Procedimento 5.2), medicamentos (Procedimento 5.3), saneantes (procedimento 5.4), produtos para diagnóstico in vitro (Procedimento 5.5), bens e produtos que contêm tecidos ou fluidos de animais ruminantes (Procedimento 6), bens e produtos sob intervenção decorrente de contexto epidemiológico internacional, emergenciais e temporárias (Procedimento 7)._x000a__x000a_f) _x000a__x000a_TEXTO ATUAL_x000a__x000a_Os bens e produtos s sujeitos ao controle especial de que trata a Portaria SVS/MS nº 344, de 1998 e suas atualizações, constantes da Lista &quot;F&quot;, somente poderão entrar em território nacional pelos seguintes portos e aeroportos: a) Porto do Rio de Janeiro, Rio de Janeiro, RJ; b) Aeroporto Internacional do Rio de Janeiro - Aeroporto Maestro Antônio Carlos Jobim, Rio de Janeiro, RJ; c) Porto de Santos, Santos, SP; d) Aeroporto Internacional de São Paulo - Aeroporto Governador André Franco Montoro, Guarulhos, SP._x000a__x000a_TEXTO PROPOSTO_x000a__x000a_Ampliar Portos e aeroportos de entrada para produtos da Portaria 344, de 1998 _x000a__x000a_JUSTIFICATIVA: Aperfeiçoar a logística de distribuição dos produtos amparados pela referida _x000a__x000a_TEXTO ATUAL_x000a__x000a_Inexistente._x000a__x000a_TEXTO PROPOSTO_x000a__x000a_Permitir trânsito aduaneiro para produtos listados na Portaria 344, de 1998 _x000a__x000a_JUSTIFICATIVA: Ainda que haja algum tipo de restrição, por conta de eventuais riscos de manuseio de alguns compostos ou por conta de algum psicotrópico mais visado para roubo, entendemos que o trânsito aduaneiro deveria ser permitido, com exceções a serem indicadas pela Agência. Tal faculdade também reduziria custos de importação e de logística, com benefícios para o consumidor final."/>
        <s v="Capítulo XXXIX, Procedimento 5.1:_x000a_Proposta de inserção, como documento obrigatório para instrução do processo de importação de alimentos, do rótulo do produto ou seu “layout” (vide Processo SEI n. 25351.916232/2021-65)._x000a__x000a__x000a_Capítulo XXXIX, Procedimento 5.6:_x000a_Proposta de exclusão da análise dos licenciamentos de importação de mordedores (de uso por lactentes e crianças de primeira infância) pela Anvisa, atualmente previsto no Procedimento 5.6 do Capítulo XXXIX da Resolução RDC nº 81/2008 (vide Processo SEI n. 25351.916232/2021-65)._x000a_Proposta de inclusão da necessidade de apresentação da comprovação da avaliação de segurança de chupetas, mamadeiras e bicos de mamadeiras, no âmbito do Procedimento 5.6,  conforme  os Requisitos de Segurança previstos na RDC nº 221/2002 (vide Processo SEI n. 25351.916232/2021-65)."/>
        <s v="PROCEDIMENTO 1 _x000a_Incluir novamente os pontos de entrada permitidos_x000a_Procedimentos 2, 2A, 2B e 2C_x000a_Incluir o termo de guarda como documento obrigatório_x000a_OUTROS:_x000a_Incluir referência sobre textos de de NCM e destaques (indicação interpretativa da análise)_x000a_Incluir sobre LPCO_x000a_Incluir sobre Catálogo de Produtos"/>
        <s v="PROPOSTA DE ALTERAÇÃO - I:_x000a_F) Fatura Comercial – “Invoice” (original e cópia para autenticação CÓPIA DE DOCUMENTO PARA ANÁLISE);_x000a_JUSTIFICATIVA - I:_x000a_Atualmente, no pós-pandemia, são apresentadas cópias de documentos para análise._x000a__x000a__x000a_PROPOSTA DE EXCLUSÃO - II:_x000a_g) Conhecimento de Carga Embarcada (original e cópia para autenticação);_x000a_JUSTIFICATIVA - II:_x000a_O documento não representar mitigação de risco sanitário dentro do processo de importação, salvo nos itens da Portaria 344 que tenham obrigatoriedade de Licença de Importação prévia, com embarque autorizado, onde o documento comprava o cumprimento da Legislação em Vigor._x000a__x000a_COMENTÁRIO GERAL SOBRE O CAPÍTULO:_x000a_I - Excluir do texto dos documentos necessários ao processo dentro dos Procedimentos a obrigatoriedade de apresentação de Documentos Originais, visto que atualmente, pós pandemia, são apresentadas cópias de documentos para análise. _x000a_II - Excluir a obrigatoriedade de apresentação de conhecimento de embarque e/ou comprovante de chegada da carga, visto o documento não representar mitigação de risco sanitário dentro do processo de importação, salvo nos itens da Portaria 344 que tenham obrigatoriedade de Licença de Importação prévia, com embarque autorizado, onde o documento comprava o cumprimento da Legislação em Vigor. _x000a_III - Retirar a necessidade do envio do laudo do IFA em linha com a importação de medicamentos acabados sintéticos (procedimento 5.3), uma vez que já é apresentando o laudo do produto acabado."/>
        <s v="SEÇÃO VIII_x000a_PROCEDIMENTO 4 - PRODUTOS PARA SAÚDE_x000a_e) Declaração do detentor da regularização autorizando a importação por terceiro._x000a_  Oportunidade de melhorias da DDI para emissão de um único produto registrado e podendo este ter validade por 5 anos."/>
      </sharedItems>
    </cacheField>
    <cacheField name="De acordo com sua experiência de importação, o CAPÍTULO XL - QUADRO I (FINALIDADES DE IMPORTAÇÃO) e QUADRO 2 (NATUREZA DO BEM OU PRODUTO) do Regulamento Técnico de Bens e Produtos Importados para Vigilância Sanitária (RDC nº 81/2008) necessita de revisão?" numFmtId="0">
      <sharedItems containsBlank="1" count="2">
        <m/>
        <s v="Sim"/>
      </sharedItems>
    </cacheField>
    <cacheField name="Que tipo de problema enfrentou ao aplicar o disposto neste capítulo?  [Lacuna regulatória (ausência de alguma condição que deveria ser incluída na norma)]36" numFmtId="0">
      <sharedItems count="3">
        <s v="N/A"/>
        <s v="Sim"/>
        <s v="Não"/>
      </sharedItems>
    </cacheField>
    <cacheField name="Que tipo de problema enfrentou ao aplicar o disposto neste capítulo?  [Regra excessiva, desnecessária ou desproporcional (necessidade de alteração ou supressão)]36" numFmtId="0">
      <sharedItems count="3">
        <s v="N/A"/>
        <s v="Não"/>
        <s v="Sim"/>
      </sharedItems>
    </cacheField>
    <cacheField name="Que tipo de problema enfrentou ao aplicar o disposto neste capítulo?  [Inadequação da regra (imprecisão ou incoerência, com necessidade de alteração ou supressão)]36" numFmtId="0">
      <sharedItems count="2">
        <s v="N/A"/>
        <s v="Não"/>
      </sharedItems>
    </cacheField>
    <cacheField name="Que tipo de problema enfrentou ao aplicar o disposto neste capítulo?  [Divergência com outro ato normativo (conflito com regras estabelecidas pela própria Anvisa ou por outro órgão anuente)]36" numFmtId="0">
      <sharedItems count="2">
        <s v="N/A"/>
        <s v="Não"/>
      </sharedItems>
    </cacheField>
    <cacheField name="Relate aqui o problema relacionado ao disposto neste capítulo e, se houver, sua sugestão de melhoria:37" numFmtId="0">
      <sharedItems containsBlank="1" count="6" longText="1">
        <m/>
        <s v="Não há finalidade dirigida à importação de produtos com objetivo de &quot;avaliação técnica geral&quot;. Existe &quot;Pesquisa de mercado&quot; e &quot;Avaliação de rotulagem&quot;. Sugiro incluir a finalidade de importação para avaliação técnica de produto, extensivo a todos os tipos de produtos sob vigilância sanitária (produtos para saúde, cosméticos, saneantes, alimentos e medicamentos)."/>
        <s v="Nada a Declarar"/>
        <s v="•_x0009_A primeira delas foi citada anteriormente: a dinâmica de novas finalidades, com o mercado inovando constantemente, não é observada na atualização desse capítulo. Três exemplos de finalidades não descritas são: “Depósito Especial”; “Amostras de lote exportado para análise de qualidade”; “Comparação e análise de qualidade da carga principal importada (impurezas)”._x000a_•_x0009_Os códigos de assunto poderiam ser objeto de inserção nesse capítulo. Ou seja, indicar o código por finalidade e por categoria. Essa sugestão orientaria claramente a correta utilização de cada código. Atualmente, os assuntos ainda estão vinculados aos procedimentos (exemplos, 5.1; 5.3)."/>
        <s v="PROPOSTA DE INCLUSÃO - I:_x000a_Incluir os procedimentos aplicáveis quando houver indeferimento da Licença de Importação nos casos:_x000a_- ausência de documentação;_x000a_- exigência não cumprida dentro do prazo_x000a__x000a_JUSTIFICATIVA - I:_x000a_Falta uma orientação na norma frente aos indeferimentos. Incluir como as empresas devem proceder em casos de indeferimentos.  Seria aplicável uma LI substitutiva? Ou uma LI nova considerando ser for falta de item de checklist?_x000a__x000a_COMENTÁRIOS GERAIS SOBRE A RDC 81/2008:_x000a_I - Incluir orientação/procedimento nos casos de excepcionalidade quanto a forma de realizar a importação de amostras de medicamento acabado não registrado no Brasil para fim de realização de estudos comparativos - Bioeqiuvalência, Perfil de dissolução e demais testes aplicáveis para registro quando se usa comparador do mercado externo compra é realizada em farmácias/distribidores no exterior._x000a__x000a_II - Incluir transição do processo para análise via LPCO e as regulamentações para as importações durante o prazo de transição de sistemas._x000a__x000a_III - Reestruturar o texto em Art., parágrafos e incisos para ficar mais claro, conforme padrão utilizado atualmente._x000a__x000a_IV - Deixar claro da necessidade de recurso administrativo, pois, é necessário fornecer maior clareza a empresa nos caminhos e situações aplicáveis._x000a__x000a_V – Revisão do texto da Resolução de Diretoria Colegiada nº 081/08 para que seja permitida a importação de insumos farmacêuticos de produtos que estejam próximos ao deferimento, visto que não existe risco sanitário, esses insumos poderiam ser importados por temo de guarda e agilizaria muito o processo de lançamento do medicamento."/>
        <s v="•_x0009_a dinâmica de novas finalidades, com o mercado inovando constantemente, não é observada na atualização desse capítulo. Três exemplos de finalidades não descritas são: “Depósito Especial”; “Amostras de lote exportado para análise de qualidade”; “Comparação e análise de qualidade da carga principal importada (impurezas)”."/>
      </sharedItems>
    </cacheField>
    <cacheField name="Há algum outro tema que precise ser abrangido pelo regulamento técnico?" numFmtId="0">
      <sharedItems count="2">
        <s v="Não"/>
        <s v="Sim"/>
      </sharedItems>
    </cacheField>
    <cacheField name="Por favor relate qual outro tema deve ser abrangido e comente:" numFmtId="0">
      <sharedItems containsBlank="1" count="22" longText="1">
        <m/>
        <s v="O sistema solicita constantemente fica fora do ar o instável, isso atrasa por muitas vezes a rotina de trabalho e liberação das importações."/>
        <s v="Processo de lpco importaçao anvisa muito demorado previsamos que seja mais breve e para gerar a gru pode ser via lpco"/>
        <s v="Analise de processos de importação"/>
        <s v="Entendo que um tema nevrálgico é o longo tempo de resposta para os questionamentos feitos pelos agentes regulados e agentes. Os prazos para analise de licenças são muito extensos, ocasionando perdas financeiras de alto valor e atraso para o mercado brasileiro."/>
        <s v="Celeridade na análise e deferimento das licenças de importação."/>
        <s v="O tempo em que as LIs estão demorando para serem analisadas está cada dia maior."/>
        <s v="Quanto aos documentos exigidos pela Anvisa para análise do processo, o &quot;conhecimento de embarque de carga embarcada&quot; não fica claro que deve ser apresentado o documento datado e assinado, outrora seu conteúdo mesmo que apresentado um draft do próprio conhecimento detalhes mínimos são ajustados. Nossa sugestão é que independente de assinado ou  não que possa permitir a analise do processo e caso os dados não sejam satisfatórios a LI seja direcionada para uma exigência e não indeferimento. Ganha-se tempo na análise e desburocratiza o processo junto ao órgão._x000a_-----------------------------------_x000a_O procedimento 5.1 (Alimentos) é o único que exige a anexação da Licença de Funcionamento do Estabelecimento. Para todos os demais procedimentos são consultados na base de dados da Anvisa. A sugestão é incluir neste procedimento a exceção ou seja, ficar conforme os outros procedimentos._x000a_-----------------------------------_x000a_Nota-se também que em casos de análises de LIs quando tem falta de algum documento não se tem um entendimento exato dentro da Anvisa, em algumas situações é dado como INDEFERIDO e outros como EM EXIGENCIA, para todos os efeitos entendemos que a EXIGENCIA seria melhor subentendida em razão de uma pendencia e não de uma irregularidade. Sugestão sistêmica se possível trazer este conceito para RDC. _x000a_-----------------------------------_x000a_Aplicação da mercadoria (Destaques de NCM) cada importação tem uma aplicação, exemplo: um produto importado duas vezes (embarques separados), um como Matéria Prima para fabricar algum medicamento e outro como amostra para testes de qualidade, o primeiro é aplicado &quot;PARA USO NA INDUSTRIA FARMACEUTICA&quot; o segundo se tiver somente este destaque NCM deve ser entendido como &quot;OUTROS&quot; porque sua finalidade excetua daquela anterior. Sugestão de incluir este conceito para declarar de forma correta."/>
        <s v="implementação das ações de repressão com ações conjuntas RFB/PRF/PF nas fronteiras e portos visando proteção á saúde pública."/>
        <s v="Acho que seria muito bom se o regulamento fosse um documento constando todas as informações necessárias para importação. Além de procedimentos, documentos e etc deveria ser combinado com o peticionamento, assuntos de peticionamento, para que ficasse claro em um único documento como a importação deve ser realizada."/>
        <s v="Problemas enfrentados:_x000a_•_x0009_Demora na distribuição da LI par análise pelo fiscal da Anvisa após realizar o protocolo / pagamento da GRU;_x000a_•_x0009_Demora na análise após atendimento de algum tipo de exigência (exemplo alvará sanitário ou carta de dispensa de alvará sanitário que tem que ser incluído em todos os processos);_x000a_•_x0009_Dificuldade de contato, somente via sistema ou chamado telefônico;_x000a_•_x0009_Adesão ao LPCO sem aviso prévio aos importadores_x000a__x000a_Sugestões de melhoria:_x000a_•_x0009_Anvisa ter um prazo máximo 03 dias uteis após a realização do protocolo para fazer a distribuição do processo por se tratar de itens perecíveis;_x000a_•_x0009_Anvisa ter um prazo máximo 05 dias uteis para responder uma exigência;_x000a_•_x0009_Disponibilizar um cronograma de adesão ao LPCO aos importadores;_x000a_•_x0009_Controle de vencimento de alvará sanitário para não ter que ser anexado em todos os processos;_x000a_•_x0009_Controla de itens que possuem carta de dispensa de alvará sanitário para não ter que ser anexado em todos os processos;_x000a_•_x0009_Ter um canal de atendimento via chat para agilizar o contato e esclarecimento de dúvidas;"/>
        <s v="O tema da inspeção remota de cargas nos couriers; o sistema Solicita."/>
        <s v="produtos fumígenos"/>
        <s v="- Gostaríamos que fosse retirada a obrigatoriedade de LI para partes e pecas de equipamentos laboratoriais (ncms 9027.9099 e 8479.9090). Essa obrigatoriedade gera atrasos o desembaraço aduaneiro das peças, e consequentemente atrasa os reparos dos equipamentos nos laboratórios e hospitais, podendo ocasionar uma demora nas liberações dos resultados dos exames dos pacientes."/>
        <s v="Oportunidades mapeadas – Capítulo XIX_x000a_Apesar da revogação do Capítulo em 2017, o mesmo foi substituído, na realidade, por normativas que não estão indicadas na RDC 81. Duas sugestões para essa oportunidade podem ser feitas:_x000a_•_x0009_Retornar o Capítulo à RDC 81, simplesmente com a indicação da legislação pertinente;_x000a_•_x0009_Internalizar à RDC 81 as normativas em paralelo, como a RDC 172/17._x000a__x000a__x000a__x000a_Oportunidades mapeadas – Antigo Capítulo VI_x000a_Com a implementação do PEI e, agora, do SOLICITA, o perfil “Usuário Peticionamento” não é mais utilizado pela ANVISA. Consequentemente, na prática, os despachantes e demais representantes legais são vinculados com o perfil “Gestor de Segurança” no sistema Cadastramento de Empresas para obter acesso ao PEI e ao SOLICITA. Essa ação “alternativa” ocasiona alguns problemas:_x000a_•_x0009_Pelo Manual “Passo a Passo: Cadastramento de Empresas”, na versão de agosto de 2021, os despachantes não deveriam ser caracterizados  como Gestores de Segurança;_x000a_•_x0009_As empresas forçam os despachantes a assinarem vários termos de compromisso adicionais para executar a ação. Frequentemente, a área jurídica das empresas se posiciona contra esse vínculo, visto que o perfil Gestor de Segurança deveria ser aplicado apenas a profissionais da área regulatória sanitária._x000a__x000a_Para a solução dessa questão, sugerem-se algumas ações complementares:_x000a_•_x0009_Retornar com o Capítulo VI, com uma visão moderna:_x000a_o_x0009_No caso de utilização do Portal Único (LPCO e verificações físicas), indicar que as representações legais registradas no Cadastro de Intervenientes (CadInt) serão automaticamente válidas também para as atividades junto à ANVISA;_x000a_o_x0009_No caso de utilização do PEI e ou do SOLICITA, o(a) representante legal, seja um(a) analista da empresa ou um(a) despachante, deve ser registrado como Usuário Peticionamento._x000a_•_x0009_Habilitar o acesso do perfil Usuário Peticionamento para executar todas as ações necessárias relacionadas aos processos de importação e de exportação no PEI e no SOLICITA._x000a__x000a__x000a_Oportunidade mapeada – Consolidação de Capítulos_x000a_Alguns Capítulos possuem alta associação de informações com outros Capítulos. A maior parte desses capítulos é referente aos Termos de Responsabilidades. Abaixo, uma lista da possível consolidação de Capítulos:_x000a_•_x0009_O Capítulo V aparenta possuir alta associação de informações com o Capítulo XV, o qual também aborda sobre embalagens e rotulagens externa, secundária e primária;_x000a_•_x0009_Os Capítulos XX e XX-A, sendo que o segundo é o Termo de Responsabilidade para o Capítulo XX;_x000a_•_x0009_Os seguintes pares de Capítulos XXI-XXII, XXIV-XXV, XXVI-XXVII, XXXVII- XXXVIII seguem a mesma lógica do bullet anterior._x000a__x000a__x000a__x000a_Oportunidade mapeada – Legislação pertinente_x000a_Atualmente, como é de ciência da ANVISA, a comunidade de comércio exterior possui dificuldade em identificar todas as legislações que impactam na importação ou na exportação de determinado tipo de produto ou na aplicação de determinado procedimento. Isso impacta, inclusive, na orientação dos clientes / fornecedores internacionais para o correto cumprimento da legislação nacional. Um exemplo da “descentralização” de normas é a rotulagem de produtos importados._x000a__x000a_Proposta de simplificação em vista da facilitação comercial_x000a_•_x0009_Estruturar, em parceria com a SECEX, uma área no website do Portal Único, na qual sejam listadas as legislações que impactam aquele determinado tipo de produto, seja na exportação ou na importação. Atualmente, é possível observar isso no referido website, com destaque positivo à área de “Regimes Especiais”._x000a_o_x0009_Durante a estruturação, adotar filosofia Ágil, seja através de metodologia SCRUM ou Kanban, na liberação de páginas com a listagem das legislações pertinentes por assunto / grupo de mercadoria._x000a_•_x0009_Definir equipe, na ANVISA, responsável pela criação dessas páginas, adicionando orientações ao Setor Privado e Perguntas Frequentes. Isso, como consequência, diminuirá os contatos para esclarecimentos de dúvidas e a quantidade de intervenções necessárias durante a importação e a exportação._x000a_o_x0009_Observação: destaca-se que a Receita Federal possui vasta experiência nesse sentido. Os manuais, internos e externos, e as páginas de orientações foram estruturados por uma equipe dedicada._x000a_•_x0009_Da mesma maneira que é possível observar no Capítulo IV, Empresas, ao final do item 1.2, adicionar “Observações” em cada seção ou capítulo da RDC que tenha sido impactado por uma nova normativa, indicando-a._x000a__x000a__x000a__x000a_Oportunidade mapeada – Carta de Detentor de Registro (DDR)_x000a_A dinâmica do processo de importação e a apresentação da Carta DDR à ANVISA dispõe de algumas dificuldades, tais como:_x000a_•_x0009_Necessária a assinatura Responsável Legal (RL) e Responsável Técnico (RT). Entretanto, como mencionado anteriormente, os RTs, normalmente, não possuem Certificado Digital, o que dificulta a agilidade do processo de importação._x000a_•_x0009_Não existe modelo oficial da Carta DDR, o que gera despadronização no entendimento da fiscalização por parte do órgão. Exemplo: fiscais sanitários solicitando o número de lote na DDR, sendo que essa é um dado a ser obtido, usualmente, mais próximo do momento do embarque da mercadoria na origem._x000a_•_x0009_Essa Carta deve ser elaborada a cada processo de importação, sendo que, frequentemente, o Detentor do Registro assina acordos comerciais com empresas intermediárias para realizar uma série de embarques em seu nome._x000a__x000a_Proposta de simplificação em vista da facilitação comercial_x000a_•_x0009_Estabelecimento de padrão para a Carta DDR, mencionando quais campos devem constar nesse documento;_x000a_•_x0009_Elaboração da Carta DDR com validade e mencionando quais produtos estão aptos a serem importados por aquela determinada empresa, algo semelhante à “representação legal junto a advogados”. Dessa maneira, possibilita-se a vinculação desse documento a múltiplos processos de importação_x000a__x000a__x000a__x000a_14._x0009_Oportunidade mapeada – Termo de Responsabilidade_x000a_O atual documento “Termo de Responsabilidade” apresenta as seguintes características:_x000a_•_x0009_Assinado por Responsável Legal (RL) e Responsável Técnico (RT). Apesar do avanço digital haver facilitado a atividade para que o RL proceda com a assinatura digital nos formatos estabelecidos pela ICP, o RT, normalmente, não possui Certificado Digital._x000a_•_x0009_Pela legislação sanitária, o RT, obrigatoriamente, é a pessoa física legalmente habilitada para a adequada cobertura das diversas espécies de processos de produção e na prestação de serviços nas empresas. Portanto, mesmo sem a assinatura de um termo a ser anexado, essa pessoa continuará sendo legalmente responsável pelas mercadorias que chegarem às empresas. Destaca-se também que esse RT é vinculado na Autorização de Funcionamento das Empresas (AFE)._x0009__x000a_•_x0009_O Termo de Responsabilidade precisa ser elaborado a cada processo de importação, ou seja, um novo documento precisa ser assinado digitalmente e anexado a cada Licença de Importação emitida._x000a_•_x0009_Apenas um Responsável Técnico está vinculado no sistema de cadastro da ANVISA. Entretanto, normalmente, as grandes empresas, que representam o maior volume de licenciamentos, possuem mais do que um responsável técnico na prática._x000a_•_x0009_Também em relação às grandes empresas, a dependência da assinatura pelo específico Responsável Técnico tem impacto nas rotinas de comércio exterior, pois o mesmo pode estar em viagem, em licença médica ou mesmo de férias._x000a__x000a_Proposta de simplificação em vista da facilitação comercial – Cenário Prioritário_x000a_•_x0009_Permitir que o Termo de Responsabilidade seja assinado digitalmente apenas por um dos responsáveis: Legal ou Técnico;_x000a_•_x0009_Adaptar a legislação para permitir que o Termo de Responsabilidade tenha validade, ou seja, que possa ser utilizado para mais do que uma importação, visto que os Responsáveis Legal e Técnico não são alterados com frequência._x000a_o_x0009_Destaca-se que a ANVISA continua a ter um controle e transparência total sobre esses responsáveis, pois os mesmos estão indicados na AFE;_x000a__x000a_Proposta de simplificação em vista da facilitação comercial – Cenário Alternativo_x000a_A partir da elaboração do LPCO, estruturar a funcionalidade de extração via JSON, ou mesmo a impressão em .pdf, adaptado para o Termo de Responsabilidade (ou algo similar a uma “Declaração de Anuência”). Dessa maneira, o representante legal enviará rapidamente para a submissão ao RL e ao RT para assinatura digital e, posteriormente, anexar, no Portal Único, o documento assinado._x000a__x000a_Proposta de simplificação em vista da facilitação comercial – Cenário Alternativo_x000a_Apesar de depender de alterações mais amplas do que apenas a RDC 81, sugere-se a possibilidade de vincular mais do que um Responsável Técnico no respectivo sistema da ANVISA. Dessa maneira, haverá maior flexibilidade para a obtenção de assinatura digital de um RT._x000a_De modo complementar, sugere-se a integração do sistema de gestão de RTs da ANVISA ao Portal Único, de modo que valide automaticamente o número do Conselho Regional no Módulo LPCO, facilitando e agilizando a fiscalização sanitária, visto que os sistemas automaticamente validariam o número indicado pelo representante legal._x000a__x000a_Proposta de simplificação em vista da facilitação comercial – Cenário Alternativo_x000a_Não exigir mais o Termo de Responsabilidade, visto que, pela legislação, as empresas, através do RL e do RT, são legalmente responsáveis pelas cargas, independentemente desse documento._x000a__x000a__x000a__x000a__x000a_Oportunidades mapeadas – Entrega fracionada_x000a_Com a utilização da gestão de riscos pela ANVISA (e os demais órgãos intervenientes no comércio exterior brasileiro), a premissa de inspeção de 100% das cargas enquadradas em determinado tipo de produto é, aos poucos, eliminada. Nesse sentido, sugere-se também a alteração do procedimento de inspeção constante da primeira parcial de carga quando entrega fracionada. A sugestão consiste em dois tópicos complementares:_x000a_•_x0009_Quando utilizados os seguintes módulos do Portal Único, DUIMP-LPCO-CCT, utilização de gestão de riscos pela ANVISA para a seleção da verificação física, podendo ser escolhida nenhuma ou todas as parciais de uma determinada carga fracionada;_x000a_•_x0009_Seleção conjunta ANVISA-RFB na Janela Única de Verificação para a análise de determinada fração da carga e, posteriormente, a retroalimentação do sistema de gestão de riscos_x000a__x000a__x000a__x000a__x000a_Oportunidades mapeadas – Admissão Temporária_x000a_Os procedimentos da Receita Federal para o controle sobre esse Regime Especial evoluíram drasticamente nos últimos 10 anos, com dois ciclos de amadurecimento (Instrução Normativa 1361/13; Instrução Normativa 1600/15 e as respectivas evoluções) e têm a previsão de passar por um terceiro ciclo, com os controles integrados realizados no Portal Único (DU-E e DUIMP)._x000a_Seguindo conceitos internacionais, vislumbram-se oportunidades adicionais para o terceiro ciclo de evolução, com controles através de gestão compartilhada de riscos ANVISA-Receita Federal. Em outras palavras, sugere-se que, pelo menos, as admissões temporárias sem fins econômicos não estejam sujeitas a licenciamento administrativo do órgão sanitário. O nome do Responsável Técnico poderia ser exigido como “atributo“ na DUIMP nas NCMs elencadas pela ANVISA._x000a_Através do Portal Único, a ANVISA pode extrair relatórios e realizar inspeções no momento da chegada, da saída ou mesmo durante a vigência do regime, caso sejam identificados riscos iminentes. As atividades relacionadas ao cumprimento do regime especial, por exemplo a devolução ao exterior, poderiam ser verificadas pela ANVISA. Destaca-se que, ao longo do relatório, existem mais sugestões complementares de melhorias à Admissão Temporária._x000a__x000a__x000a__x000a__x000a_Oportunidades mapeadas – Critérios de priorização de cargas_x000a_A Orientação de Serviço DIMON Nº 47 DE 09/04/2018 define os critérios para a priorização de determinados tipos de cargas. Entretanto, esses critérios:_x000a_•_x0009_Não estão mencionados ou, minimamente, vinculados à RDC 81;_x000a_•_x0009_Não possuem atualização com a dinâmica exigida pelo atual comércio exterior, seja nacional ou internacional._x000a__x000a_Nesse sentido, observam-se oportunidades a serem exploradas pela ANVISA:_x000a_•_x0009_Estabelecimento de Capítulo, ou de seção nas Disposições (Gerais ou Finais), no qual sejam “internalizados” os critérios de priorização indicados na supramencionada OS;_x000a_•_x0009_Estabelecer Comitê Interno, com participação do Setor Privado, através de associações representativas dos elos logísticos, que seja responsável pela revisão periódica dos critérios de priorização_x000a__x000a__x000a__x000a__x000a__x000a_Oportunidade mapeada – Imagens e laudos com imagens_x000a_Uma tendência observada para todos os órgãos intervenientes do comércio exterior é a utilização de métodos não-invasivos. A inspeção de containers é um exemplo disso. Apesar de ser invasivo, a ANVISA também adotou a possibilidade de verificação remota, que agiliza os processos de importação, pois não depende da presença física do fiscal sanitário._x000a_No sentido de prever a agilização da liberação de cargas e da diminuição dos custos do processo de importação, sugere-se que, por meio de gestão de riscos, seja prevista a apresentação de fotos e laudos com imagens pela organização importadora, o que poderia evitar a movimentação das cargas dentro do recinto aduaneiro. Caso essa sugestão seja aceita, torna-se necessário indicar as diretrizes (formato, resolução mínima de qualidade, tipos de cargas, tipo de informação que deve constar, dúvidas a serem sanadas, entre outras diretrizes) para o aceite desses tipos de documentos_x000a__x000a__x000a__x000a__x000a_Oportunidade mapeada – Processo anuído, mas não deferido_x000a_Uma oportunidade observada pelo Setor Privado é o descompasso entre o SOLICITA / PEI e o SISCOMEX, no qual é possível observar no primeiro sistema o status “carga anuída” e no segundo o status “em análise” para a mesma Licença de Importação. Esse problema, provavelmente, é sistêmico e será resolvido com a utilização do Portal Único, com destaque ao Módulo LPCO._x000a_Entretanto, a “virada de chave” total para a utilização da DUIMP e do LPCO está planejada mais a longo prazo. Dessa maneira, sugere-se, para curto prazo, o estabelecimento de um canal de comunicação para avisar especificamente problemas pontuais técnicos. Esse canal poderia aproveitar mais oportunidades, não relatadas neste documento, relacionadas aos sistemas da ANVISA. Essa sugestão está baseada nos canais de comunicação existentes no Portal Único. Complementarmente, sugere-se que esse canal de comunicação conste na RDC, nas Disposições (Gerais ou Finais)._x000a__x000a__x000a__x000a_Oportunidade mapeada – Retificação automática e preferência de reanálise_x000a_Com o Novo Processo de Importação, o conceito de “LI Substitutiva” desaparece. O conceito de “retificação do formulário LPCO” substitui o termo eliminado. Nesse sentido, algumas oportunidades foram identificadas:_x000a_•_x0009_Esclarecer em legislação que, no caso da importação não ser descaracterizada, o LPCO vinculado à DUIMP será automaticamente retificado, sem necessidade de reanálise. Para isso ser aplicado na prática, faz-se vital a determinação de algumas diretrizes do que será considerado como “descaracterização”._x000a_•_x0009_Caso o formulário LPCO seja descaracterizado e necessite de retificação, prever que exista uma preferência de reanálise pela autoridade sanitária se tal LPCO esteja vinculado a uma DUIMP com cargas manifestadas no Módulo CCT, visto que são cargas em território nacional (ou próximas à chegada)._x000a__x000a__x000a__x000a__x000a_Oportunidade mapeada – Legislação sobre Exportação_x000a_A RDC 81 é a norma reconhecida, dentro da comunidade de comércio exterior, como a principal base normativa para a atuação da ANVISA para os processos de importação. Entretanto, não existe uma legislação reconhecida para os processos de exportação, o que acaba por dificultar a busca de informações sobre os procedimentos para esse fluxo. Apesar da ANVISA possuir uma atuação bastante restrita nos processos de exportação, existem produtos que são controlados._x000a__x0009_Dessa maneira, uma oportunidade mapeada é o estabelecimento de Capítulo(s) específico(s) para descrever os procedimentos relacionados ao processo de exportação, tornando a RDC 81 como a principal norma da ANVISA para toda a atuação no comércio exterior brasileiro. Isso facilitaria, inclusive, a integração de conhecimento com os regimes especiais, mencionados ao longo dessa resolução_x000a__x000a__x000a__x000a_Oportunidade mapeada – Reuniões Virtuais para LPCO_x000a_Anos atrás, a ANVISA permitia o encontro de despachantes aduaneiros com os fiscais sanitários para dirimir dúvidas antes da realização dos processos de importação. Destaca-se que esses encontros eram gravados para manutenção do compliance. Essas consultas técnicas eram bastante úteis ao Setor Privado para que erros fossem evitados e, consequentemente, geravam menor retrabalho ao próprio órgão._x000a_Destaca-se que, conforme mencionado repetidas vezes por representantes da ANVISA em fóruns, os colaboradores alocados no 0800 e no Fale Conosco não são fiscais sanitários e, frequentemente, não têm conhecimento técnico suficiente para orientar os importadores com dúvidas bastante específicas, que não estão respondidas no Perguntas Frequentes._x000a__x0009_Com a massificação da utilização de ferramentas de reuniões virtuais (Zoom, Google Meet, Microsoft Teams, entre outros) e a possibilidade de gravação dos respectivos encontros, vislumbra-se uma oportunidade: a Reunião Virtual para LPCO sobre processos e procedimentos que não estão totalmente esclarecidos na legislação ou em algum canal de comunicação oficial._x000a__x0009_Para isso, sugere-se como etapas anteriores à Reunião Virtual para LPCO: _x000a_•_x0009_submissão escrita da dúvida por parte do representante legal; _x000a_•_x0009_avaliação da validade (se, por exemplo, aquele questionamento não está em determinado local); _x000a_•_x0009_confirmação de agenda para consulta técnica; _x000a_•_x0009_realização do encontro virtual; _x000a_•_x0009_periodicamente, publicação das dúvidas em Perguntas Frequentes._x000a__x000a_Destaca-se que esse tipo de “consulta antecipada” é incentivado no Acordo de Facilitação de Comércio (AFC), no Artigo 3, “Advance Rulings”._x000a__x000a__x000a__x000a__x000a_Oportunidade mapeada – Fale Conosco Virtual para Comércio Exterior_x000a_A tendência das organizações é a racionalização da mão-de-obra e a utilização intensiva de tecnologia para apoio à realização das atividades. Um exemplo disso é o LÉO, atendente virtual da Receita Federal. Adicionalmente, como é observado inclusive na ANVISA, com as Centrais Remotas de Análises, as atividades, antes executadas presencialmente, estão sendo realizadas virtualmente._x000a_Neste sentido, uma oportunidade dupla foi identificada:_x000a_•_x0009_Criação de atendente virtual da ANVISA voltado ao Comércio Exterior, com base na RDC 81/08 e as legislações pertinentes. O atendente virtual deve seguir as premissas de utilização de técnicas de aprendizado de máquina e de processamento de linguagem natural._x000a_o_x0009_Observação: o Setor Privado vislumbra a possibilidade da ANVISA realizar parcerias com Universidades Públicas que, possivelmente, teriam interesse em um projeto nessas bases e, consequentemente, diminuir drasticamente os custos._x000a_•_x0009_Caso o atendente virtual ainda não esteja apto a responder, abrir o “Fale Conosco Virtual” para estabelecer contato entre o Usuário e a Central Remota de Análise responsável por aquela categoria de produto, seja na exportação ou na importação._x000a_o_x0009_Observação: sugere-se que o estabelecimento desse novo canal de comunicação (Fale Conosco) para a importação seja anterior ao “assistente virtual”, numa visão baseada na Filosofia Agile,_x000a_•_x0009_A partir das respostas obtidas pela Central, deve-se retroalimentar o atendente virtual para evitar que a mesma seja redirecionada à Central, racionalizando a mão-de-obra da ANVISA_x000a__x000a__x000a__x000a__x000a_Oportunidade mapeada – Publicação das respostas do Fale Conosco_x000a_A comunidade frequentemente entra em contato com a ANVISA através do Fale Conosco. Apesar das constantes críticas sobre a falta de atendimento, destaca-se que o mesmo faz orientações valiosas à comunidade de comércio exterior. Entretanto, observa-se que as respostas desse canal de comunicação oficial do órgão não são reaproveitadas, o que gera desperdícios de recursos da própria ANVISA._x000a_Por falta de conhecimento dos procedimentos internos, a sugestão por parte das organizações privadas pode ser estar limitada. De qualquer maneira, a oportunidade de captar essas respostas consideradas como válidas e boas orientações foi mapeada. Para isso, sugere-se a seguinte estruturação:_x000a_•_x0009_Ao final do atendimento do Fale Conosco, estabelecer uma avaliação semelhante a: “A resposta dada pelo funcionário merece ser transformada em uma Pergunta Frequente?”_x000a_•_x0009_Caso a resposta seja “Sim”, a pergunta e a resposta seguem para uma equipe dedicada (conforme sugestão anterior) à manualização de procedimentos, que avaliará a validade da sugestão._x000a_•_x0009_Caso a equipe julgue como válida, então, publica-se no Perguntas Frequentes da ANVISA._x000a_o_x0009_Observação: destaca-se que o Perguntas Frequentes da ANVISA tem boa estrutura lógica para encontrar informações_x000a__x000a__x000a__x000a__x000a__x000a_Oportunidade mapeada – Atributos / NVEs / Destaques e conceitos_x000a_Em uma oportunidade mapeada mais abaixo, será possível observar a sugestão de alterações e adições de conceitos. Conforme é previsto no Novo Processo de Importação, atributos poderão sofrer alterações (evoluções) e novos atributos poderão ser incluídos no Portal Único (Módulo Catálogo, Módulo LPCO e Módulo DUIMP). Além disso, os NVEs e os Destaques também sofrem alterações constantes, sem necessariamente estar esclarecido o conceito._x000a_Portanto, observa-se uma oportunidade para que seja criado um procedimento interno na ANVISA em que três macro etapas sejam executadas:_x000a_•_x0009_Identificação de necessidade de novo atributo (NVE / Destaque). Envio à comissão de análise de atributos do Portal Único._x000a_•_x0009_Em paralelo, a GCPAF inicia a análise do conceito: O mesmo está incluso na RDC 81 (ou norma que venha a substituí-la)? _x000a_o_x0009_Se não, inicia o trabalho para esclarecer exatamente o conceito._x000a_•_x0009_Após a análise pela comissão e, eventualmente, aprovado o novo “atributo”, atualização da norma com o conceito._x000a_o_x0009_Observação: devido à dificuldade pela constante atualização de conceitos em base normativa tão importante, sugere-se como alternativa a menção no Capítulo I de uma normativa (ou cartilha versionada) que constem os conceitos adicionais. Periodicamente, a RDC 81 seria atualizada com esses conceitos que foram estabelecidos no ínterim._x000a_•_x0009_Se houver impacto em sistema (Cadastro de Atributos ou Tabelas Aduaneiras), publicar com antecedência de 15 dias a data de início de vigência da mudança tecnológica relacionada à atualização._x000a__x000a__x000a__x000a__x000a_1._x0009_Oportunidade mapeada – Conhecimento de carga embarcada_x000a_É permitido, pela legislação sanitária vigente, o envio da documentação, para a emissão da Licença de Importação, antes da chegada da carga. Entretanto, existe uma exigência do BL/AWB (Conhecimentos de Cargas marítimo e aéreo, respectivamente) com as cargas embarcadas, com a apresentação desses documentos em via original, datados e assinados. _x000a_Devido à dinâmica do comércio exterior, em especial no modal aéreo, e a necessidade de previsibilidade para a fluidez das cargas, principalmente no que tange à liberação pelos órgãos anuentes, não raramente, as cargas não foram embarcadas na origem no momento em que a Licença de Importação é registrada. _x000a_Em vista disso, sugerem-se duas alterações de procedimentos:_x000a_•_x0009_Curto prazo: no caso do processo ser amparado por Declaração de Importação (DI), então, exigir apenas o Draft do BL ou do AWB datados._x000a_o_x0009_Destaca-se que alguns fiscais sanitários, atualmente, entendem o problema relatado acima e aceitam esse documento prévio. Ao mesmo tempo em que isso é benéfico para algumas situações, isso causa maior imprevisibilidade e despadronização dos procedimentos._x000a_•_x0009_Longo prazo: com a Declaração Única de Importação, os dados do conhecimento de carga migrarão para esse documento. Devido à integração de dados com o LPCO-DUIMP-CCT, então, é possível dispensar a exigência de apresentação do BL/AWB nos processos de licenciamento._x000a_o_x0009_Destaca-se que a Portaria nº 378/22 prevê legalmente o compartilhamento das informações._x000a__x000a__x000a__x000a__x000a_Oportunidade mapeada – Doações Internacionais (Capítulos X e XI)_x000a_As doações internacionais necessitam de agilidade e previsibilidade para que a organização receptora dessas doações possa aproveitar o mais rápido possível dessa oportunidade de recursos materiais. Atualmente, o procedimento, tanto no que tange ao passo-a-passo quanto na documentação, está bem delineado pela ANVISA, mas carece de maior simplificação._x000a_Destaca-se que as proposições abaixo não são aplicáveis a substâncias previstas na Portaria 344/98._x000a__x000a_Proposta de simplificação em vista da facilitação comercial – Cenário Prioritário_x000a_•_x0009_Doações internacionais, com exceção às substâncias previstas na Portaria 344/98, serem, preferencialmente, objeto de verificação a posteriori;_x000a_•_x0009_A Declaração Única de Importação dispõe de campos específicos para a identificação de “doações internacionais”. Nesse sentido, a ANVISA pode disponibilizar aos gestores do Portal Único uma lista de NCMs que:_x000a_o_x0009_Estão dispensados de LPCO para doação internacional;_x000a_o_x0009_Necessitam obrigatoriamente de LPCO, mesmo que em caso de doação._x000a_•_x0009_Os gestores do Portal Único devem estruturar relatórios específicos sobre doações internacionais para disponibilizar à ANVISA, principalmente no que tange aos itens dispensados de LPCO;_x000a_•_x0009_Durante o despacho aduaneiro, caso a Receita Federal do Brasil suspeite de desvios de finalidade ou mesmo fraudes, a ANVISA deverá ser alertada para compartilhamento de informações e análises;_x000a_•_x0009_Apesar da dispensa de LPCO, conforme prerrogativa de órgãos de fronteira, a ANVISA poderá, na Janela Única de Verificação (Novo Processo de Importação), realizar a verificação física da mercadoria;_x000a_•_x0009_Para os casos de substâncias previstas na Portaria 344/98, estruturar formulário LPCO específico para doações internacionais. Preferencialmente, cada licenciamento deve prever múltiplos embarques e possibilitar que sejam solicitadas prorrogação e ampliação de quantidade de importada daqueles produtos catalogados._x000a_o_x0009_Ao invés de solicitar “Informação sobre a regularização do produto no Sistema Nacional de Vigilância Sanitária”, deve-se disponibilizar campo estruturado no formulário LPCO._x000a_o_x0009_Sendo um formulário específico, a ANVISA poderá parametrizar internamente a prioridade em analisar tal solicitação._x000a_o_x0009_Deve-se recordar que informações, como data de validade e lote, serão campos estruturados na DUIMP e, ao vincular o LPCO, a ANVISA possuirá visão sobre as informações prestadas pelos importadores._x000a_o_x0009_Esse LPCO deve ser isento de taxas perante a ANVISA._x000a_o_x0009_Em relação à documentação, sugere-se a dispensa dos seguintes documentos:_x000a__x0009_“Petição de Fiscalização e Liberação sanitária pertinente” e “Licenciamento de Importação, cópia”, visto que serão substituídos pelo próprio formulário LPCO;_x000a__x0009_“Conhecimento de carga”, visto que DUIMP-LPCO-CCT estarão vinculados obrigatoriamente;_x000a__x0009_“Lista dos bens ou produtos importados”, visto que as informações necessárias estarão no Módulo Catálogo e serão complementadas por atributos no Módulo LPCO._x000a_•_x0009_Caso seja necessário Termo de Guarda por algum motivo, o mesmo deve ser anexado diretamente na DUIMP, sendo liberada a carga com ressalvas._x000a_o_x0009_Após 90 dias, as organizações devem providenciar provas de que as ressalvas foram sanadas, para que esse Termo de Guarda seja baixado._x000a__x000a_Proposta de simplificação em vista da facilitação comercial – Cenário Alternativo_x000a_•_x0009_Estruturação de formulário LPCO com as seguintes condições:_x000a_o_x0009_Se não envolver substâncias controladas pela Portaria 344/98, a sugestão é a criação de uma “Carta Concessória”._x000a__x0009_Autorizar uma lista de produtos autorizados a importar como doação para aquela determinada organização, sem limite de quantidade, a ser renovada de tempos em tempos. _x000a__x0009_Se necessário vincular mais itens registrados no Módulo Catálogo, a reanálise daquele formulário LPCO deve ser realizada sem impactar necessariamente nos itens autorizados previamente._x000a__x0009_A ANVISA deve compartilhar informações de riscos junto aos gestores do Portal Único para a identificação de desvios de finalidade no que tange à quantidade importada._x000a__x0009_Documentos a serem vinculados: Carta DDR (abordada em tópico anterior neste documento); Termo de Responsabilidade (abordado em tópico anterior neste documento)_x000a_o_x0009_Se envolver substâncias controladas pela citada normativa, então o formulário deve ser deferimento não-automático, focado especificamente nessas substâncias._x000a__x0009_Esse tipo de LPCO deve prever múltiplos embarques e possibilitar que sejam solicitadas prorrogação e ampliação de quantidade de importada daqueles produtos catalogados._x000a_o_x0009_Ambos os formulários devem ser isentos das taxas da ANVISA._x000a_o_x0009_Ao invés de solicitar “Informação sobre a regularização do produto no Sistema Nacional de Vigilância Sanitária”, conforme documento exigido atualmente, deve-se disponibilizar campo estruturado no LPCO._x000a_o_x0009_Documentos a serem vinculados: Carta DDR (abordada em tópico anterior neste documento); Termo de Responsabilidade (abordado em tópico anterior neste documento)_x000a_•_x0009_Em ambos os casos, os processos estarão sujeitos à verificação física durante a Janela Única de Verificação._x000a_•_x0009_Caso seja necessário Termo de Guarda por algum motivo, o mesmo deve ser anexado diretamente na DUIMP, sendo liberada a carga com ressalvas._x000a_o_x0009_Após 90 dias, as organizações devem providenciar provas de que as ressalvas foram sanadas, para que esse Termo de Guarda seja baixado._x000a_•_x0009_Caso seja necessário “Certificado ou documento comprovante de higienização do bem ou produto quando se tratar de vestimentas e roupas de uso pessoal ou de utensílios usados” que o mesmo seja anexado na DUIMP, visto que o mesmo está relacionado à mercadoria e não ao conceito de produto;_x000a_•_x0009_Em relação à documentação, sugere-se a dispensa dos seguintes documentos:_x000a_o_x0009_“Petição de Fiscalização e Liberação sanitária pertinente” e “Licenciamento de Importação, cópia”, visto que serão substituídos pelo próprio formulário LPCO;_x000a_o_x0009_“Conhecimento de carga”, visto que DUIMP-LPCO-CCT estarão vinculados obrigatoriamente;_x000a_o_x0009_“Lista dos bens ou produtos importados”, visto que as informações necessárias estarão no Módulo Catálogo e serão complementadas por atributos no Módulo LPCO."/>
        <s v="Importante para o setor de higiene pessoal, perfumaria e cosméticos (HPPC), que após a revisão do regulamento vigente, que possa ser avaliado a preparação de um manual de importação para os produtos e nosso setor, de forma, que possa auxiliar as empresas para a importação dos bens do setor de HPPC, regulados pela Anvisa. Entendemos que a publicação de um manual para nosso setor, os processos poderão ser aprimorados pelas empresas e assim contribuir para as boas práticas processuais para a importação de produtos de HPPC."/>
        <s v="DIVERSOS CAPÍTULOS que tratam de procedimentos – Declaração do Detentor da Regularização do Produto Importado Autorizando a Importação Por Terceiro_x000a__x000a_TEXTO ATUAL: Modelo Sugerido página eletrônica da ANVISA_x000a_DECLARAÇÃO DO DETENTOR DA REGULARIZAÇÃO DO PRODUTO AUTORIZANDO A IMPORTAÇÃO POR TERCEIRO_x000a_A empresa ................................................................., CNPJ n° ..........................., devidamente autorizada pela ANVISA – AFE n°................................., detentora da regularização do(s) produto(s) abaixo relacionados, representada por seu responsável legal e seu responsável técnico, em concordância com o estabelecido na RDC 81, de 05 de novembro de 2008, autorizam a empresa ...................................................................... CNPJ n° .................................... a realizar a atividade exclusiva de importação terceirizada_x000a__x000a_Nome comercial do produto_x0009_Apresentação Comercial do produto_x0009_Número da regularização na ANVISA_x000a__x0009__x0009__x000a__x0009__x0009__x000a__x000a_Declaramos que após a importação os produtos serão expostos ao comércio ou ao consumo sob nossa responsabilidade, de forma exclusiva e intransferível, garantindo-se assim, a rastreabilidade desses produtos desde sua importação até o seu consumidor final, conforme estabelecem os incisos X do artigo 3° da Lei n° 6360, de 23 de setembro de 1976 e parágrafo 1° do artigo 15 do Decreto 8.077, de 14 de agosto de 2013._x000a__x000a_Assume, também, o compromisso de observar rigorosamente as normas e procedimentos estabelecidos pela legislação sanitária, e está ciente das penalidades que ficará sujeita nos termos da Lei 6.437, de 20 de agosto de 1977, sempre que ficar comprovado o descumprimento dessas normas._x000a__x000a_Esta declaração tem validade de 90 dias a contar da data de sua assinatura._x000a_Município (UF),....... de .................... de 20 _____x000a__x000a____________________________________     __________________________________x000a_Assinatura do Responsável Legal ou Representante Legal da empresa detentora da regularização do produto_x0009_Assinatura do Responsável Técnico da empresa detentora da regularização do produto_x000a__x000a_TEXTO PROPOSTO: Modelos A Serem Adotados na Página Eletrônica da ANVISA_x000a_Modelo Padrão:_x000a__x000a_DECLARAÇÃO DO DETENTOR DA REGULARIZAÇÃO DO PRODUTO AUTORIZANDO A IMPORTAÇÃO POR TERCEIRO_x000a__x000a_A empresa ..........................................., CNPJ n° ..........................., devidamente autorizada pela ANVISA – AFE n°................................., detentora da regularização do(s) produto(s) abaixo relacionados, representada por seu responsável legal e seu responsável técnico, em concordância com o estabelecido  da RDC 81, de 05 de novembro de 2008, autorizam a empresa .................................................................. CNPJ n° .................................... a realizar a atividade exclusiva de importação terceirizada, na modalidade de importação indireta por conta e ordem (ou por encomenda) através da empresa ............................................, CNPJ n°..................................._x000a__x000a_Nome comercial do produto_x0009_Apresentação Comercial do produto_x0009_Número da regularização na ANVISA_x000a__x0009__x0009__x000a__x0009__x0009__x000a__x000a_Declaramos que após a importação os produtos serão expostos ao comércio ou ao consumo sob nossa responsabilidade, de forma exclusiva e intransferível, garantindo-se assim, a rastreabilidade desses produtos desde sua importação até o seu consumidor final, conforme estabelecem os incisos X do artigo 3° da Lei n° 6360, de 23 de setembro de 1976 e parágrafo 1° do artigo 15 do Decreto 8.077, de 14 de agosto de 2013._x000a__x000a_Assume, também, o compromisso de observar rigorosamente as normas e procedimentos estabelecidos pela legislação sanitária, e está ciente das penalidades que ficará sujeita nos termos da Lei 6.437, de 20 de agosto de 1977, sempre que ficar comprovado o descumprimento dessas normas._x000a__x000a_Esta declaração tem validade de 90 dias a contar da data de sua assinatura._x000a__x000a_Município (UF),....... de .................... de 20 _____x000a__x000a____________________________________     __________________________________x000a_Assinatura do Responsável Legal ou Representante Legal da empresa detentora da regularização do produto_x0009_Assinatura do Responsável Técnico da empresa detentora da regularização do produto_x000a__x000a__x000a_OUTRAS ALTERAÇÕES (RESOLUÇÃO RDC Nº 61, de 2004)_x000a__x000a_Lembramos que o conceito da importação por conta e ordem aqui tratado, sugerido como inclusão na Resolução RDC nº 81, de 2008, também está mencionado na Resolução RDC nº 61, de 2004. Considerando que a importação sob encomenda não está inserida naquela legislação, torna-se necessário realizar uma adaptação no texto, com o objetivo de não restringir as operações. Veja a redação do § 1º do art. 1º do Anexo I da RDC 61/2004, alterada pela RDC 81/2008:_x000a_ _x000a_§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_x000a__x000a_Dessa forma, à semelhança do proposto para a Resolução RDC nº 81, de 2008, e considerando que a importação terceirizada pode ser operacionalizada nas modalidades por encomenda e por conta e ordem, propomos as seguintes adaptações na Resolução RDC nº 61, de 2004, como segue: _x000a__x000a_CORPO DA RESOLUÇÃO_x000a__x000a__x000a_TEXTO ATUAL DO CORPO DA RESOLUÇÃO_x000a__x000a_Art. 1º Aprovar o Regulamento Técnico, conforme Anexo I desta Resolução, para Autorização de Funcionamento de Empresas prestadoras de serviço por conta e ordem de terceiro. (Redação dada pela Resolução – RDC nº 11, de 16 de fevereiro de 2007)_x000a__x000a_Parágrafo único. Para fins de competência regimental da ANVISA, considera-se serviço de importação por conta e ordem de terceiro, detentor de registro junto a ANVISA, atividade relacionada à vigilância sanitária de portos, aeroportos, fronteiras e terminais alfandegados._x000a__x000a_TEXTO PROPOSTO DO CORPO DA RESOLUÇÃO_x000a__x000a_Art. 1º Aprovar o Regulamento Técnico, conforme Anexo I desta Resolução, para Autorização de Funcionamento de Empresas na importação procedida por intermediação predeterminada. _x000a__x000a_Parágrafo único. Para fins de competência regimental da ANVISA, considera-se importação procedida por intermediação predeterminada, atividade relacionada à vigilância sanitária de portos, aeroportos, fronteiras e terminais alfandegados._x000a__x000a_TEXTO ATUAL DO ANEXO I DA RESOLUÇÃO_x000a__x000a_REGULAMENTO TÉCNICO PARA FINS DE AUTORIZAÇÃO DE FUNCIONAMENTO DE EMPRESAS PRESTADORAS DE SERVIÇOS DE COMÉRCIO EXTERIOR POR CONTA E ORDEM DE TERCEIRO DETENTOR DE REGISTRO DE PRODUTO JUNTO À ANVISA_x000a__x000a_Art. 1º os serviços de importação de bens e produtos sujeitos a vigilância sanitária por conta e ordem de terceiro dependem de Autorização de Funcionamento de Empresa à vista da respectiva atividade, da natureza e espécie de bens e produtos, e da comprovação da capacidade técnica operacional. (Redação dada pela Resolução – RDC nº 11, de 16 de fevereiro de 2007)_x000a__x000a_§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 (Redação dada pela Resolução – RDC nº 81, de 05 de novembro de 2008)_x000a_.........................._x000a_Art. 2º A empresa prestadora de serviços por conta e ordem de terceiro de bens e produtos sujeitos à vigilância sanitária terá uma única Autorização de Funcionamento, válida em todo o território nacional._x000a_....................................._x000a_§ 2º Considera-se válida a Autorização de Funcionamento de Empresa pelo prazo de 1 (hum) ano, aquela relacionada com atividade de importar, por conta e ordem, de medicamentos e matérias-primas com emprego na indústria farmacêutica, podendo ser solicitada sua renovação por sucessivos e iguais períodos. (Redação dada pela Resolução – RDC nº 11, de 16 de fevereiro de 2007)_x000a__x000a__x000a_TEXTO PROPOSTO PARA O ANEXO I DA RESOLUÇÃO_x000a__x000a_REGULAMENTO TÉCNICO PARA FINS DE AUTORIZAÇÃO DE FUNCIONAMENTO NA IMPORTAÇÃO PROCEDIDA POR INTERMEDIAÇÃO PREDETERMINADA_x000a__x000a_Art. 1º A importação de bens e de produtos sujeitos a vigilância sanitária procedida por intermediação predeterminada depende de Autorização de Funcionamento de Empresa à vista da respectiva atividade, da natureza e espécie de bens e produtos, e da comprovação da capacidade técnica operacional. _x000a__x000a_§ 1º Considera-se importação procedida por intermediação predeterminada aquelas realizadas por pessoa jurídica que promova, em seu nome, o despacho aduaneiro de importação de bem e produto sujeito à vigilância sanitária, adquirida no exterior, em razão de contrato de importação por conta e ordem ou por encomenda firmado com terceiro, empresa autorizada/licenciada junto ao Sistema Nacional de Vigilância Sanitária - SNVS, detentora da regularização do produto perante o órgão de vigilância sanitária pertinente._x000a_.................................................................._x000a_Art. 2º A empresa importadora que operar por conta e ordem ou por encomenda de terceiro na importação de bens e produtos sujeitos à vigilância sanitária terá uma única Autorização de Funcionamento, válida em todo o território nacional._x000a_............................................................._x000a_§ 2º Considera-se válida a Autorização de Funcionamento de Empresa pelo prazo de 1 (hum) ano, aquela relacionada com atividade de importar, por conta e ordem ou por encomenda, medicamentos e matérias-primas com emprego na indústria farmacêutica, podendo ser solicitada sua renovação por sucessivos e iguais períodos._x000a__x000a_TEXTO ATUAL DO ANEXO II DA RESOLUÇÃO_x000a__x000a_CERTIFICADO_x000a_AUTORIZAÇÃO DE FUNCIONAMENTO DE EMPREESA Nº............................_x000a__x000a_“Com fundamento.....para o exercício da atividade de importar mercadoria sob vigilância  sanitária por conta e ordem de terceiro, pessoa jurídica detentor do registro de produto na ANVISA.”_x000a__x000a_TEXTO PROPOSTO DO ANEXO II DA RESOLUÇÃO_x000a__x000a_CERTIFICADO_x000a_AUTORIZAÇÃO DE FUNCIONAMENTO DE EMPREESA Nº............................_x000a__x000a_“Com fundamento.....para o exercício da atividade de importar mercadoria sob vigilância  sanitária por encomenda ou por conta e ordem de terceiro, pessoa jurídica detentor do registro de produto na ANVISA.”._x000a__x000a_JUSTIFICATIVA: Como citado anteriormente, a Resolução RDC nº 61, de 2004, menciona tão-somente a importação por conta e ordem, considerando que à época não existia a importação por encomenda, criada apenas em 2006, com o advento da Lei nº 11.281, de 2006. Houve uma alteração no § 1º do artigo 1º do Anexo da Resolução RDC nº 61, por intermédio da Resolução RDC nº 81, de 2008, como reproduzido abaixo, eliminando a expressão “por conta e ordem”, e substituindo com outros acertos, pela expressão “importação procedida por intermediação predeterminada”, dando um alcance mais geral; entretanto, outros dispositivos do anexo mantiveram a terminologia “por conta e ordem”, o que acarreta imprecisão da norma e insegurança jurídica. Objetivou-se na proposta a inserção das duas modalidades da importação indireta para eliminar qualquer tipo de dúvida do alcance da norma, considerando que atualmente alguns fiscais desse Órgão entendem que a Resolução RDC nº 61, de 2004, deve ser aplicada apenas à importação por conta e ordem, afastando a outra modalidade da importação indireta - a encomenda -, trazendo prejuízos e obstáculos à concretização dos negócios. Vale lembrar que a própria ANVISA já considerou as duas modalidades em suas normas, a exemplo da Resolução RDC nº 383, de 2020, e que na prática, os fiscais consideram as duas modalidades, embora algumas operações vêm sendo questionadas e/ou indeferidas._x000a__x000a__x000a_§ 1º Consideram-se serviços de importação procedida por intermediação predeterminada àqueles prestados por pessoa jurídica que promova despacho aduaneiro de mera importação de bem e produto sujeito à vigilância sanitária, adquirida no exterior, em razão de contrato firmado com terceiro, empresa autorizada/licenciada junto ao Sistema Nacional de Vigilância Sanitária - SNVS, detentora da regularização do produto perante o órgão de vigilância sanitária pertinente. (Redação dada pela Resolução – RDC nº 81, de 05 de novembro de 2008)"/>
        <s v="Em análise, os prazos para deferimento das LI´s através do novo modelo LPCO foram altos, causou atrasos no processo de logística e distribuição, além de custos extras de armazenamento e demurrage de containers._x000a_Atualmente, notamos que esses prazos vem sendo reduzidos, porém ainda não se aproxima do que tínhamos diretamente do sistema Solicita._x000a__x000a_Com relação a segurança e confiabilidade de informações, talvez a principal dificuldade, do ponto de vista de processo, é que não há integração entre os sistemas. Deveríamos apenas incluir o número da Licença de Importação e o sistema importar todos os dados, sem permitir alteração de usuário. Atualmente isso não ocorre, sendo necessário digitar manualmente todas as informações que já foram  inseridas no registro da LI. Ainda, faz-se necessário incluir anexos na LPCO e fazer vinculação no Solicita, entre outras ações, até conclusão do procedimento. _x000a_O processo torna-se moroso e o risco de erros alto. A Ausência de emissão de um relatório prévio para conferência de dados antes do registro da LPCO, pode acarretar em qualquer erro que torne obrigatório um novo registro e pagamento de taxa, além de gerar novos prazos de análise. _x000a__x000a_Sugestão de melhorias:_x000a__x000a_1 – Integrar Siscomex Web com Portal Siscomex;_x000a_1.1 Adequar campos no Siscomex Web para buscar informações do catálogo de produtos do Portal Único._x000a__x000a_2 – Integrar Sistema da Anvisa “Solicita” com Portal  Único para geração da GRU; e_x000a__x000a_3 – Adequar Portal Único para buscar todas informações automaticamente do registro da LI no Siscomex Web._x000a_3.1 Permitir emissão de relatório para conferência antes do registro; e_x000a_3.2 Permitir impressão de protocolo de LPCO para arquivos."/>
        <s v="Precisa ser abrangida pelo regulamento técnico a importação de peças e partes de equipamentos médicos hospitalares sem a anuência do fabricante, tendo em vista que na maioria dos casos o detentor da regularização não possui interesse na importação de partes e acessórios para manutenção e recuperação de equipamentos, eis que sua atividade empresarial é baseada na venda de equipamentos novos. _x000a_Considerando que há uma enorme dificuldade por parte dos proprietários de equipamentos médicos para aquisição de partes e acessórios no mercado interno, diante da escassez de oferta deste tipo de produto até mesmo pelo próprio fabricante, que costuma interromper a comercialização após determinado período, se faz necessária a liberação da importação sem o consentimento do fabricante ou detentor do registro."/>
        <s v="- Inclusão de Modelos de Termo de Guarda e Responsabilidade (Capítulos X, XI, XV, XI, XXXII, XXXVI) ._x000a_- Importação de produtos fumígenos."/>
        <s v="COMENTÁRIOS GERIAS SOBRE A NECESSIDADE DE REVISÃO DA RDC 81/2008:_x000a_I - Incluir orientação/procedimento nos casos de excepcionalidade quanto a forma de realizar a importação de amostras de medicamento acabado não registrado no Brasil para fim de realização de estudos comparativos - Bioeqiuvalência, Perfil de dissolução e demais testes aplicáveis para registro quando se usa comparador do mercado externo compra é realizada em farmácias/distribidores no exterior._x000a__x000a_II - Incluir transição do processo para análise via LPCO e as regulamentações para as importações durante o prazo de transição de sistemas._x000a__x000a_III - Reestruturar o texto em Art., parágrafos e incisos para ficar mais claro, conforme padrão utilizado atualmente._x000a__x000a_IV - Deixar claro da necessidade de recurso administrativo, pois, é necessário fornecer maior clareza a empresa nos caminhos e situações aplicáveis._x000a__x000a_V – Revisão do texto da Resolução de Diretoria Colegiada nº 081/08 para que seja permitida a importação de insumos farmacêuticos de produtos que estejam próximos ao deferimento, visto que não existe risco sanitário, esses insumos poderiam ser importados por temo de guarda e agilizaria muito o processo de lançamento do medicamento."/>
        <s v="- Importação de derivados de tabaco_x000a_- IMportação de agrotóxicos, consultar a GGTOX quanto a  pertinÊncia e requisitos."/>
      </sharedItems>
    </cacheField>
    <cacheField name="Tempo total" numFmtId="0">
      <sharedItems containsSemiMixedTypes="0" containsString="0" containsNumber="1" minValue="117.77" maxValue="18029.099999999999"/>
    </cacheField>
    <cacheField name="Tempo do grupo: Contextualização" numFmtId="0">
      <sharedItems containsSemiMixedTypes="0" containsString="0" containsNumber="1" minValue="3.06" maxValue="2344.14"/>
    </cacheField>
    <cacheField name="Tempo da pergunta: C1" numFmtId="0">
      <sharedItems containsNonDate="0" containsString="0" containsBlank="1"/>
    </cacheField>
    <cacheField name="Tempo do grupo: Identificação do participante" numFmtId="0">
      <sharedItems containsSemiMixedTypes="0" containsString="0" containsNumber="1" minValue="42.03" maxValue="4232.13"/>
    </cacheField>
    <cacheField name="Tempo da pergunta: ID1" numFmtId="0">
      <sharedItems containsNonDate="0" containsString="0" containsBlank="1"/>
    </cacheField>
    <cacheField name="Tempo da pergunta: ID2" numFmtId="0">
      <sharedItems containsNonDate="0" containsString="0" containsBlank="1"/>
    </cacheField>
    <cacheField name="Tempo da pergunta: ID3" numFmtId="0">
      <sharedItems containsNonDate="0" containsString="0" containsBlank="1"/>
    </cacheField>
    <cacheField name="Tempo da pergunta: ID31" numFmtId="0">
      <sharedItems containsNonDate="0" containsString="0" containsBlank="1"/>
    </cacheField>
    <cacheField name="Tempo da pergunta: ID32" numFmtId="0">
      <sharedItems containsNonDate="0" containsString="0" containsBlank="1"/>
    </cacheField>
    <cacheField name="Tempo da pergunta: ID4" numFmtId="0">
      <sharedItems containsNonDate="0" containsString="0" containsBlank="1"/>
    </cacheField>
    <cacheField name="Tempo da pergunta: ID41" numFmtId="0">
      <sharedItems containsNonDate="0" containsString="0" containsBlank="1"/>
    </cacheField>
    <cacheField name="Tempo da pergunta: ID411" numFmtId="0">
      <sharedItems containsNonDate="0" containsString="0" containsBlank="1"/>
    </cacheField>
    <cacheField name="Tempo da pergunta: ID422" numFmtId="0">
      <sharedItems containsNonDate="0" containsString="0" containsBlank="1"/>
    </cacheField>
    <cacheField name="Tempo da pergunta: ID423" numFmtId="0">
      <sharedItems containsNonDate="0" containsString="0" containsBlank="1"/>
    </cacheField>
    <cacheField name="Tempo da pergunta: ID424" numFmtId="0">
      <sharedItems containsNonDate="0" containsString="0" containsBlank="1"/>
    </cacheField>
    <cacheField name="Tempo da pergunta: PE1" numFmtId="0">
      <sharedItems containsNonDate="0" containsString="0" containsBlank="1"/>
    </cacheField>
    <cacheField name="Tempo do grupo: CAPÍTULOS" numFmtId="0">
      <sharedItems containsString="0" containsBlank="1" containsNumber="1" minValue="11.91" maxValue="17372.2"/>
    </cacheField>
    <cacheField name="Tempo da pergunta: CI1" numFmtId="0">
      <sharedItems containsNonDate="0" containsString="0" containsBlank="1"/>
    </cacheField>
    <cacheField name="Tempo da pergunta: CI2" numFmtId="0">
      <sharedItems containsNonDate="0" containsString="0" containsBlank="1"/>
    </cacheField>
    <cacheField name="Tempo da pergunta: CI3" numFmtId="0">
      <sharedItems containsNonDate="0" containsString="0" containsBlank="1"/>
    </cacheField>
    <cacheField name="Tempo da pergunta: CII1" numFmtId="0">
      <sharedItems containsNonDate="0" containsString="0" containsBlank="1"/>
    </cacheField>
    <cacheField name="Tempo da pergunta: CII2" numFmtId="0">
      <sharedItems containsNonDate="0" containsString="0" containsBlank="1"/>
    </cacheField>
    <cacheField name="Tempo da pergunta: CII3" numFmtId="0">
      <sharedItems containsNonDate="0" containsString="0" containsBlank="1"/>
    </cacheField>
    <cacheField name="Tempo da pergunta: CIII1" numFmtId="0">
      <sharedItems containsNonDate="0" containsString="0" containsBlank="1"/>
    </cacheField>
    <cacheField name="Tempo da pergunta: CIII2" numFmtId="0">
      <sharedItems containsNonDate="0" containsString="0" containsBlank="1"/>
    </cacheField>
    <cacheField name="Tempo da pergunta: CIII3" numFmtId="0">
      <sharedItems containsNonDate="0" containsString="0" containsBlank="1"/>
    </cacheField>
    <cacheField name="Tempo da pergunta: CIV1" numFmtId="0">
      <sharedItems containsNonDate="0" containsString="0" containsBlank="1"/>
    </cacheField>
    <cacheField name="Tempo da pergunta: CIV2" numFmtId="0">
      <sharedItems containsNonDate="0" containsString="0" containsBlank="1"/>
    </cacheField>
    <cacheField name="Tempo da pergunta: CIV3" numFmtId="0">
      <sharedItems containsNonDate="0" containsString="0" containsBlank="1"/>
    </cacheField>
    <cacheField name="Tempo da pergunta: CV1" numFmtId="0">
      <sharedItems containsNonDate="0" containsString="0" containsBlank="1"/>
    </cacheField>
    <cacheField name="Tempo da pergunta: CV2" numFmtId="0">
      <sharedItems containsNonDate="0" containsString="0" containsBlank="1"/>
    </cacheField>
    <cacheField name="Tempo da pergunta: CV3" numFmtId="0">
      <sharedItems containsNonDate="0" containsString="0" containsBlank="1"/>
    </cacheField>
    <cacheField name="Tempo da pergunta: CVII1" numFmtId="0">
      <sharedItems containsNonDate="0" containsString="0" containsBlank="1"/>
    </cacheField>
    <cacheField name="Tempo da pergunta: CVII2" numFmtId="0">
      <sharedItems containsNonDate="0" containsString="0" containsBlank="1"/>
    </cacheField>
    <cacheField name="Tempo da pergunta: CVII3" numFmtId="0">
      <sharedItems containsNonDate="0" containsString="0" containsBlank="1"/>
    </cacheField>
    <cacheField name="Tempo da pergunta: CVIII1" numFmtId="0">
      <sharedItems containsNonDate="0" containsString="0" containsBlank="1"/>
    </cacheField>
    <cacheField name="Tempo da pergunta: CVIII2" numFmtId="0">
      <sharedItems containsNonDate="0" containsString="0" containsBlank="1"/>
    </cacheField>
    <cacheField name="Tempo da pergunta: CVIII3" numFmtId="0">
      <sharedItems containsNonDate="0" containsString="0" containsBlank="1"/>
    </cacheField>
    <cacheField name="Tempo da pergunta: CIX1" numFmtId="0">
      <sharedItems containsNonDate="0" containsString="0" containsBlank="1"/>
    </cacheField>
    <cacheField name="Tempo da pergunta: CIX2" numFmtId="0">
      <sharedItems containsNonDate="0" containsString="0" containsBlank="1"/>
    </cacheField>
    <cacheField name="Tempo da pergunta: CIX3" numFmtId="0">
      <sharedItems containsNonDate="0" containsString="0" containsBlank="1"/>
    </cacheField>
    <cacheField name="Tempo da pergunta: CX1" numFmtId="0">
      <sharedItems containsNonDate="0" containsString="0" containsBlank="1"/>
    </cacheField>
    <cacheField name="Tempo da pergunta: CX2" numFmtId="0">
      <sharedItems containsNonDate="0" containsString="0" containsBlank="1"/>
    </cacheField>
    <cacheField name="Tempo da pergunta: CX3" numFmtId="0">
      <sharedItems containsNonDate="0" containsString="0" containsBlank="1"/>
    </cacheField>
    <cacheField name="Tempo da pergunta: CXI1" numFmtId="0">
      <sharedItems containsNonDate="0" containsString="0" containsBlank="1"/>
    </cacheField>
    <cacheField name="Tempo da pergunta: CXI2" numFmtId="0">
      <sharedItems containsNonDate="0" containsString="0" containsBlank="1"/>
    </cacheField>
    <cacheField name="Tempo da pergunta: CXI3" numFmtId="0">
      <sharedItems containsNonDate="0" containsString="0" containsBlank="1"/>
    </cacheField>
    <cacheField name="Tempo da pergunta: CXII1" numFmtId="0">
      <sharedItems containsNonDate="0" containsString="0" containsBlank="1"/>
    </cacheField>
    <cacheField name="Tempo da pergunta: CXII2" numFmtId="0">
      <sharedItems containsNonDate="0" containsString="0" containsBlank="1"/>
    </cacheField>
    <cacheField name="Tempo da pergunta: CXII3" numFmtId="0">
      <sharedItems containsNonDate="0" containsString="0" containsBlank="1"/>
    </cacheField>
    <cacheField name="Tempo da pergunta: CXIII1" numFmtId="0">
      <sharedItems containsNonDate="0" containsString="0" containsBlank="1"/>
    </cacheField>
    <cacheField name="Tempo da pergunta: CXIII2" numFmtId="0">
      <sharedItems containsNonDate="0" containsString="0" containsBlank="1"/>
    </cacheField>
    <cacheField name="Tempo da pergunta: CXIII3" numFmtId="0">
      <sharedItems containsNonDate="0" containsString="0" containsBlank="1"/>
    </cacheField>
    <cacheField name="Tempo da pergunta: CXIV1" numFmtId="0">
      <sharedItems containsNonDate="0" containsString="0" containsBlank="1"/>
    </cacheField>
    <cacheField name="Tempo da pergunta: CXIV2" numFmtId="0">
      <sharedItems containsNonDate="0" containsString="0" containsBlank="1"/>
    </cacheField>
    <cacheField name="Tempo da pergunta: CXIV3" numFmtId="0">
      <sharedItems containsNonDate="0" containsString="0" containsBlank="1"/>
    </cacheField>
    <cacheField name="Tempo da pergunta: CXV1" numFmtId="0">
      <sharedItems containsNonDate="0" containsString="0" containsBlank="1"/>
    </cacheField>
    <cacheField name="Tempo da pergunta: CXV2" numFmtId="0">
      <sharedItems containsNonDate="0" containsString="0" containsBlank="1"/>
    </cacheField>
    <cacheField name="Tempo da pergunta: CXV3" numFmtId="0">
      <sharedItems containsNonDate="0" containsString="0" containsBlank="1"/>
    </cacheField>
    <cacheField name="Tempo da pergunta: CXVI1" numFmtId="0">
      <sharedItems containsNonDate="0" containsString="0" containsBlank="1"/>
    </cacheField>
    <cacheField name="Tempo da pergunta: CXVI2" numFmtId="0">
      <sharedItems containsNonDate="0" containsString="0" containsBlank="1"/>
    </cacheField>
    <cacheField name="Tempo da pergunta: CXVI3" numFmtId="0">
      <sharedItems containsNonDate="0" containsString="0" containsBlank="1"/>
    </cacheField>
    <cacheField name="Tempo da pergunta: CXVII1" numFmtId="0">
      <sharedItems containsNonDate="0" containsString="0" containsBlank="1"/>
    </cacheField>
    <cacheField name="Tempo da pergunta: CXVII2" numFmtId="0">
      <sharedItems containsNonDate="0" containsString="0" containsBlank="1"/>
    </cacheField>
    <cacheField name="Tempo da pergunta: CXVII3" numFmtId="0">
      <sharedItems containsNonDate="0" containsString="0" containsBlank="1"/>
    </cacheField>
    <cacheField name="Tempo da pergunta: CXVIII1" numFmtId="0">
      <sharedItems containsNonDate="0" containsString="0" containsBlank="1"/>
    </cacheField>
    <cacheField name="Tempo da pergunta: CXVIII2" numFmtId="0">
      <sharedItems containsNonDate="0" containsString="0" containsBlank="1"/>
    </cacheField>
    <cacheField name="Tempo da pergunta: CXVIII3" numFmtId="0">
      <sharedItems containsNonDate="0" containsString="0" containsBlank="1"/>
    </cacheField>
    <cacheField name="Tempo da pergunta: CXX1" numFmtId="0">
      <sharedItems containsNonDate="0" containsString="0" containsBlank="1"/>
    </cacheField>
    <cacheField name="Tempo da pergunta: CXX2" numFmtId="0">
      <sharedItems containsNonDate="0" containsString="0" containsBlank="1"/>
    </cacheField>
    <cacheField name="Tempo da pergunta: CXX3" numFmtId="0">
      <sharedItems containsNonDate="0" containsString="0" containsBlank="1"/>
    </cacheField>
    <cacheField name="Tempo da pergunta: CXXA1" numFmtId="0">
      <sharedItems containsNonDate="0" containsString="0" containsBlank="1"/>
    </cacheField>
    <cacheField name="Tempo da pergunta: CXXA2" numFmtId="0">
      <sharedItems containsNonDate="0" containsString="0" containsBlank="1"/>
    </cacheField>
    <cacheField name="Tempo da pergunta: CXXA3" numFmtId="0">
      <sharedItems containsNonDate="0" containsString="0" containsBlank="1"/>
    </cacheField>
    <cacheField name="Tempo da pergunta: CXXI1" numFmtId="0">
      <sharedItems containsNonDate="0" containsString="0" containsBlank="1"/>
    </cacheField>
    <cacheField name="Tempo da pergunta: CXXI2" numFmtId="0">
      <sharedItems containsNonDate="0" containsString="0" containsBlank="1"/>
    </cacheField>
    <cacheField name="Tempo da pergunta: CXXI3" numFmtId="0">
      <sharedItems containsNonDate="0" containsString="0" containsBlank="1"/>
    </cacheField>
    <cacheField name="Tempo da pergunta: CXXII1" numFmtId="0">
      <sharedItems containsNonDate="0" containsString="0" containsBlank="1"/>
    </cacheField>
    <cacheField name="Tempo da pergunta: CXXII2" numFmtId="0">
      <sharedItems containsNonDate="0" containsString="0" containsBlank="1"/>
    </cacheField>
    <cacheField name="Tempo da pergunta: CXXII3" numFmtId="0">
      <sharedItems containsNonDate="0" containsString="0" containsBlank="1"/>
    </cacheField>
    <cacheField name="Tempo da pergunta: CXXIII1" numFmtId="0">
      <sharedItems containsNonDate="0" containsString="0" containsBlank="1"/>
    </cacheField>
    <cacheField name="Tempo da pergunta: CXXIII2" numFmtId="0">
      <sharedItems containsNonDate="0" containsString="0" containsBlank="1"/>
    </cacheField>
    <cacheField name="Tempo da pergunta: CXXIII3" numFmtId="0">
      <sharedItems containsNonDate="0" containsString="0" containsBlank="1"/>
    </cacheField>
    <cacheField name="Tempo da pergunta: CXXIV1" numFmtId="0">
      <sharedItems containsNonDate="0" containsString="0" containsBlank="1"/>
    </cacheField>
    <cacheField name="Tempo da pergunta: CXXIV2" numFmtId="0">
      <sharedItems containsNonDate="0" containsString="0" containsBlank="1"/>
    </cacheField>
    <cacheField name="Tempo da pergunta: CXXIV3" numFmtId="0">
      <sharedItems containsNonDate="0" containsString="0" containsBlank="1"/>
    </cacheField>
    <cacheField name="Tempo da pergunta: CXXV1" numFmtId="0">
      <sharedItems containsNonDate="0" containsString="0" containsBlank="1"/>
    </cacheField>
    <cacheField name="Tempo da pergunta: CXXV2" numFmtId="0">
      <sharedItems containsNonDate="0" containsString="0" containsBlank="1"/>
    </cacheField>
    <cacheField name="Tempo da pergunta: CXXV3" numFmtId="0">
      <sharedItems containsNonDate="0" containsString="0" containsBlank="1"/>
    </cacheField>
    <cacheField name="Tempo da pergunta: CXXVI1" numFmtId="0">
      <sharedItems containsNonDate="0" containsString="0" containsBlank="1"/>
    </cacheField>
    <cacheField name="Tempo da pergunta: CXXVI2" numFmtId="0">
      <sharedItems containsNonDate="0" containsString="0" containsBlank="1"/>
    </cacheField>
    <cacheField name="Tempo da pergunta: CXXVI3" numFmtId="0">
      <sharedItems containsNonDate="0" containsString="0" containsBlank="1"/>
    </cacheField>
    <cacheField name="Tempo da pergunta: CXXVII1" numFmtId="0">
      <sharedItems containsNonDate="0" containsString="0" containsBlank="1"/>
    </cacheField>
    <cacheField name="Tempo da pergunta: CXXVII2" numFmtId="0">
      <sharedItems containsNonDate="0" containsString="0" containsBlank="1"/>
    </cacheField>
    <cacheField name="Tempo da pergunta: CXXVII3" numFmtId="0">
      <sharedItems containsNonDate="0" containsString="0" containsBlank="1"/>
    </cacheField>
    <cacheField name="Tempo da pergunta: CXXVIII1" numFmtId="0">
      <sharedItems containsNonDate="0" containsString="0" containsBlank="1"/>
    </cacheField>
    <cacheField name="Tempo da pergunta: CXXVIII2" numFmtId="0">
      <sharedItems containsNonDate="0" containsString="0" containsBlank="1"/>
    </cacheField>
    <cacheField name="Tempo da pergunta: CXXVIII3" numFmtId="0">
      <sharedItems containsNonDate="0" containsString="0" containsBlank="1"/>
    </cacheField>
    <cacheField name="Tempo da pergunta: CXXX1" numFmtId="0">
      <sharedItems containsNonDate="0" containsString="0" containsBlank="1"/>
    </cacheField>
    <cacheField name="Tempo da pergunta: CXXX2" numFmtId="0">
      <sharedItems containsNonDate="0" containsString="0" containsBlank="1"/>
    </cacheField>
    <cacheField name="Tempo da pergunta: CXXX3" numFmtId="0">
      <sharedItems containsNonDate="0" containsString="0" containsBlank="1"/>
    </cacheField>
    <cacheField name="Tempo da pergunta: CXXXI1" numFmtId="0">
      <sharedItems containsNonDate="0" containsString="0" containsBlank="1"/>
    </cacheField>
    <cacheField name="Tempo da pergunta: CXXXI2" numFmtId="0">
      <sharedItems containsNonDate="0" containsString="0" containsBlank="1"/>
    </cacheField>
    <cacheField name="Tempo da pergunta: CXXXI3" numFmtId="0">
      <sharedItems containsNonDate="0" containsString="0" containsBlank="1"/>
    </cacheField>
    <cacheField name="Tempo da pergunta: CXXXII1" numFmtId="0">
      <sharedItems containsNonDate="0" containsString="0" containsBlank="1"/>
    </cacheField>
    <cacheField name="Tempo da pergunta: CXXXII2" numFmtId="0">
      <sharedItems containsNonDate="0" containsString="0" containsBlank="1"/>
    </cacheField>
    <cacheField name="Tempo da pergunta: CXXXII3" numFmtId="0">
      <sharedItems containsNonDate="0" containsString="0" containsBlank="1"/>
    </cacheField>
    <cacheField name="Tempo da pergunta: CXXXIII1" numFmtId="0">
      <sharedItems containsNonDate="0" containsString="0" containsBlank="1"/>
    </cacheField>
    <cacheField name="Tempo da pergunta: CXXXIII2" numFmtId="0">
      <sharedItems containsNonDate="0" containsString="0" containsBlank="1"/>
    </cacheField>
    <cacheField name="Tempo da pergunta: CXXXIII3" numFmtId="0">
      <sharedItems containsNonDate="0" containsString="0" containsBlank="1"/>
    </cacheField>
    <cacheField name="Tempo da pergunta: CXXXIV1" numFmtId="0">
      <sharedItems containsNonDate="0" containsString="0" containsBlank="1"/>
    </cacheField>
    <cacheField name="Tempo da pergunta: CXXXIV2" numFmtId="0">
      <sharedItems containsNonDate="0" containsString="0" containsBlank="1"/>
    </cacheField>
    <cacheField name="Tempo da pergunta: CXXXIV3" numFmtId="0">
      <sharedItems containsNonDate="0" containsString="0" containsBlank="1"/>
    </cacheField>
    <cacheField name="Tempo da pergunta: CXXXVI1" numFmtId="0">
      <sharedItems containsNonDate="0" containsString="0" containsBlank="1"/>
    </cacheField>
    <cacheField name="Tempo da pergunta: CXXXVI2" numFmtId="0">
      <sharedItems containsNonDate="0" containsString="0" containsBlank="1"/>
    </cacheField>
    <cacheField name="Tempo da pergunta: CXXXVI3" numFmtId="0">
      <sharedItems containsNonDate="0" containsString="0" containsBlank="1"/>
    </cacheField>
    <cacheField name="Tempo da pergunta: CXXXVII1" numFmtId="0">
      <sharedItems containsNonDate="0" containsString="0" containsBlank="1"/>
    </cacheField>
    <cacheField name="Tempo da pergunta: CXXXVII2" numFmtId="0">
      <sharedItems containsNonDate="0" containsString="0" containsBlank="1"/>
    </cacheField>
    <cacheField name="Tempo da pergunta: CXXXVII3" numFmtId="0">
      <sharedItems containsNonDate="0" containsString="0" containsBlank="1"/>
    </cacheField>
    <cacheField name="Tempo da pergunta: CXXXVIII1" numFmtId="0">
      <sharedItems containsNonDate="0" containsString="0" containsBlank="1"/>
    </cacheField>
    <cacheField name="Tempo da pergunta: CXXXVIII2" numFmtId="0">
      <sharedItems containsNonDate="0" containsString="0" containsBlank="1"/>
    </cacheField>
    <cacheField name="Tempo da pergunta: CXXXVIII3" numFmtId="0">
      <sharedItems containsNonDate="0" containsString="0" containsBlank="1"/>
    </cacheField>
    <cacheField name="Tempo da pergunta: CXXXIX1" numFmtId="0">
      <sharedItems containsNonDate="0" containsString="0" containsBlank="1"/>
    </cacheField>
    <cacheField name="Tempo da pergunta: CXXXIX2" numFmtId="0">
      <sharedItems containsNonDate="0" containsString="0" containsBlank="1"/>
    </cacheField>
    <cacheField name="Tempo da pergunta: CXXXIX3" numFmtId="0">
      <sharedItems containsNonDate="0" containsString="0" containsBlank="1"/>
    </cacheField>
    <cacheField name="Tempo da pergunta: CXL1" numFmtId="0">
      <sharedItems containsNonDate="0" containsString="0" containsBlank="1"/>
    </cacheField>
    <cacheField name="Tempo da pergunta: CXL2" numFmtId="0">
      <sharedItems containsNonDate="0" containsString="0" containsBlank="1"/>
    </cacheField>
    <cacheField name="Tempo da pergunta: CXL3" numFmtId="0">
      <sharedItems containsNonDate="0" containsString="0" containsBlank="1"/>
    </cacheField>
    <cacheField name="Tempo do grupo: Encerramento da Pesquisa" numFmtId="0">
      <sharedItems containsSemiMixedTypes="0" containsString="0" containsNumber="1" minValue="5.79" maxValue="1655.86"/>
    </cacheField>
    <cacheField name="Tempo da pergunta: EP1" numFmtId="0">
      <sharedItems containsNonDate="0" containsString="0" containsBlank="1"/>
    </cacheField>
    <cacheField name="Tempo da pergunta: EP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
  <r>
    <n v="28"/>
    <s v="2022-04-26 11:40:09"/>
    <n v="4"/>
    <s v="pt-BR"/>
    <n v="1726787013"/>
    <s v="2022-04-26 10:06:21"/>
    <s v="2022-04-26 11:40:09"/>
    <s v="10.0.7.158"/>
    <s v="https://www.gov.br/"/>
    <m/>
    <s v="Leonardo Belich Monteiro"/>
    <s v="leonardo.belich@rededor.com.br"/>
    <x v="0"/>
    <x v="0"/>
    <m/>
    <x v="0"/>
    <x v="0"/>
    <x v="0"/>
    <s v="098.788.797-12"/>
    <m/>
    <m/>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n v="5627.8"/>
    <n v="193.18"/>
    <m/>
    <n v="94.57"/>
    <m/>
    <m/>
    <m/>
    <m/>
    <m/>
    <m/>
    <m/>
    <m/>
    <m/>
    <m/>
    <m/>
    <m/>
    <n v="5329.42"/>
    <m/>
    <m/>
    <m/>
    <m/>
    <m/>
    <m/>
    <m/>
    <m/>
    <m/>
    <m/>
    <m/>
    <m/>
    <m/>
    <m/>
    <m/>
    <m/>
    <m/>
    <m/>
    <m/>
    <m/>
    <m/>
    <m/>
    <m/>
    <m/>
    <m/>
    <m/>
    <m/>
    <m/>
    <m/>
    <m/>
    <m/>
    <m/>
    <m/>
    <m/>
    <m/>
    <m/>
    <m/>
    <m/>
    <m/>
    <m/>
    <m/>
    <m/>
    <m/>
    <m/>
    <m/>
    <m/>
    <m/>
    <m/>
    <m/>
    <m/>
    <m/>
    <m/>
    <m/>
    <m/>
    <m/>
    <m/>
    <m/>
    <m/>
    <m/>
    <m/>
    <m/>
    <m/>
    <m/>
    <m/>
    <m/>
    <m/>
    <m/>
    <m/>
    <m/>
    <m/>
    <m/>
    <m/>
    <m/>
    <m/>
    <m/>
    <m/>
    <m/>
    <m/>
    <m/>
    <m/>
    <m/>
    <m/>
    <m/>
    <m/>
    <m/>
    <m/>
    <m/>
    <m/>
    <m/>
    <m/>
    <m/>
    <m/>
    <m/>
    <m/>
    <m/>
    <m/>
    <m/>
    <m/>
    <m/>
    <m/>
    <m/>
    <m/>
    <m/>
    <m/>
    <m/>
    <m/>
    <m/>
    <m/>
    <m/>
    <m/>
    <m/>
    <n v="10.63"/>
    <m/>
    <m/>
  </r>
  <r>
    <n v="31"/>
    <s v="2022-04-26 10:50:15"/>
    <n v="4"/>
    <s v="pt-BR"/>
    <n v="1612906456"/>
    <s v="2022-04-26 10:28:22"/>
    <s v="2022-04-26 10:50:15"/>
    <s v="10.0.7.158"/>
    <m/>
    <m/>
    <s v="FATIMA STEPHANO DE OLIVEIRA LEITE"/>
    <s v="fleite@blau.com"/>
    <x v="0"/>
    <x v="0"/>
    <m/>
    <x v="1"/>
    <x v="1"/>
    <x v="1"/>
    <m/>
    <s v="BLAU FARMACÊUTICA S.A."/>
    <s v="58.430.828/0001-60"/>
    <x v="1"/>
    <x v="0"/>
    <x v="1"/>
    <x v="1"/>
    <x v="1"/>
    <x v="1"/>
    <x v="1"/>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1"/>
    <x v="1"/>
    <x v="1"/>
    <x v="0"/>
    <x v="0"/>
    <x v="0"/>
    <x v="0"/>
    <x v="0"/>
    <x v="0"/>
    <x v="0"/>
    <x v="0"/>
    <n v="1314.29"/>
    <n v="8.23"/>
    <m/>
    <n v="248.25"/>
    <m/>
    <m/>
    <m/>
    <m/>
    <m/>
    <m/>
    <m/>
    <m/>
    <m/>
    <m/>
    <m/>
    <m/>
    <n v="1046.94"/>
    <m/>
    <m/>
    <m/>
    <m/>
    <m/>
    <m/>
    <m/>
    <m/>
    <m/>
    <m/>
    <m/>
    <m/>
    <m/>
    <m/>
    <m/>
    <m/>
    <m/>
    <m/>
    <m/>
    <m/>
    <m/>
    <m/>
    <m/>
    <m/>
    <m/>
    <m/>
    <m/>
    <m/>
    <m/>
    <m/>
    <m/>
    <m/>
    <m/>
    <m/>
    <m/>
    <m/>
    <m/>
    <m/>
    <m/>
    <m/>
    <m/>
    <m/>
    <m/>
    <m/>
    <m/>
    <m/>
    <m/>
    <m/>
    <m/>
    <m/>
    <m/>
    <m/>
    <m/>
    <m/>
    <m/>
    <m/>
    <m/>
    <m/>
    <m/>
    <m/>
    <m/>
    <m/>
    <m/>
    <m/>
    <m/>
    <m/>
    <m/>
    <m/>
    <m/>
    <m/>
    <m/>
    <m/>
    <m/>
    <m/>
    <m/>
    <m/>
    <m/>
    <m/>
    <m/>
    <m/>
    <m/>
    <m/>
    <m/>
    <m/>
    <m/>
    <m/>
    <m/>
    <m/>
    <m/>
    <m/>
    <m/>
    <m/>
    <m/>
    <m/>
    <m/>
    <m/>
    <m/>
    <m/>
    <m/>
    <m/>
    <m/>
    <m/>
    <m/>
    <m/>
    <m/>
    <m/>
    <m/>
    <m/>
    <m/>
    <m/>
    <m/>
    <n v="10.87"/>
    <m/>
    <m/>
  </r>
  <r>
    <n v="38"/>
    <s v="2022-04-26 11:57:05"/>
    <n v="4"/>
    <s v="pt-BR"/>
    <n v="1006337986"/>
    <s v="2022-04-26 11:55:08"/>
    <s v="2022-04-26 11:57:05"/>
    <s v="10.0.7.164"/>
    <m/>
    <m/>
    <s v="Christiane Marins"/>
    <s v="christiane.marins@abbott.com"/>
    <x v="0"/>
    <x v="0"/>
    <m/>
    <x v="1"/>
    <x v="1"/>
    <x v="1"/>
    <m/>
    <s v="Abbott Laboratórios Ltda"/>
    <s v="56.998.701/0001-16"/>
    <x v="1"/>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17.84"/>
    <n v="4.18"/>
    <m/>
    <n v="106.35"/>
    <m/>
    <m/>
    <m/>
    <m/>
    <m/>
    <m/>
    <m/>
    <m/>
    <m/>
    <m/>
    <m/>
    <m/>
    <m/>
    <m/>
    <m/>
    <m/>
    <m/>
    <m/>
    <m/>
    <m/>
    <m/>
    <m/>
    <m/>
    <m/>
    <m/>
    <m/>
    <m/>
    <m/>
    <m/>
    <m/>
    <m/>
    <m/>
    <m/>
    <m/>
    <m/>
    <m/>
    <m/>
    <m/>
    <m/>
    <m/>
    <m/>
    <m/>
    <m/>
    <m/>
    <m/>
    <m/>
    <m/>
    <m/>
    <m/>
    <m/>
    <m/>
    <m/>
    <m/>
    <m/>
    <m/>
    <m/>
    <m/>
    <m/>
    <m/>
    <m/>
    <m/>
    <m/>
    <m/>
    <m/>
    <m/>
    <m/>
    <m/>
    <m/>
    <m/>
    <m/>
    <m/>
    <m/>
    <m/>
    <m/>
    <m/>
    <m/>
    <m/>
    <m/>
    <m/>
    <m/>
    <m/>
    <m/>
    <m/>
    <m/>
    <m/>
    <m/>
    <m/>
    <m/>
    <m/>
    <m/>
    <m/>
    <m/>
    <m/>
    <m/>
    <m/>
    <m/>
    <m/>
    <m/>
    <m/>
    <m/>
    <m/>
    <m/>
    <m/>
    <m/>
    <m/>
    <m/>
    <m/>
    <m/>
    <m/>
    <m/>
    <m/>
    <m/>
    <m/>
    <m/>
    <m/>
    <m/>
    <m/>
    <m/>
    <m/>
    <m/>
    <m/>
    <m/>
    <m/>
    <m/>
    <n v="7.31"/>
    <m/>
    <m/>
  </r>
  <r>
    <n v="72"/>
    <s v="2022-04-27 09:21:44"/>
    <n v="4"/>
    <s v="pt-BR"/>
    <n v="57813556"/>
    <s v="2022-04-27 09:17:29"/>
    <s v="2022-04-27 09:21:44"/>
    <s v="10.0.7.157"/>
    <m/>
    <m/>
    <s v="Janaina Domingues Macari"/>
    <s v="janaina.macari@bionovis.com.br"/>
    <x v="0"/>
    <x v="0"/>
    <m/>
    <x v="0"/>
    <x v="2"/>
    <x v="1"/>
    <s v="150.960.428-63"/>
    <m/>
    <m/>
    <x v="0"/>
    <x v="0"/>
    <x v="1"/>
    <x v="2"/>
    <x v="1"/>
    <x v="1"/>
    <x v="1"/>
    <x v="0"/>
    <x v="1"/>
    <x v="1"/>
    <x v="1"/>
    <x v="1"/>
    <x v="1"/>
    <x v="0"/>
    <x v="1"/>
    <x v="1"/>
    <x v="1"/>
    <x v="1"/>
    <x v="1"/>
    <x v="0"/>
    <x v="1"/>
    <x v="1"/>
    <x v="1"/>
    <x v="1"/>
    <x v="1"/>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56.25"/>
    <n v="14.42"/>
    <m/>
    <n v="120.58"/>
    <m/>
    <m/>
    <m/>
    <m/>
    <m/>
    <m/>
    <m/>
    <m/>
    <m/>
    <m/>
    <m/>
    <m/>
    <n v="111.17"/>
    <m/>
    <m/>
    <m/>
    <m/>
    <m/>
    <m/>
    <m/>
    <m/>
    <m/>
    <m/>
    <m/>
    <m/>
    <m/>
    <m/>
    <m/>
    <m/>
    <m/>
    <m/>
    <m/>
    <m/>
    <m/>
    <m/>
    <m/>
    <m/>
    <m/>
    <m/>
    <m/>
    <m/>
    <m/>
    <m/>
    <m/>
    <m/>
    <m/>
    <m/>
    <m/>
    <m/>
    <m/>
    <m/>
    <m/>
    <m/>
    <m/>
    <m/>
    <m/>
    <m/>
    <m/>
    <m/>
    <m/>
    <m/>
    <m/>
    <m/>
    <m/>
    <m/>
    <m/>
    <m/>
    <m/>
    <m/>
    <m/>
    <m/>
    <m/>
    <m/>
    <m/>
    <m/>
    <m/>
    <m/>
    <m/>
    <m/>
    <m/>
    <m/>
    <m/>
    <m/>
    <m/>
    <m/>
    <m/>
    <m/>
    <m/>
    <m/>
    <m/>
    <m/>
    <m/>
    <m/>
    <m/>
    <m/>
    <m/>
    <m/>
    <m/>
    <m/>
    <m/>
    <m/>
    <m/>
    <m/>
    <m/>
    <m/>
    <m/>
    <m/>
    <m/>
    <m/>
    <m/>
    <m/>
    <m/>
    <m/>
    <m/>
    <m/>
    <m/>
    <m/>
    <m/>
    <m/>
    <m/>
    <m/>
    <m/>
    <m/>
    <m/>
    <n v="10.08"/>
    <m/>
    <m/>
  </r>
  <r>
    <n v="91"/>
    <s v="2022-04-27 15:58:59"/>
    <n v="4"/>
    <s v="pt-BR"/>
    <n v="1844858868"/>
    <s v="2022-04-27 15:47:55"/>
    <s v="2022-04-27 15:58:59"/>
    <s v="10.0.7.159"/>
    <m/>
    <m/>
    <s v="Fabrízio Tadeu Rostovcev Pirani"/>
    <s v="fpirani@puratos.com"/>
    <x v="0"/>
    <x v="0"/>
    <m/>
    <x v="0"/>
    <x v="3"/>
    <x v="1"/>
    <s v="383.962.518-19"/>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664.16"/>
    <n v="4.8600000000000003"/>
    <m/>
    <n v="648.26"/>
    <m/>
    <m/>
    <m/>
    <m/>
    <m/>
    <m/>
    <m/>
    <m/>
    <m/>
    <m/>
    <m/>
    <m/>
    <m/>
    <m/>
    <m/>
    <m/>
    <m/>
    <m/>
    <m/>
    <m/>
    <m/>
    <m/>
    <m/>
    <m/>
    <m/>
    <m/>
    <m/>
    <m/>
    <m/>
    <m/>
    <m/>
    <m/>
    <m/>
    <m/>
    <m/>
    <m/>
    <m/>
    <m/>
    <m/>
    <m/>
    <m/>
    <m/>
    <m/>
    <m/>
    <m/>
    <m/>
    <m/>
    <m/>
    <m/>
    <m/>
    <m/>
    <m/>
    <m/>
    <m/>
    <m/>
    <m/>
    <m/>
    <m/>
    <m/>
    <m/>
    <m/>
    <m/>
    <m/>
    <m/>
    <m/>
    <m/>
    <m/>
    <m/>
    <m/>
    <m/>
    <m/>
    <m/>
    <m/>
    <m/>
    <m/>
    <m/>
    <m/>
    <m/>
    <m/>
    <m/>
    <m/>
    <m/>
    <m/>
    <m/>
    <m/>
    <m/>
    <m/>
    <m/>
    <m/>
    <m/>
    <m/>
    <m/>
    <m/>
    <m/>
    <m/>
    <m/>
    <m/>
    <m/>
    <m/>
    <m/>
    <m/>
    <m/>
    <m/>
    <m/>
    <m/>
    <m/>
    <m/>
    <m/>
    <m/>
    <m/>
    <m/>
    <m/>
    <m/>
    <m/>
    <m/>
    <m/>
    <m/>
    <m/>
    <m/>
    <m/>
    <m/>
    <m/>
    <m/>
    <m/>
    <n v="11.04"/>
    <m/>
    <m/>
  </r>
  <r>
    <n v="103"/>
    <s v="2022-04-28 11:19:33"/>
    <n v="4"/>
    <s v="pt-BR"/>
    <n v="1596756338"/>
    <s v="2022-04-28 10:58:33"/>
    <s v="2022-04-28 11:19:33"/>
    <s v="10.0.7.162"/>
    <m/>
    <m/>
    <s v="Suellen Virginia Silva Rodrigues"/>
    <s v="suellen.rodrigues@biomm.com"/>
    <x v="0"/>
    <x v="1"/>
    <m/>
    <x v="0"/>
    <x v="0"/>
    <x v="2"/>
    <s v="059.816.726-92"/>
    <m/>
    <m/>
    <x v="0"/>
    <x v="0"/>
    <x v="1"/>
    <x v="2"/>
    <x v="2"/>
    <x v="2"/>
    <x v="2"/>
    <x v="0"/>
    <x v="1"/>
    <x v="1"/>
    <x v="2"/>
    <x v="2"/>
    <x v="2"/>
    <x v="0"/>
    <x v="1"/>
    <x v="2"/>
    <x v="1"/>
    <x v="2"/>
    <x v="1"/>
    <x v="0"/>
    <x v="1"/>
    <x v="2"/>
    <x v="1"/>
    <x v="2"/>
    <x v="2"/>
    <x v="0"/>
    <x v="1"/>
    <x v="1"/>
    <x v="1"/>
    <x v="1"/>
    <x v="1"/>
    <x v="0"/>
    <x v="0"/>
    <x v="0"/>
    <x v="0"/>
    <x v="0"/>
    <x v="0"/>
    <x v="0"/>
    <x v="0"/>
    <x v="0"/>
    <x v="0"/>
    <x v="0"/>
    <x v="0"/>
    <x v="0"/>
    <x v="1"/>
    <x v="1"/>
    <x v="1"/>
    <x v="1"/>
    <x v="1"/>
    <x v="1"/>
    <x v="0"/>
    <x v="0"/>
    <x v="0"/>
    <x v="0"/>
    <x v="0"/>
    <x v="0"/>
    <x v="0"/>
    <x v="0"/>
    <x v="0"/>
    <x v="0"/>
    <x v="0"/>
    <x v="0"/>
    <x v="0"/>
    <x v="0"/>
    <x v="0"/>
    <x v="0"/>
    <x v="0"/>
    <x v="0"/>
    <x v="0"/>
    <x v="0"/>
    <x v="0"/>
    <x v="0"/>
    <x v="0"/>
    <x v="0"/>
    <x v="0"/>
    <x v="0"/>
    <x v="0"/>
    <x v="0"/>
    <x v="0"/>
    <x v="0"/>
    <x v="1"/>
    <x v="1"/>
    <x v="1"/>
    <x v="1"/>
    <x v="1"/>
    <x v="0"/>
    <x v="0"/>
    <x v="0"/>
    <x v="0"/>
    <x v="0"/>
    <x v="0"/>
    <x v="0"/>
    <x v="0"/>
    <x v="0"/>
    <x v="0"/>
    <x v="0"/>
    <x v="0"/>
    <x v="0"/>
    <x v="0"/>
    <x v="0"/>
    <x v="0"/>
    <x v="0"/>
    <x v="0"/>
    <x v="0"/>
    <x v="0"/>
    <x v="0"/>
    <x v="0"/>
    <x v="0"/>
    <x v="0"/>
    <x v="0"/>
    <x v="1"/>
    <x v="1"/>
    <x v="1"/>
    <x v="1"/>
    <x v="1"/>
    <x v="0"/>
    <x v="0"/>
    <x v="0"/>
    <x v="2"/>
    <x v="0"/>
    <x v="0"/>
    <x v="1"/>
    <x v="0"/>
    <x v="0"/>
    <x v="2"/>
    <x v="0"/>
    <x v="0"/>
    <x v="1"/>
    <x v="0"/>
    <x v="0"/>
    <x v="0"/>
    <x v="0"/>
    <x v="0"/>
    <x v="0"/>
    <x v="0"/>
    <x v="0"/>
    <x v="0"/>
    <x v="0"/>
    <x v="0"/>
    <x v="0"/>
    <x v="0"/>
    <x v="0"/>
    <x v="0"/>
    <x v="0"/>
    <x v="0"/>
    <x v="0"/>
    <x v="0"/>
    <x v="2"/>
    <x v="0"/>
    <x v="0"/>
    <x v="0"/>
    <x v="1"/>
    <x v="0"/>
    <x v="0"/>
    <x v="0"/>
    <x v="0"/>
    <x v="0"/>
    <x v="0"/>
    <x v="0"/>
    <x v="0"/>
    <x v="0"/>
    <x v="0"/>
    <x v="0"/>
    <x v="0"/>
    <x v="0"/>
    <x v="0"/>
    <x v="0"/>
    <x v="0"/>
    <x v="0"/>
    <x v="0"/>
    <x v="1"/>
    <x v="1"/>
    <x v="1"/>
    <x v="1"/>
    <x v="1"/>
    <x v="0"/>
    <x v="0"/>
    <x v="0"/>
    <x v="0"/>
    <x v="0"/>
    <x v="0"/>
    <x v="0"/>
    <x v="0"/>
    <x v="2"/>
    <x v="0"/>
    <x v="0"/>
    <x v="0"/>
    <x v="1"/>
    <x v="1"/>
    <x v="1"/>
    <x v="1"/>
    <x v="1"/>
    <x v="1"/>
    <x v="0"/>
    <x v="0"/>
    <x v="0"/>
    <x v="0"/>
    <x v="0"/>
    <x v="0"/>
    <x v="0"/>
    <x v="1"/>
    <x v="1"/>
    <x v="1"/>
    <x v="1"/>
    <x v="1"/>
    <x v="0"/>
    <x v="0"/>
    <x v="0"/>
    <x v="0"/>
    <x v="0"/>
    <x v="0"/>
    <x v="0"/>
    <x v="0"/>
    <x v="0"/>
    <x v="2"/>
    <x v="0"/>
    <x v="0"/>
    <x v="2"/>
    <x v="0"/>
    <x v="0"/>
    <x v="0"/>
    <x v="0"/>
    <x v="0"/>
    <x v="0"/>
    <x v="0"/>
    <x v="0"/>
    <n v="1417.04"/>
    <n v="7.88"/>
    <m/>
    <n v="1137.8499999999999"/>
    <m/>
    <m/>
    <m/>
    <m/>
    <m/>
    <m/>
    <m/>
    <m/>
    <m/>
    <m/>
    <m/>
    <m/>
    <n v="262.61"/>
    <m/>
    <m/>
    <m/>
    <m/>
    <m/>
    <m/>
    <m/>
    <m/>
    <m/>
    <m/>
    <m/>
    <m/>
    <m/>
    <m/>
    <m/>
    <m/>
    <m/>
    <m/>
    <m/>
    <m/>
    <m/>
    <m/>
    <m/>
    <m/>
    <m/>
    <m/>
    <m/>
    <m/>
    <m/>
    <m/>
    <m/>
    <m/>
    <m/>
    <m/>
    <m/>
    <m/>
    <m/>
    <m/>
    <m/>
    <m/>
    <m/>
    <m/>
    <m/>
    <m/>
    <m/>
    <m/>
    <m/>
    <m/>
    <m/>
    <m/>
    <m/>
    <m/>
    <m/>
    <m/>
    <m/>
    <m/>
    <m/>
    <m/>
    <m/>
    <m/>
    <m/>
    <m/>
    <m/>
    <m/>
    <m/>
    <m/>
    <m/>
    <m/>
    <m/>
    <m/>
    <m/>
    <m/>
    <m/>
    <m/>
    <m/>
    <m/>
    <m/>
    <m/>
    <m/>
    <m/>
    <m/>
    <m/>
    <m/>
    <m/>
    <m/>
    <m/>
    <m/>
    <m/>
    <m/>
    <m/>
    <m/>
    <m/>
    <m/>
    <m/>
    <m/>
    <m/>
    <m/>
    <m/>
    <m/>
    <m/>
    <m/>
    <m/>
    <m/>
    <m/>
    <m/>
    <m/>
    <m/>
    <m/>
    <m/>
    <m/>
    <m/>
    <n v="8.6999999999999993"/>
    <m/>
    <m/>
  </r>
  <r>
    <n v="122"/>
    <s v="2022-04-29 14:10:44"/>
    <n v="4"/>
    <s v="pt-BR"/>
    <n v="1704843813"/>
    <s v="2022-04-29 13:33:51"/>
    <s v="2022-04-29 14:10:44"/>
    <s v="10.0.7.159"/>
    <m/>
    <m/>
    <s v="CAROLINE LARA"/>
    <s v="caroline@intermedicalbr.com"/>
    <x v="0"/>
    <x v="2"/>
    <m/>
    <x v="1"/>
    <x v="1"/>
    <x v="1"/>
    <m/>
    <s v="INTERMEDICAL"/>
    <s v="04.368.356/0001-33"/>
    <x v="1"/>
    <x v="0"/>
    <x v="1"/>
    <x v="1"/>
    <x v="1"/>
    <x v="1"/>
    <x v="2"/>
    <x v="1"/>
    <x v="1"/>
    <x v="2"/>
    <x v="1"/>
    <x v="1"/>
    <x v="2"/>
    <x v="1"/>
    <x v="1"/>
    <x v="2"/>
    <x v="2"/>
    <x v="1"/>
    <x v="1"/>
    <x v="0"/>
    <x v="1"/>
    <x v="1"/>
    <x v="1"/>
    <x v="1"/>
    <x v="1"/>
    <x v="0"/>
    <x v="1"/>
    <x v="1"/>
    <x v="1"/>
    <x v="1"/>
    <x v="2"/>
    <x v="0"/>
    <x v="0"/>
    <x v="0"/>
    <x v="0"/>
    <x v="0"/>
    <x v="0"/>
    <x v="0"/>
    <x v="0"/>
    <x v="0"/>
    <x v="0"/>
    <x v="0"/>
    <x v="0"/>
    <x v="0"/>
    <x v="1"/>
    <x v="1"/>
    <x v="1"/>
    <x v="1"/>
    <x v="1"/>
    <x v="1"/>
    <x v="0"/>
    <x v="0"/>
    <x v="0"/>
    <x v="0"/>
    <x v="0"/>
    <x v="0"/>
    <x v="1"/>
    <x v="1"/>
    <x v="1"/>
    <x v="1"/>
    <x v="1"/>
    <x v="0"/>
    <x v="0"/>
    <x v="0"/>
    <x v="0"/>
    <x v="0"/>
    <x v="0"/>
    <x v="0"/>
    <x v="1"/>
    <x v="1"/>
    <x v="1"/>
    <x v="1"/>
    <x v="1"/>
    <x v="0"/>
    <x v="1"/>
    <x v="1"/>
    <x v="1"/>
    <x v="1"/>
    <x v="1"/>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1"/>
    <x v="1"/>
    <x v="1"/>
    <x v="1"/>
    <x v="1"/>
    <x v="0"/>
    <x v="0"/>
    <x v="0"/>
    <x v="0"/>
    <x v="0"/>
    <x v="0"/>
    <x v="0"/>
    <x v="0"/>
    <x v="0"/>
    <x v="0"/>
    <x v="0"/>
    <x v="0"/>
    <x v="0"/>
    <x v="0"/>
    <x v="0"/>
    <x v="0"/>
    <x v="0"/>
    <x v="0"/>
    <x v="0"/>
    <x v="0"/>
    <x v="2"/>
    <x v="2"/>
    <x v="2"/>
    <x v="0"/>
    <x v="1"/>
    <x v="0"/>
    <x v="0"/>
    <x v="0"/>
    <x v="0"/>
    <x v="0"/>
    <x v="0"/>
    <x v="0"/>
    <x v="0"/>
    <x v="0"/>
    <x v="0"/>
    <x v="0"/>
    <x v="0"/>
    <x v="0"/>
    <x v="0"/>
    <x v="0"/>
    <x v="0"/>
    <x v="0"/>
    <x v="0"/>
    <x v="0"/>
    <x v="0"/>
    <x v="0"/>
    <x v="0"/>
    <x v="0"/>
    <x v="0"/>
    <x v="1"/>
    <x v="1"/>
    <x v="1"/>
    <x v="2"/>
    <x v="2"/>
    <x v="2"/>
    <x v="0"/>
    <x v="0"/>
    <x v="0"/>
    <x v="0"/>
    <x v="0"/>
    <x v="0"/>
    <x v="0"/>
    <x v="0"/>
    <n v="2214.3000000000002"/>
    <n v="352.32"/>
    <m/>
    <n v="1119.26"/>
    <m/>
    <m/>
    <m/>
    <m/>
    <m/>
    <m/>
    <m/>
    <m/>
    <m/>
    <m/>
    <m/>
    <m/>
    <n v="734.59"/>
    <m/>
    <m/>
    <m/>
    <m/>
    <m/>
    <m/>
    <m/>
    <m/>
    <m/>
    <m/>
    <m/>
    <m/>
    <m/>
    <m/>
    <m/>
    <m/>
    <m/>
    <m/>
    <m/>
    <m/>
    <m/>
    <m/>
    <m/>
    <m/>
    <m/>
    <m/>
    <m/>
    <m/>
    <m/>
    <m/>
    <m/>
    <m/>
    <m/>
    <m/>
    <m/>
    <m/>
    <m/>
    <m/>
    <m/>
    <m/>
    <m/>
    <m/>
    <m/>
    <m/>
    <m/>
    <m/>
    <m/>
    <m/>
    <m/>
    <m/>
    <m/>
    <m/>
    <m/>
    <m/>
    <m/>
    <m/>
    <m/>
    <m/>
    <m/>
    <m/>
    <m/>
    <m/>
    <m/>
    <m/>
    <m/>
    <m/>
    <m/>
    <m/>
    <m/>
    <m/>
    <m/>
    <m/>
    <m/>
    <m/>
    <m/>
    <m/>
    <m/>
    <m/>
    <m/>
    <m/>
    <m/>
    <m/>
    <m/>
    <m/>
    <m/>
    <m/>
    <m/>
    <m/>
    <m/>
    <m/>
    <m/>
    <m/>
    <m/>
    <m/>
    <m/>
    <m/>
    <m/>
    <m/>
    <m/>
    <m/>
    <m/>
    <m/>
    <m/>
    <m/>
    <m/>
    <m/>
    <m/>
    <m/>
    <m/>
    <m/>
    <m/>
    <n v="8.1300000000000008"/>
    <m/>
    <m/>
  </r>
  <r>
    <n v="134"/>
    <s v="2022-05-27 19:09:25"/>
    <n v="4"/>
    <s v="pt-BR"/>
    <n v="2016012192"/>
    <s v="2022-04-29 15:37:23"/>
    <s v="2022-05-27 19:09:25"/>
    <s v="10.0.0.29"/>
    <m/>
    <m/>
    <s v="MARCELA CASTRO"/>
    <s v="marcela.castro@anvisa.gov.br"/>
    <x v="0"/>
    <x v="1"/>
    <m/>
    <x v="0"/>
    <x v="4"/>
    <x v="1"/>
    <s v="039.893.896-29"/>
    <m/>
    <m/>
    <x v="0"/>
    <x v="0"/>
    <x v="0"/>
    <x v="0"/>
    <x v="0"/>
    <x v="0"/>
    <x v="0"/>
    <x v="0"/>
    <x v="0"/>
    <x v="0"/>
    <x v="0"/>
    <x v="0"/>
    <x v="0"/>
    <x v="0"/>
    <x v="0"/>
    <x v="0"/>
    <x v="0"/>
    <x v="0"/>
    <x v="0"/>
    <x v="0"/>
    <x v="1"/>
    <x v="2"/>
    <x v="1"/>
    <x v="2"/>
    <x v="1"/>
    <x v="1"/>
    <x v="0"/>
    <x v="0"/>
    <x v="0"/>
    <x v="0"/>
    <x v="0"/>
    <x v="0"/>
    <x v="0"/>
    <x v="0"/>
    <x v="0"/>
    <x v="0"/>
    <x v="0"/>
    <x v="0"/>
    <x v="0"/>
    <x v="0"/>
    <x v="0"/>
    <x v="0"/>
    <x v="0"/>
    <x v="0"/>
    <x v="0"/>
    <x v="0"/>
    <x v="2"/>
    <x v="2"/>
    <x v="0"/>
    <x v="2"/>
    <x v="0"/>
    <x v="0"/>
    <x v="0"/>
    <x v="0"/>
    <x v="0"/>
    <x v="0"/>
    <x v="0"/>
    <x v="0"/>
    <x v="0"/>
    <x v="0"/>
    <x v="0"/>
    <x v="0"/>
    <x v="0"/>
    <x v="0"/>
    <x v="0"/>
    <x v="0"/>
    <x v="0"/>
    <x v="0"/>
    <x v="0"/>
    <x v="0"/>
    <x v="0"/>
    <x v="0"/>
    <x v="0"/>
    <x v="0"/>
    <x v="0"/>
    <x v="0"/>
    <x v="0"/>
    <x v="0"/>
    <x v="0"/>
    <x v="0"/>
    <x v="1"/>
    <x v="1"/>
    <x v="1"/>
    <x v="1"/>
    <x v="2"/>
    <x v="1"/>
    <x v="0"/>
    <x v="0"/>
    <x v="0"/>
    <x v="0"/>
    <x v="0"/>
    <x v="0"/>
    <x v="0"/>
    <x v="0"/>
    <x v="0"/>
    <x v="0"/>
    <x v="0"/>
    <x v="0"/>
    <x v="1"/>
    <x v="1"/>
    <x v="1"/>
    <x v="1"/>
    <x v="1"/>
    <x v="1"/>
    <x v="0"/>
    <x v="0"/>
    <x v="0"/>
    <x v="0"/>
    <x v="0"/>
    <x v="0"/>
    <x v="0"/>
    <x v="0"/>
    <x v="0"/>
    <x v="0"/>
    <x v="0"/>
    <x v="0"/>
    <x v="1"/>
    <x v="1"/>
    <x v="1"/>
    <x v="1"/>
    <x v="1"/>
    <x v="1"/>
    <x v="1"/>
    <x v="1"/>
    <x v="1"/>
    <x v="1"/>
    <x v="1"/>
    <x v="1"/>
    <x v="0"/>
    <x v="0"/>
    <x v="0"/>
    <x v="0"/>
    <x v="0"/>
    <x v="0"/>
    <x v="0"/>
    <x v="0"/>
    <x v="0"/>
    <x v="0"/>
    <x v="0"/>
    <x v="0"/>
    <x v="0"/>
    <x v="0"/>
    <x v="0"/>
    <x v="0"/>
    <x v="0"/>
    <x v="0"/>
    <x v="0"/>
    <x v="2"/>
    <x v="2"/>
    <x v="0"/>
    <x v="0"/>
    <x v="2"/>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2"/>
    <x v="2"/>
    <x v="1"/>
    <x v="1"/>
    <x v="3"/>
    <x v="0"/>
    <x v="0"/>
    <x v="0"/>
    <x v="0"/>
    <x v="0"/>
    <x v="0"/>
    <x v="0"/>
    <x v="0"/>
    <n v="4707.49"/>
    <n v="5.77"/>
    <m/>
    <n v="174.66"/>
    <m/>
    <m/>
    <m/>
    <m/>
    <m/>
    <m/>
    <m/>
    <m/>
    <m/>
    <m/>
    <m/>
    <m/>
    <n v="4506.7299999999996"/>
    <m/>
    <m/>
    <m/>
    <m/>
    <m/>
    <m/>
    <m/>
    <m/>
    <m/>
    <m/>
    <m/>
    <m/>
    <m/>
    <m/>
    <m/>
    <m/>
    <m/>
    <m/>
    <m/>
    <m/>
    <m/>
    <m/>
    <m/>
    <m/>
    <m/>
    <m/>
    <m/>
    <m/>
    <m/>
    <m/>
    <m/>
    <m/>
    <m/>
    <m/>
    <m/>
    <m/>
    <m/>
    <m/>
    <m/>
    <m/>
    <m/>
    <m/>
    <m/>
    <m/>
    <m/>
    <m/>
    <m/>
    <m/>
    <m/>
    <m/>
    <m/>
    <m/>
    <m/>
    <m/>
    <m/>
    <m/>
    <m/>
    <m/>
    <m/>
    <m/>
    <m/>
    <m/>
    <m/>
    <m/>
    <m/>
    <m/>
    <m/>
    <m/>
    <m/>
    <m/>
    <m/>
    <m/>
    <m/>
    <m/>
    <m/>
    <m/>
    <m/>
    <m/>
    <m/>
    <m/>
    <m/>
    <m/>
    <m/>
    <m/>
    <m/>
    <m/>
    <m/>
    <m/>
    <m/>
    <m/>
    <m/>
    <m/>
    <m/>
    <m/>
    <m/>
    <m/>
    <m/>
    <m/>
    <m/>
    <m/>
    <m/>
    <m/>
    <m/>
    <m/>
    <m/>
    <m/>
    <m/>
    <m/>
    <m/>
    <m/>
    <m/>
    <n v="20.329999999999998"/>
    <m/>
    <m/>
  </r>
  <r>
    <n v="159"/>
    <s v="2022-05-03 11:24:38"/>
    <n v="4"/>
    <s v="pt-BR"/>
    <n v="1211583401"/>
    <s v="2022-05-03 11:20:42"/>
    <s v="2022-05-03 11:24:38"/>
    <s v="10.0.7.165"/>
    <s v="https://www.gov.br/"/>
    <m/>
    <s v="Ezequiel Junio de Oliveira"/>
    <s v="ezequiel@imperialcomissaria.com.br"/>
    <x v="0"/>
    <x v="1"/>
    <m/>
    <x v="0"/>
    <x v="5"/>
    <x v="1"/>
    <s v="061.704.466-09"/>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1"/>
    <n v="236.46"/>
    <n v="68.430000000000007"/>
    <m/>
    <n v="71.349999999999994"/>
    <m/>
    <m/>
    <m/>
    <m/>
    <m/>
    <m/>
    <m/>
    <m/>
    <m/>
    <m/>
    <m/>
    <m/>
    <m/>
    <m/>
    <m/>
    <m/>
    <m/>
    <m/>
    <m/>
    <m/>
    <m/>
    <m/>
    <m/>
    <m/>
    <m/>
    <m/>
    <m/>
    <m/>
    <m/>
    <m/>
    <m/>
    <m/>
    <m/>
    <m/>
    <m/>
    <m/>
    <m/>
    <m/>
    <m/>
    <m/>
    <m/>
    <m/>
    <m/>
    <m/>
    <m/>
    <m/>
    <m/>
    <m/>
    <m/>
    <m/>
    <m/>
    <m/>
    <m/>
    <m/>
    <m/>
    <m/>
    <m/>
    <m/>
    <m/>
    <m/>
    <m/>
    <m/>
    <m/>
    <m/>
    <m/>
    <m/>
    <m/>
    <m/>
    <m/>
    <m/>
    <m/>
    <m/>
    <m/>
    <m/>
    <m/>
    <m/>
    <m/>
    <m/>
    <m/>
    <m/>
    <m/>
    <m/>
    <m/>
    <m/>
    <m/>
    <m/>
    <m/>
    <m/>
    <m/>
    <m/>
    <m/>
    <m/>
    <m/>
    <m/>
    <m/>
    <m/>
    <m/>
    <m/>
    <m/>
    <m/>
    <m/>
    <m/>
    <m/>
    <m/>
    <m/>
    <m/>
    <m/>
    <m/>
    <m/>
    <m/>
    <m/>
    <m/>
    <m/>
    <m/>
    <m/>
    <m/>
    <m/>
    <m/>
    <m/>
    <m/>
    <m/>
    <m/>
    <m/>
    <m/>
    <n v="96.68"/>
    <m/>
    <m/>
  </r>
  <r>
    <n v="177"/>
    <s v="2022-05-04 09:07:05"/>
    <n v="4"/>
    <s v="pt-BR"/>
    <n v="1324110037"/>
    <s v="2022-05-04 08:57:40"/>
    <s v="2022-05-04 09:07:05"/>
    <s v="10.0.0.28"/>
    <m/>
    <m/>
    <s v="Iale de Andrade Lins"/>
    <s v="ialelins@hotmail.com"/>
    <x v="0"/>
    <x v="1"/>
    <m/>
    <x v="0"/>
    <x v="2"/>
    <x v="1"/>
    <s v="060.970.826-06"/>
    <m/>
    <m/>
    <x v="0"/>
    <x v="0"/>
    <x v="1"/>
    <x v="2"/>
    <x v="1"/>
    <x v="1"/>
    <x v="1"/>
    <x v="0"/>
    <x v="1"/>
    <x v="2"/>
    <x v="1"/>
    <x v="2"/>
    <x v="1"/>
    <x v="0"/>
    <x v="1"/>
    <x v="2"/>
    <x v="1"/>
    <x v="2"/>
    <x v="1"/>
    <x v="0"/>
    <x v="1"/>
    <x v="1"/>
    <x v="1"/>
    <x v="1"/>
    <x v="1"/>
    <x v="0"/>
    <x v="1"/>
    <x v="1"/>
    <x v="1"/>
    <x v="1"/>
    <x v="2"/>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566.73"/>
    <n v="32.270000000000003"/>
    <m/>
    <n v="143.47999999999999"/>
    <m/>
    <m/>
    <m/>
    <m/>
    <m/>
    <m/>
    <m/>
    <m/>
    <m/>
    <m/>
    <m/>
    <m/>
    <n v="373.54"/>
    <m/>
    <m/>
    <m/>
    <m/>
    <m/>
    <m/>
    <m/>
    <m/>
    <m/>
    <m/>
    <m/>
    <m/>
    <m/>
    <m/>
    <m/>
    <m/>
    <m/>
    <m/>
    <m/>
    <m/>
    <m/>
    <m/>
    <m/>
    <m/>
    <m/>
    <m/>
    <m/>
    <m/>
    <m/>
    <m/>
    <m/>
    <m/>
    <m/>
    <m/>
    <m/>
    <m/>
    <m/>
    <m/>
    <m/>
    <m/>
    <m/>
    <m/>
    <m/>
    <m/>
    <m/>
    <m/>
    <m/>
    <m/>
    <m/>
    <m/>
    <m/>
    <m/>
    <m/>
    <m/>
    <m/>
    <m/>
    <m/>
    <m/>
    <m/>
    <m/>
    <m/>
    <m/>
    <m/>
    <m/>
    <m/>
    <m/>
    <m/>
    <m/>
    <m/>
    <m/>
    <m/>
    <m/>
    <m/>
    <m/>
    <m/>
    <m/>
    <m/>
    <m/>
    <m/>
    <m/>
    <m/>
    <m/>
    <m/>
    <m/>
    <m/>
    <m/>
    <m/>
    <m/>
    <m/>
    <m/>
    <m/>
    <m/>
    <m/>
    <m/>
    <m/>
    <m/>
    <m/>
    <m/>
    <m/>
    <m/>
    <m/>
    <m/>
    <m/>
    <m/>
    <m/>
    <m/>
    <m/>
    <m/>
    <m/>
    <m/>
    <m/>
    <n v="17.440000000000001"/>
    <m/>
    <m/>
  </r>
  <r>
    <n v="197"/>
    <s v="2022-05-05 14:39:11"/>
    <n v="4"/>
    <s v="pt-BR"/>
    <n v="1647935378"/>
    <s v="2022-05-05 14:00:19"/>
    <s v="2022-05-05 14:39:11"/>
    <s v="10.0.7.165"/>
    <m/>
    <m/>
    <s v="Alina Souza Gandufe"/>
    <s v="alina.gandufe@bionovis.com.br"/>
    <x v="0"/>
    <x v="0"/>
    <m/>
    <x v="1"/>
    <x v="1"/>
    <x v="1"/>
    <m/>
    <s v="Bionovis"/>
    <s v="12.320.079/0001-17"/>
    <x v="1"/>
    <x v="0"/>
    <x v="0"/>
    <x v="0"/>
    <x v="0"/>
    <x v="0"/>
    <x v="0"/>
    <x v="0"/>
    <x v="1"/>
    <x v="1"/>
    <x v="1"/>
    <x v="1"/>
    <x v="1"/>
    <x v="2"/>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0"/>
    <x v="0"/>
    <x v="2"/>
    <x v="0"/>
    <x v="0"/>
    <x v="1"/>
    <x v="0"/>
    <x v="0"/>
    <x v="0"/>
    <x v="0"/>
    <x v="0"/>
    <x v="0"/>
    <x v="0"/>
    <x v="0"/>
    <x v="0"/>
    <x v="0"/>
    <x v="0"/>
    <x v="0"/>
    <x v="0"/>
    <x v="0"/>
    <x v="0"/>
    <x v="0"/>
    <x v="0"/>
    <x v="0"/>
    <x v="0"/>
    <x v="0"/>
    <x v="0"/>
    <x v="0"/>
    <x v="0"/>
    <x v="0"/>
    <x v="0"/>
    <x v="0"/>
    <x v="0"/>
    <x v="0"/>
    <x v="0"/>
    <x v="0"/>
    <x v="1"/>
    <x v="1"/>
    <x v="1"/>
    <x v="1"/>
    <x v="1"/>
    <x v="1"/>
    <x v="0"/>
    <x v="0"/>
    <x v="0"/>
    <x v="0"/>
    <x v="0"/>
    <x v="0"/>
    <x v="1"/>
    <x v="1"/>
    <x v="1"/>
    <x v="1"/>
    <x v="1"/>
    <x v="0"/>
    <x v="0"/>
    <x v="0"/>
    <x v="0"/>
    <x v="0"/>
    <x v="0"/>
    <x v="0"/>
    <x v="0"/>
    <x v="0"/>
    <x v="0"/>
    <x v="0"/>
    <x v="0"/>
    <x v="0"/>
    <x v="1"/>
    <x v="1"/>
    <x v="1"/>
    <x v="2"/>
    <x v="2"/>
    <x v="2"/>
    <x v="0"/>
    <x v="0"/>
    <x v="0"/>
    <x v="0"/>
    <x v="0"/>
    <x v="0"/>
    <x v="0"/>
    <x v="0"/>
    <n v="2491.9299999999998"/>
    <n v="66.77"/>
    <m/>
    <n v="435.74"/>
    <m/>
    <m/>
    <m/>
    <m/>
    <m/>
    <m/>
    <m/>
    <m/>
    <m/>
    <m/>
    <m/>
    <m/>
    <n v="1930.54"/>
    <m/>
    <m/>
    <m/>
    <m/>
    <m/>
    <m/>
    <m/>
    <m/>
    <m/>
    <m/>
    <m/>
    <m/>
    <m/>
    <m/>
    <m/>
    <m/>
    <m/>
    <m/>
    <m/>
    <m/>
    <m/>
    <m/>
    <m/>
    <m/>
    <m/>
    <m/>
    <m/>
    <m/>
    <m/>
    <m/>
    <m/>
    <m/>
    <m/>
    <m/>
    <m/>
    <m/>
    <m/>
    <m/>
    <m/>
    <m/>
    <m/>
    <m/>
    <m/>
    <m/>
    <m/>
    <m/>
    <m/>
    <m/>
    <m/>
    <m/>
    <m/>
    <m/>
    <m/>
    <m/>
    <m/>
    <m/>
    <m/>
    <m/>
    <m/>
    <m/>
    <m/>
    <m/>
    <m/>
    <m/>
    <m/>
    <m/>
    <m/>
    <m/>
    <m/>
    <m/>
    <m/>
    <m/>
    <m/>
    <m/>
    <m/>
    <m/>
    <m/>
    <m/>
    <m/>
    <m/>
    <m/>
    <m/>
    <m/>
    <m/>
    <m/>
    <m/>
    <m/>
    <m/>
    <m/>
    <m/>
    <m/>
    <m/>
    <m/>
    <m/>
    <m/>
    <m/>
    <m/>
    <m/>
    <m/>
    <m/>
    <m/>
    <m/>
    <m/>
    <m/>
    <m/>
    <m/>
    <m/>
    <m/>
    <m/>
    <m/>
    <m/>
    <n v="58.88"/>
    <m/>
    <m/>
  </r>
  <r>
    <n v="198"/>
    <s v="2022-05-05 14:51:28"/>
    <n v="4"/>
    <s v="pt-BR"/>
    <n v="2099968992"/>
    <s v="2022-05-05 14:04:54"/>
    <s v="2022-05-05 14:51:28"/>
    <s v="10.0.7.162"/>
    <s v="https://www.gov.br/"/>
    <m/>
    <s v="Cristiana Leodoro"/>
    <s v="brcle@chr-hansen.com"/>
    <x v="0"/>
    <x v="0"/>
    <m/>
    <x v="1"/>
    <x v="1"/>
    <x v="1"/>
    <m/>
    <s v="Chr Hansen Ind e Com Ltda"/>
    <s v="48.871.545/0001-08"/>
    <x v="1"/>
    <x v="0"/>
    <x v="1"/>
    <x v="1"/>
    <x v="1"/>
    <x v="2"/>
    <x v="1"/>
    <x v="0"/>
    <x v="1"/>
    <x v="1"/>
    <x v="2"/>
    <x v="1"/>
    <x v="1"/>
    <x v="3"/>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794.89"/>
    <n v="373.57"/>
    <m/>
    <n v="136.56"/>
    <m/>
    <m/>
    <m/>
    <m/>
    <m/>
    <m/>
    <m/>
    <m/>
    <m/>
    <m/>
    <m/>
    <m/>
    <n v="2272.2199999999998"/>
    <m/>
    <m/>
    <m/>
    <m/>
    <m/>
    <m/>
    <m/>
    <m/>
    <m/>
    <m/>
    <m/>
    <m/>
    <m/>
    <m/>
    <m/>
    <m/>
    <m/>
    <m/>
    <m/>
    <m/>
    <m/>
    <m/>
    <m/>
    <m/>
    <m/>
    <m/>
    <m/>
    <m/>
    <m/>
    <m/>
    <m/>
    <m/>
    <m/>
    <m/>
    <m/>
    <m/>
    <m/>
    <m/>
    <m/>
    <m/>
    <m/>
    <m/>
    <m/>
    <m/>
    <m/>
    <m/>
    <m/>
    <m/>
    <m/>
    <m/>
    <m/>
    <m/>
    <m/>
    <m/>
    <m/>
    <m/>
    <m/>
    <m/>
    <m/>
    <m/>
    <m/>
    <m/>
    <m/>
    <m/>
    <m/>
    <m/>
    <m/>
    <m/>
    <m/>
    <m/>
    <m/>
    <m/>
    <m/>
    <m/>
    <m/>
    <m/>
    <m/>
    <m/>
    <m/>
    <m/>
    <m/>
    <m/>
    <m/>
    <m/>
    <m/>
    <m/>
    <m/>
    <m/>
    <m/>
    <m/>
    <m/>
    <m/>
    <m/>
    <m/>
    <m/>
    <m/>
    <m/>
    <m/>
    <m/>
    <m/>
    <m/>
    <m/>
    <m/>
    <m/>
    <m/>
    <m/>
    <m/>
    <m/>
    <m/>
    <m/>
    <m/>
    <n v="12.54"/>
    <m/>
    <m/>
  </r>
  <r>
    <n v="201"/>
    <s v="2022-05-06 09:42:13"/>
    <n v="4"/>
    <s v="pt-BR"/>
    <n v="1322032631"/>
    <s v="2022-05-06 08:56:07"/>
    <s v="2022-05-06 09:42:13"/>
    <s v="10.0.7.158"/>
    <s v="https://www.gov.br/"/>
    <m/>
    <s v="Erika Nakazato Leocadio"/>
    <s v="erikanakazato@outlook.com"/>
    <x v="0"/>
    <x v="0"/>
    <m/>
    <x v="0"/>
    <x v="2"/>
    <x v="1"/>
    <s v="432.088.748-47"/>
    <m/>
    <m/>
    <x v="0"/>
    <x v="0"/>
    <x v="0"/>
    <x v="0"/>
    <x v="0"/>
    <x v="0"/>
    <x v="0"/>
    <x v="0"/>
    <x v="1"/>
    <x v="1"/>
    <x v="1"/>
    <x v="1"/>
    <x v="1"/>
    <x v="4"/>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3111.57"/>
    <n v="146.91"/>
    <m/>
    <n v="737.49"/>
    <m/>
    <m/>
    <m/>
    <m/>
    <m/>
    <m/>
    <m/>
    <m/>
    <m/>
    <m/>
    <m/>
    <m/>
    <n v="2214.38"/>
    <m/>
    <m/>
    <m/>
    <m/>
    <m/>
    <m/>
    <m/>
    <m/>
    <m/>
    <m/>
    <m/>
    <m/>
    <m/>
    <m/>
    <m/>
    <m/>
    <m/>
    <m/>
    <m/>
    <m/>
    <m/>
    <m/>
    <m/>
    <m/>
    <m/>
    <m/>
    <m/>
    <m/>
    <m/>
    <m/>
    <m/>
    <m/>
    <m/>
    <m/>
    <m/>
    <m/>
    <m/>
    <m/>
    <m/>
    <m/>
    <m/>
    <m/>
    <m/>
    <m/>
    <m/>
    <m/>
    <m/>
    <m/>
    <m/>
    <m/>
    <m/>
    <m/>
    <m/>
    <m/>
    <m/>
    <m/>
    <m/>
    <m/>
    <m/>
    <m/>
    <m/>
    <m/>
    <m/>
    <m/>
    <m/>
    <m/>
    <m/>
    <m/>
    <m/>
    <m/>
    <m/>
    <m/>
    <m/>
    <m/>
    <m/>
    <m/>
    <m/>
    <m/>
    <m/>
    <m/>
    <m/>
    <m/>
    <m/>
    <m/>
    <m/>
    <m/>
    <m/>
    <m/>
    <m/>
    <m/>
    <m/>
    <m/>
    <m/>
    <m/>
    <m/>
    <m/>
    <m/>
    <m/>
    <m/>
    <m/>
    <m/>
    <m/>
    <m/>
    <m/>
    <m/>
    <m/>
    <m/>
    <m/>
    <m/>
    <m/>
    <m/>
    <n v="12.79"/>
    <m/>
    <m/>
  </r>
  <r>
    <n v="203"/>
    <s v="2022-05-06 10:25:59"/>
    <n v="4"/>
    <s v="pt-BR"/>
    <n v="1824377352"/>
    <s v="2022-05-06 10:16:13"/>
    <s v="2022-05-06 10:25:59"/>
    <s v="10.0.7.153"/>
    <m/>
    <m/>
    <s v="Marília Souza de Ávila"/>
    <s v="marilia.zambrana@grupocimed.com.br"/>
    <x v="0"/>
    <x v="1"/>
    <m/>
    <x v="1"/>
    <x v="1"/>
    <x v="1"/>
    <m/>
    <s v="Cimed Indústria S.A."/>
    <s v="02.814.497/0002-98"/>
    <x v="1"/>
    <x v="0"/>
    <x v="1"/>
    <x v="1"/>
    <x v="2"/>
    <x v="1"/>
    <x v="2"/>
    <x v="2"/>
    <x v="1"/>
    <x v="2"/>
    <x v="2"/>
    <x v="1"/>
    <x v="2"/>
    <x v="5"/>
    <x v="1"/>
    <x v="2"/>
    <x v="2"/>
    <x v="1"/>
    <x v="2"/>
    <x v="1"/>
    <x v="0"/>
    <x v="0"/>
    <x v="0"/>
    <x v="0"/>
    <x v="0"/>
    <x v="0"/>
    <x v="1"/>
    <x v="1"/>
    <x v="2"/>
    <x v="2"/>
    <x v="1"/>
    <x v="1"/>
    <x v="0"/>
    <x v="0"/>
    <x v="0"/>
    <x v="0"/>
    <x v="0"/>
    <x v="0"/>
    <x v="0"/>
    <x v="0"/>
    <x v="0"/>
    <x v="0"/>
    <x v="0"/>
    <x v="0"/>
    <x v="1"/>
    <x v="1"/>
    <x v="1"/>
    <x v="1"/>
    <x v="1"/>
    <x v="1"/>
    <x v="0"/>
    <x v="0"/>
    <x v="0"/>
    <x v="0"/>
    <x v="0"/>
    <x v="0"/>
    <x v="0"/>
    <x v="0"/>
    <x v="0"/>
    <x v="0"/>
    <x v="0"/>
    <x v="0"/>
    <x v="0"/>
    <x v="0"/>
    <x v="0"/>
    <x v="0"/>
    <x v="0"/>
    <x v="0"/>
    <x v="0"/>
    <x v="0"/>
    <x v="0"/>
    <x v="0"/>
    <x v="0"/>
    <x v="0"/>
    <x v="0"/>
    <x v="0"/>
    <x v="0"/>
    <x v="0"/>
    <x v="0"/>
    <x v="0"/>
    <x v="1"/>
    <x v="1"/>
    <x v="2"/>
    <x v="2"/>
    <x v="1"/>
    <x v="2"/>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1"/>
    <x v="2"/>
    <x v="1"/>
    <x v="2"/>
    <x v="1"/>
    <x v="1"/>
    <x v="0"/>
    <x v="0"/>
    <x v="0"/>
    <x v="0"/>
    <x v="0"/>
    <x v="0"/>
    <x v="1"/>
    <x v="1"/>
    <x v="2"/>
    <x v="2"/>
    <x v="1"/>
    <x v="1"/>
    <x v="0"/>
    <x v="0"/>
    <x v="0"/>
    <x v="0"/>
    <x v="0"/>
    <x v="0"/>
    <x v="0"/>
    <x v="0"/>
    <x v="0"/>
    <x v="0"/>
    <x v="2"/>
    <x v="1"/>
    <x v="0"/>
    <x v="0"/>
    <x v="0"/>
    <x v="0"/>
    <x v="0"/>
    <x v="0"/>
    <x v="0"/>
    <x v="0"/>
    <x v="0"/>
    <x v="0"/>
    <x v="0"/>
    <x v="0"/>
    <x v="0"/>
    <x v="0"/>
    <x v="0"/>
    <x v="0"/>
    <x v="0"/>
    <x v="0"/>
    <x v="0"/>
    <x v="0"/>
    <x v="0"/>
    <x v="0"/>
    <x v="0"/>
    <x v="0"/>
    <x v="0"/>
    <x v="0"/>
    <x v="0"/>
    <x v="1"/>
    <x v="0"/>
    <x v="4"/>
    <x v="0"/>
    <x v="0"/>
    <x v="0"/>
    <x v="0"/>
    <x v="0"/>
    <x v="0"/>
    <x v="0"/>
    <x v="0"/>
    <n v="587.09"/>
    <n v="8.23"/>
    <m/>
    <n v="150.22"/>
    <m/>
    <m/>
    <m/>
    <m/>
    <m/>
    <m/>
    <m/>
    <m/>
    <m/>
    <m/>
    <m/>
    <m/>
    <n v="416.38"/>
    <m/>
    <m/>
    <m/>
    <m/>
    <m/>
    <m/>
    <m/>
    <m/>
    <m/>
    <m/>
    <m/>
    <m/>
    <m/>
    <m/>
    <m/>
    <m/>
    <m/>
    <m/>
    <m/>
    <m/>
    <m/>
    <m/>
    <m/>
    <m/>
    <m/>
    <m/>
    <m/>
    <m/>
    <m/>
    <m/>
    <m/>
    <m/>
    <m/>
    <m/>
    <m/>
    <m/>
    <m/>
    <m/>
    <m/>
    <m/>
    <m/>
    <m/>
    <m/>
    <m/>
    <m/>
    <m/>
    <m/>
    <m/>
    <m/>
    <m/>
    <m/>
    <m/>
    <m/>
    <m/>
    <m/>
    <m/>
    <m/>
    <m/>
    <m/>
    <m/>
    <m/>
    <m/>
    <m/>
    <m/>
    <m/>
    <m/>
    <m/>
    <m/>
    <m/>
    <m/>
    <m/>
    <m/>
    <m/>
    <m/>
    <m/>
    <m/>
    <m/>
    <m/>
    <m/>
    <m/>
    <m/>
    <m/>
    <m/>
    <m/>
    <m/>
    <m/>
    <m/>
    <m/>
    <m/>
    <m/>
    <m/>
    <m/>
    <m/>
    <m/>
    <m/>
    <m/>
    <m/>
    <m/>
    <m/>
    <m/>
    <m/>
    <m/>
    <m/>
    <m/>
    <m/>
    <m/>
    <m/>
    <m/>
    <m/>
    <m/>
    <m/>
    <n v="12.26"/>
    <m/>
    <m/>
  </r>
  <r>
    <n v="204"/>
    <s v="2022-05-06 12:07:01"/>
    <n v="4"/>
    <s v="pt-BR"/>
    <n v="1114970187"/>
    <s v="2022-05-06 11:53:15"/>
    <s v="2022-05-06 12:07:01"/>
    <s v="10.0.7.153"/>
    <s v="https://www.gov.br/"/>
    <m/>
    <s v="EDUARDO SIMÃO PIECZARKA NETO"/>
    <s v="allianceservicos@gmail.com"/>
    <x v="0"/>
    <x v="2"/>
    <m/>
    <x v="0"/>
    <x v="5"/>
    <x v="1"/>
    <s v="028.973.059-75"/>
    <m/>
    <m/>
    <x v="0"/>
    <x v="0"/>
    <x v="1"/>
    <x v="1"/>
    <x v="1"/>
    <x v="1"/>
    <x v="1"/>
    <x v="0"/>
    <x v="1"/>
    <x v="2"/>
    <x v="2"/>
    <x v="1"/>
    <x v="1"/>
    <x v="6"/>
    <x v="1"/>
    <x v="2"/>
    <x v="2"/>
    <x v="1"/>
    <x v="1"/>
    <x v="2"/>
    <x v="0"/>
    <x v="0"/>
    <x v="0"/>
    <x v="0"/>
    <x v="0"/>
    <x v="0"/>
    <x v="0"/>
    <x v="0"/>
    <x v="0"/>
    <x v="0"/>
    <x v="0"/>
    <x v="0"/>
    <x v="0"/>
    <x v="0"/>
    <x v="0"/>
    <x v="0"/>
    <x v="0"/>
    <x v="0"/>
    <x v="0"/>
    <x v="0"/>
    <x v="0"/>
    <x v="0"/>
    <x v="0"/>
    <x v="0"/>
    <x v="1"/>
    <x v="1"/>
    <x v="1"/>
    <x v="1"/>
    <x v="1"/>
    <x v="1"/>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1"/>
    <x v="1"/>
    <x v="1"/>
    <x v="2"/>
    <x v="2"/>
    <x v="0"/>
    <x v="0"/>
    <x v="2"/>
    <x v="2"/>
    <x v="0"/>
    <x v="0"/>
    <x v="2"/>
    <x v="1"/>
    <x v="1"/>
    <x v="1"/>
    <x v="1"/>
    <x v="1"/>
    <x v="1"/>
    <x v="0"/>
    <x v="0"/>
    <x v="0"/>
    <x v="0"/>
    <x v="0"/>
    <x v="0"/>
    <x v="0"/>
    <x v="0"/>
    <x v="0"/>
    <x v="0"/>
    <x v="0"/>
    <x v="0"/>
    <x v="0"/>
    <x v="0"/>
    <x v="0"/>
    <x v="0"/>
    <x v="0"/>
    <x v="0"/>
    <x v="1"/>
    <x v="1"/>
    <x v="1"/>
    <x v="1"/>
    <x v="1"/>
    <x v="1"/>
    <x v="0"/>
    <x v="0"/>
    <x v="0"/>
    <x v="0"/>
    <x v="0"/>
    <x v="0"/>
    <x v="1"/>
    <x v="2"/>
    <x v="1"/>
    <x v="2"/>
    <x v="2"/>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27.19"/>
    <n v="7.76"/>
    <m/>
    <n v="67.19"/>
    <m/>
    <m/>
    <m/>
    <m/>
    <m/>
    <m/>
    <m/>
    <m/>
    <m/>
    <m/>
    <m/>
    <m/>
    <n v="746.09"/>
    <m/>
    <m/>
    <m/>
    <m/>
    <m/>
    <m/>
    <m/>
    <m/>
    <m/>
    <m/>
    <m/>
    <m/>
    <m/>
    <m/>
    <m/>
    <m/>
    <m/>
    <m/>
    <m/>
    <m/>
    <m/>
    <m/>
    <m/>
    <m/>
    <m/>
    <m/>
    <m/>
    <m/>
    <m/>
    <m/>
    <m/>
    <m/>
    <m/>
    <m/>
    <m/>
    <m/>
    <m/>
    <m/>
    <m/>
    <m/>
    <m/>
    <m/>
    <m/>
    <m/>
    <m/>
    <m/>
    <m/>
    <m/>
    <m/>
    <m/>
    <m/>
    <m/>
    <m/>
    <m/>
    <m/>
    <m/>
    <m/>
    <m/>
    <m/>
    <m/>
    <m/>
    <m/>
    <m/>
    <m/>
    <m/>
    <m/>
    <m/>
    <m/>
    <m/>
    <m/>
    <m/>
    <m/>
    <m/>
    <m/>
    <m/>
    <m/>
    <m/>
    <m/>
    <m/>
    <m/>
    <m/>
    <m/>
    <m/>
    <m/>
    <m/>
    <m/>
    <m/>
    <m/>
    <m/>
    <m/>
    <m/>
    <m/>
    <m/>
    <m/>
    <m/>
    <m/>
    <m/>
    <m/>
    <m/>
    <m/>
    <m/>
    <m/>
    <m/>
    <m/>
    <m/>
    <m/>
    <m/>
    <m/>
    <m/>
    <m/>
    <m/>
    <n v="6.15"/>
    <m/>
    <m/>
  </r>
  <r>
    <n v="205"/>
    <s v="2022-05-06 15:13:00"/>
    <n v="4"/>
    <s v="pt-BR"/>
    <n v="1177471025"/>
    <s v="2022-05-06 14:26:22"/>
    <s v="2022-05-06 15:13:00"/>
    <s v="10.0.7.152"/>
    <m/>
    <m/>
    <s v="Mariana Moreira da Rocha"/>
    <s v="mariana.rocha@grupopardini.com.br"/>
    <x v="0"/>
    <x v="1"/>
    <m/>
    <x v="1"/>
    <x v="1"/>
    <x v="1"/>
    <m/>
    <s v="INSTITUTO HERMES PARDINI S/A"/>
    <s v="19.378.769/0053-05"/>
    <x v="1"/>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1"/>
    <x v="1"/>
    <x v="1"/>
    <x v="1"/>
    <x v="1"/>
    <x v="1"/>
    <x v="1"/>
    <x v="1"/>
    <x v="1"/>
    <x v="1"/>
    <x v="1"/>
    <x v="1"/>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798.58"/>
    <n v="1834.93"/>
    <m/>
    <n v="96.28"/>
    <m/>
    <m/>
    <m/>
    <m/>
    <m/>
    <m/>
    <m/>
    <m/>
    <m/>
    <m/>
    <m/>
    <m/>
    <n v="857.99"/>
    <m/>
    <m/>
    <m/>
    <m/>
    <m/>
    <m/>
    <m/>
    <m/>
    <m/>
    <m/>
    <m/>
    <m/>
    <m/>
    <m/>
    <m/>
    <m/>
    <m/>
    <m/>
    <m/>
    <m/>
    <m/>
    <m/>
    <m/>
    <m/>
    <m/>
    <m/>
    <m/>
    <m/>
    <m/>
    <m/>
    <m/>
    <m/>
    <m/>
    <m/>
    <m/>
    <m/>
    <m/>
    <m/>
    <m/>
    <m/>
    <m/>
    <m/>
    <m/>
    <m/>
    <m/>
    <m/>
    <m/>
    <m/>
    <m/>
    <m/>
    <m/>
    <m/>
    <m/>
    <m/>
    <m/>
    <m/>
    <m/>
    <m/>
    <m/>
    <m/>
    <m/>
    <m/>
    <m/>
    <m/>
    <m/>
    <m/>
    <m/>
    <m/>
    <m/>
    <m/>
    <m/>
    <m/>
    <m/>
    <m/>
    <m/>
    <m/>
    <m/>
    <m/>
    <m/>
    <m/>
    <m/>
    <m/>
    <m/>
    <m/>
    <m/>
    <m/>
    <m/>
    <m/>
    <m/>
    <m/>
    <m/>
    <m/>
    <m/>
    <m/>
    <m/>
    <m/>
    <m/>
    <m/>
    <m/>
    <m/>
    <m/>
    <m/>
    <m/>
    <m/>
    <m/>
    <m/>
    <m/>
    <m/>
    <m/>
    <m/>
    <m/>
    <n v="9.3800000000000008"/>
    <m/>
    <m/>
  </r>
  <r>
    <n v="231"/>
    <s v="2022-05-12 15:10:05"/>
    <n v="4"/>
    <s v="pt-BR"/>
    <n v="862147640"/>
    <s v="2022-05-12 15:07:40"/>
    <s v="2022-05-12 15:10:05"/>
    <s v="10.0.7.155"/>
    <m/>
    <m/>
    <s v="ERIK HIDEO TOKUDO MATSUNAGA"/>
    <s v="erikmatsunaga4@gmail.com"/>
    <x v="0"/>
    <x v="0"/>
    <m/>
    <x v="0"/>
    <x v="0"/>
    <x v="3"/>
    <s v="365.467.138-10"/>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45.86000000000001"/>
    <n v="44.78"/>
    <m/>
    <n v="89.65"/>
    <m/>
    <m/>
    <m/>
    <m/>
    <m/>
    <m/>
    <m/>
    <m/>
    <m/>
    <m/>
    <m/>
    <m/>
    <m/>
    <m/>
    <m/>
    <m/>
    <m/>
    <m/>
    <m/>
    <m/>
    <m/>
    <m/>
    <m/>
    <m/>
    <m/>
    <m/>
    <m/>
    <m/>
    <m/>
    <m/>
    <m/>
    <m/>
    <m/>
    <m/>
    <m/>
    <m/>
    <m/>
    <m/>
    <m/>
    <m/>
    <m/>
    <m/>
    <m/>
    <m/>
    <m/>
    <m/>
    <m/>
    <m/>
    <m/>
    <m/>
    <m/>
    <m/>
    <m/>
    <m/>
    <m/>
    <m/>
    <m/>
    <m/>
    <m/>
    <m/>
    <m/>
    <m/>
    <m/>
    <m/>
    <m/>
    <m/>
    <m/>
    <m/>
    <m/>
    <m/>
    <m/>
    <m/>
    <m/>
    <m/>
    <m/>
    <m/>
    <m/>
    <m/>
    <m/>
    <m/>
    <m/>
    <m/>
    <m/>
    <m/>
    <m/>
    <m/>
    <m/>
    <m/>
    <m/>
    <m/>
    <m/>
    <m/>
    <m/>
    <m/>
    <m/>
    <m/>
    <m/>
    <m/>
    <m/>
    <m/>
    <m/>
    <m/>
    <m/>
    <m/>
    <m/>
    <m/>
    <m/>
    <m/>
    <m/>
    <m/>
    <m/>
    <m/>
    <m/>
    <m/>
    <m/>
    <m/>
    <m/>
    <m/>
    <m/>
    <m/>
    <m/>
    <m/>
    <m/>
    <m/>
    <n v="11.43"/>
    <m/>
    <m/>
  </r>
  <r>
    <n v="232"/>
    <s v="2022-05-12 19:48:31"/>
    <n v="4"/>
    <s v="pt-BR"/>
    <n v="1272616886"/>
    <s v="2022-05-12 19:43:24"/>
    <s v="2022-05-12 19:48:31"/>
    <s v="10.0.7.158"/>
    <s v="http://antigo.anvisa.gov.br/editais-de-chamamento"/>
    <m/>
    <s v="Pauline Rossetti Provinciatto"/>
    <s v="pauline.provinciatto@novartis.com"/>
    <x v="0"/>
    <x v="0"/>
    <m/>
    <x v="0"/>
    <x v="2"/>
    <x v="1"/>
    <s v="228.208.268-06"/>
    <m/>
    <m/>
    <x v="0"/>
    <x v="0"/>
    <x v="1"/>
    <x v="2"/>
    <x v="1"/>
    <x v="1"/>
    <x v="1"/>
    <x v="0"/>
    <x v="1"/>
    <x v="2"/>
    <x v="1"/>
    <x v="1"/>
    <x v="1"/>
    <x v="0"/>
    <x v="1"/>
    <x v="1"/>
    <x v="1"/>
    <x v="1"/>
    <x v="1"/>
    <x v="0"/>
    <x v="0"/>
    <x v="0"/>
    <x v="0"/>
    <x v="0"/>
    <x v="0"/>
    <x v="0"/>
    <x v="1"/>
    <x v="2"/>
    <x v="1"/>
    <x v="2"/>
    <x v="2"/>
    <x v="0"/>
    <x v="1"/>
    <x v="1"/>
    <x v="1"/>
    <x v="1"/>
    <x v="1"/>
    <x v="0"/>
    <x v="1"/>
    <x v="1"/>
    <x v="1"/>
    <x v="1"/>
    <x v="1"/>
    <x v="0"/>
    <x v="1"/>
    <x v="1"/>
    <x v="1"/>
    <x v="1"/>
    <x v="1"/>
    <x v="1"/>
    <x v="0"/>
    <x v="0"/>
    <x v="0"/>
    <x v="0"/>
    <x v="0"/>
    <x v="0"/>
    <x v="0"/>
    <x v="0"/>
    <x v="0"/>
    <x v="0"/>
    <x v="0"/>
    <x v="0"/>
    <x v="1"/>
    <x v="2"/>
    <x v="2"/>
    <x v="2"/>
    <x v="2"/>
    <x v="0"/>
    <x v="0"/>
    <x v="0"/>
    <x v="0"/>
    <x v="0"/>
    <x v="0"/>
    <x v="0"/>
    <x v="0"/>
    <x v="0"/>
    <x v="0"/>
    <x v="0"/>
    <x v="0"/>
    <x v="0"/>
    <x v="1"/>
    <x v="1"/>
    <x v="1"/>
    <x v="2"/>
    <x v="1"/>
    <x v="0"/>
    <x v="1"/>
    <x v="1"/>
    <x v="1"/>
    <x v="1"/>
    <x v="1"/>
    <x v="0"/>
    <x v="1"/>
    <x v="1"/>
    <x v="1"/>
    <x v="1"/>
    <x v="1"/>
    <x v="0"/>
    <x v="0"/>
    <x v="0"/>
    <x v="0"/>
    <x v="0"/>
    <x v="0"/>
    <x v="0"/>
    <x v="0"/>
    <x v="0"/>
    <x v="0"/>
    <x v="0"/>
    <x v="0"/>
    <x v="0"/>
    <x v="0"/>
    <x v="0"/>
    <x v="0"/>
    <x v="0"/>
    <x v="0"/>
    <x v="0"/>
    <x v="1"/>
    <x v="1"/>
    <x v="1"/>
    <x v="1"/>
    <x v="1"/>
    <x v="1"/>
    <x v="1"/>
    <x v="1"/>
    <x v="1"/>
    <x v="1"/>
    <x v="1"/>
    <x v="1"/>
    <x v="1"/>
    <x v="1"/>
    <x v="1"/>
    <x v="1"/>
    <x v="1"/>
    <x v="0"/>
    <x v="0"/>
    <x v="0"/>
    <x v="0"/>
    <x v="0"/>
    <x v="0"/>
    <x v="0"/>
    <x v="0"/>
    <x v="0"/>
    <x v="0"/>
    <x v="0"/>
    <x v="0"/>
    <x v="0"/>
    <x v="1"/>
    <x v="1"/>
    <x v="1"/>
    <x v="1"/>
    <x v="1"/>
    <x v="1"/>
    <x v="0"/>
    <x v="0"/>
    <x v="0"/>
    <x v="0"/>
    <x v="0"/>
    <x v="0"/>
    <x v="0"/>
    <x v="0"/>
    <x v="0"/>
    <x v="0"/>
    <x v="0"/>
    <x v="0"/>
    <x v="0"/>
    <x v="0"/>
    <x v="0"/>
    <x v="0"/>
    <x v="0"/>
    <x v="0"/>
    <x v="1"/>
    <x v="1"/>
    <x v="1"/>
    <x v="2"/>
    <x v="2"/>
    <x v="0"/>
    <x v="1"/>
    <x v="1"/>
    <x v="1"/>
    <x v="1"/>
    <x v="1"/>
    <x v="0"/>
    <x v="1"/>
    <x v="1"/>
    <x v="1"/>
    <x v="1"/>
    <x v="1"/>
    <x v="1"/>
    <x v="0"/>
    <x v="0"/>
    <x v="0"/>
    <x v="0"/>
    <x v="0"/>
    <x v="0"/>
    <x v="0"/>
    <x v="0"/>
    <x v="0"/>
    <x v="0"/>
    <x v="0"/>
    <x v="0"/>
    <x v="0"/>
    <x v="0"/>
    <x v="0"/>
    <x v="0"/>
    <x v="0"/>
    <x v="0"/>
    <x v="0"/>
    <x v="0"/>
    <x v="0"/>
    <x v="0"/>
    <x v="0"/>
    <x v="0"/>
    <x v="1"/>
    <x v="1"/>
    <x v="1"/>
    <x v="2"/>
    <x v="2"/>
    <x v="2"/>
    <x v="0"/>
    <x v="0"/>
    <x v="0"/>
    <x v="0"/>
    <x v="0"/>
    <x v="0"/>
    <x v="0"/>
    <x v="0"/>
    <n v="308.38"/>
    <n v="14.97"/>
    <m/>
    <n v="111.24"/>
    <m/>
    <m/>
    <m/>
    <m/>
    <m/>
    <m/>
    <m/>
    <m/>
    <m/>
    <m/>
    <m/>
    <m/>
    <n v="175.56"/>
    <m/>
    <m/>
    <m/>
    <m/>
    <m/>
    <m/>
    <m/>
    <m/>
    <m/>
    <m/>
    <m/>
    <m/>
    <m/>
    <m/>
    <m/>
    <m/>
    <m/>
    <m/>
    <m/>
    <m/>
    <m/>
    <m/>
    <m/>
    <m/>
    <m/>
    <m/>
    <m/>
    <m/>
    <m/>
    <m/>
    <m/>
    <m/>
    <m/>
    <m/>
    <m/>
    <m/>
    <m/>
    <m/>
    <m/>
    <m/>
    <m/>
    <m/>
    <m/>
    <m/>
    <m/>
    <m/>
    <m/>
    <m/>
    <m/>
    <m/>
    <m/>
    <m/>
    <m/>
    <m/>
    <m/>
    <m/>
    <m/>
    <m/>
    <m/>
    <m/>
    <m/>
    <m/>
    <m/>
    <m/>
    <m/>
    <m/>
    <m/>
    <m/>
    <m/>
    <m/>
    <m/>
    <m/>
    <m/>
    <m/>
    <m/>
    <m/>
    <m/>
    <m/>
    <m/>
    <m/>
    <m/>
    <m/>
    <m/>
    <m/>
    <m/>
    <m/>
    <m/>
    <m/>
    <m/>
    <m/>
    <m/>
    <m/>
    <m/>
    <m/>
    <m/>
    <m/>
    <m/>
    <m/>
    <m/>
    <m/>
    <m/>
    <m/>
    <m/>
    <m/>
    <m/>
    <m/>
    <m/>
    <m/>
    <m/>
    <m/>
    <m/>
    <n v="6.61"/>
    <m/>
    <m/>
  </r>
  <r>
    <n v="241"/>
    <s v="2022-05-16 13:32:49"/>
    <n v="4"/>
    <s v="pt-BR"/>
    <n v="1876322521"/>
    <s v="2022-05-16 13:25:46"/>
    <s v="2022-05-16 13:32:48"/>
    <s v="10.0.0.28"/>
    <m/>
    <m/>
    <s v="Carlos henrique da silva"/>
    <s v="geral@sydamarc.com.br"/>
    <x v="0"/>
    <x v="0"/>
    <m/>
    <x v="1"/>
    <x v="1"/>
    <x v="1"/>
    <m/>
    <s v="Sydamarc com exterior"/>
    <s v="00.965.124/0001-01"/>
    <x v="1"/>
    <x v="0"/>
    <x v="1"/>
    <x v="2"/>
    <x v="1"/>
    <x v="1"/>
    <x v="1"/>
    <x v="3"/>
    <x v="1"/>
    <x v="2"/>
    <x v="1"/>
    <x v="1"/>
    <x v="1"/>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2"/>
    <n v="424.53"/>
    <n v="12.56"/>
    <m/>
    <n v="203.47"/>
    <m/>
    <m/>
    <m/>
    <m/>
    <m/>
    <m/>
    <m/>
    <m/>
    <m/>
    <m/>
    <m/>
    <m/>
    <n v="141.5"/>
    <m/>
    <m/>
    <m/>
    <m/>
    <m/>
    <m/>
    <m/>
    <m/>
    <m/>
    <m/>
    <m/>
    <m/>
    <m/>
    <m/>
    <m/>
    <m/>
    <m/>
    <m/>
    <m/>
    <m/>
    <m/>
    <m/>
    <m/>
    <m/>
    <m/>
    <m/>
    <m/>
    <m/>
    <m/>
    <m/>
    <m/>
    <m/>
    <m/>
    <m/>
    <m/>
    <m/>
    <m/>
    <m/>
    <m/>
    <m/>
    <m/>
    <m/>
    <m/>
    <m/>
    <m/>
    <m/>
    <m/>
    <m/>
    <m/>
    <m/>
    <m/>
    <m/>
    <m/>
    <m/>
    <m/>
    <m/>
    <m/>
    <m/>
    <m/>
    <m/>
    <m/>
    <m/>
    <m/>
    <m/>
    <m/>
    <m/>
    <m/>
    <m/>
    <m/>
    <m/>
    <m/>
    <m/>
    <m/>
    <m/>
    <m/>
    <m/>
    <m/>
    <m/>
    <m/>
    <m/>
    <m/>
    <m/>
    <m/>
    <m/>
    <m/>
    <m/>
    <m/>
    <m/>
    <m/>
    <m/>
    <m/>
    <m/>
    <m/>
    <m/>
    <m/>
    <m/>
    <m/>
    <m/>
    <m/>
    <m/>
    <m/>
    <m/>
    <m/>
    <m/>
    <m/>
    <m/>
    <m/>
    <m/>
    <m/>
    <m/>
    <m/>
    <n v="67"/>
    <m/>
    <m/>
  </r>
  <r>
    <n v="266"/>
    <s v="2022-05-19 14:17:57"/>
    <n v="4"/>
    <s v="pt-BR"/>
    <n v="332983248"/>
    <s v="2022-05-19 14:14:18"/>
    <s v="2022-05-19 14:17:57"/>
    <s v="10.0.7.154"/>
    <m/>
    <m/>
    <s v="THAIS LOUISE LIMA DA SILVA"/>
    <s v="THAIS@AUGUSTACOMEX.COM.BR"/>
    <x v="0"/>
    <x v="0"/>
    <m/>
    <x v="0"/>
    <x v="5"/>
    <x v="1"/>
    <s v="359.436.218-30"/>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19.26"/>
    <n v="6.85"/>
    <m/>
    <n v="60.89"/>
    <m/>
    <m/>
    <m/>
    <m/>
    <m/>
    <m/>
    <m/>
    <m/>
    <m/>
    <m/>
    <m/>
    <m/>
    <n v="142.72999999999999"/>
    <m/>
    <m/>
    <m/>
    <m/>
    <m/>
    <m/>
    <m/>
    <m/>
    <m/>
    <m/>
    <m/>
    <m/>
    <m/>
    <m/>
    <m/>
    <m/>
    <m/>
    <m/>
    <m/>
    <m/>
    <m/>
    <m/>
    <m/>
    <m/>
    <m/>
    <m/>
    <m/>
    <m/>
    <m/>
    <m/>
    <m/>
    <m/>
    <m/>
    <m/>
    <m/>
    <m/>
    <m/>
    <m/>
    <m/>
    <m/>
    <m/>
    <m/>
    <m/>
    <m/>
    <m/>
    <m/>
    <m/>
    <m/>
    <m/>
    <m/>
    <m/>
    <m/>
    <m/>
    <m/>
    <m/>
    <m/>
    <m/>
    <m/>
    <m/>
    <m/>
    <m/>
    <m/>
    <m/>
    <m/>
    <m/>
    <m/>
    <m/>
    <m/>
    <m/>
    <m/>
    <m/>
    <m/>
    <m/>
    <m/>
    <m/>
    <m/>
    <m/>
    <m/>
    <m/>
    <m/>
    <m/>
    <m/>
    <m/>
    <m/>
    <m/>
    <m/>
    <m/>
    <m/>
    <m/>
    <m/>
    <m/>
    <m/>
    <m/>
    <m/>
    <m/>
    <m/>
    <m/>
    <m/>
    <m/>
    <m/>
    <m/>
    <m/>
    <m/>
    <m/>
    <m/>
    <m/>
    <m/>
    <m/>
    <m/>
    <m/>
    <m/>
    <n v="8.7899999999999991"/>
    <m/>
    <m/>
  </r>
  <r>
    <n v="276"/>
    <s v="2022-05-23 10:20:09"/>
    <n v="4"/>
    <s v="pt-BR"/>
    <n v="1481027350"/>
    <s v="2022-05-23 10:17:54"/>
    <s v="2022-05-23 10:20:09"/>
    <s v="10.0.7.158"/>
    <s v="https://pesquisa.anvisa.gov.br/index.php/573354?lang=pt-BR"/>
    <m/>
    <s v="Camila Mauriz Bohneberger"/>
    <s v="camila.mauriz@hotmail.com"/>
    <x v="0"/>
    <x v="0"/>
    <m/>
    <x v="0"/>
    <x v="5"/>
    <x v="1"/>
    <s v="391.977.968-16"/>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36.80000000000001"/>
    <n v="4.3099999999999996"/>
    <m/>
    <n v="124.23"/>
    <m/>
    <m/>
    <m/>
    <m/>
    <m/>
    <m/>
    <m/>
    <m/>
    <m/>
    <m/>
    <m/>
    <m/>
    <m/>
    <m/>
    <m/>
    <m/>
    <m/>
    <m/>
    <m/>
    <m/>
    <m/>
    <m/>
    <m/>
    <m/>
    <m/>
    <m/>
    <m/>
    <m/>
    <m/>
    <m/>
    <m/>
    <m/>
    <m/>
    <m/>
    <m/>
    <m/>
    <m/>
    <m/>
    <m/>
    <m/>
    <m/>
    <m/>
    <m/>
    <m/>
    <m/>
    <m/>
    <m/>
    <m/>
    <m/>
    <m/>
    <m/>
    <m/>
    <m/>
    <m/>
    <m/>
    <m/>
    <m/>
    <m/>
    <m/>
    <m/>
    <m/>
    <m/>
    <m/>
    <m/>
    <m/>
    <m/>
    <m/>
    <m/>
    <m/>
    <m/>
    <m/>
    <m/>
    <m/>
    <m/>
    <m/>
    <m/>
    <m/>
    <m/>
    <m/>
    <m/>
    <m/>
    <m/>
    <m/>
    <m/>
    <m/>
    <m/>
    <m/>
    <m/>
    <m/>
    <m/>
    <m/>
    <m/>
    <m/>
    <m/>
    <m/>
    <m/>
    <m/>
    <m/>
    <m/>
    <m/>
    <m/>
    <m/>
    <m/>
    <m/>
    <m/>
    <m/>
    <m/>
    <m/>
    <m/>
    <m/>
    <m/>
    <m/>
    <m/>
    <m/>
    <m/>
    <m/>
    <m/>
    <m/>
    <m/>
    <m/>
    <m/>
    <m/>
    <m/>
    <m/>
    <n v="8.26"/>
    <m/>
    <m/>
  </r>
  <r>
    <n v="289"/>
    <s v="2022-05-24 10:53:00"/>
    <n v="4"/>
    <s v="pt-BR"/>
    <n v="71620888"/>
    <s v="2022-05-24 10:49:15"/>
    <s v="2022-05-24 10:53:00"/>
    <s v="10.0.0.29"/>
    <s v="https://www.gov.br/"/>
    <m/>
    <s v="Flávio Ballejos"/>
    <s v="flavio.gomes@pmlogistica.com.br"/>
    <x v="0"/>
    <x v="3"/>
    <m/>
    <x v="0"/>
    <x v="5"/>
    <x v="1"/>
    <s v="016.771.750-28"/>
    <m/>
    <m/>
    <x v="0"/>
    <x v="0"/>
    <x v="1"/>
    <x v="2"/>
    <x v="1"/>
    <x v="1"/>
    <x v="1"/>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1"/>
    <x v="1"/>
    <x v="1"/>
    <x v="1"/>
    <x v="1"/>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26.15"/>
    <n v="4.53"/>
    <m/>
    <n v="103.87"/>
    <m/>
    <m/>
    <m/>
    <m/>
    <m/>
    <m/>
    <m/>
    <m/>
    <m/>
    <m/>
    <m/>
    <m/>
    <n v="100.15"/>
    <m/>
    <m/>
    <m/>
    <m/>
    <m/>
    <m/>
    <m/>
    <m/>
    <m/>
    <m/>
    <m/>
    <m/>
    <m/>
    <m/>
    <m/>
    <m/>
    <m/>
    <m/>
    <m/>
    <m/>
    <m/>
    <m/>
    <m/>
    <m/>
    <m/>
    <m/>
    <m/>
    <m/>
    <m/>
    <m/>
    <m/>
    <m/>
    <m/>
    <m/>
    <m/>
    <m/>
    <m/>
    <m/>
    <m/>
    <m/>
    <m/>
    <m/>
    <m/>
    <m/>
    <m/>
    <m/>
    <m/>
    <m/>
    <m/>
    <m/>
    <m/>
    <m/>
    <m/>
    <m/>
    <m/>
    <m/>
    <m/>
    <m/>
    <m/>
    <m/>
    <m/>
    <m/>
    <m/>
    <m/>
    <m/>
    <m/>
    <m/>
    <m/>
    <m/>
    <m/>
    <m/>
    <m/>
    <m/>
    <m/>
    <m/>
    <m/>
    <m/>
    <m/>
    <m/>
    <m/>
    <m/>
    <m/>
    <m/>
    <m/>
    <m/>
    <m/>
    <m/>
    <m/>
    <m/>
    <m/>
    <m/>
    <m/>
    <m/>
    <m/>
    <m/>
    <m/>
    <m/>
    <m/>
    <m/>
    <m/>
    <m/>
    <m/>
    <m/>
    <m/>
    <m/>
    <m/>
    <m/>
    <m/>
    <m/>
    <m/>
    <m/>
    <n v="17.600000000000001"/>
    <m/>
    <m/>
  </r>
  <r>
    <n v="291"/>
    <s v="2022-05-24 13:15:44"/>
    <n v="4"/>
    <s v="pt-BR"/>
    <n v="547418202"/>
    <s v="2022-05-24 13:11:52"/>
    <s v="2022-05-24 13:15:44"/>
    <s v="10.0.0.72"/>
    <s v="https://www.gov.br/"/>
    <m/>
    <s v="PATRICIA DE OLIVEIRA BRAGA FIGUEIREDO"/>
    <s v="patricia.braga@omegaservicos.com.br"/>
    <x v="0"/>
    <x v="4"/>
    <m/>
    <x v="0"/>
    <x v="5"/>
    <x v="1"/>
    <s v="892.658.905-68"/>
    <m/>
    <m/>
    <x v="0"/>
    <x v="0"/>
    <x v="1"/>
    <x v="1"/>
    <x v="2"/>
    <x v="1"/>
    <x v="1"/>
    <x v="4"/>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32.57"/>
    <n v="4.12"/>
    <m/>
    <n v="113.12"/>
    <m/>
    <m/>
    <m/>
    <m/>
    <m/>
    <m/>
    <m/>
    <m/>
    <m/>
    <m/>
    <m/>
    <m/>
    <n v="103.69"/>
    <m/>
    <m/>
    <m/>
    <m/>
    <m/>
    <m/>
    <m/>
    <m/>
    <m/>
    <m/>
    <m/>
    <m/>
    <m/>
    <m/>
    <m/>
    <m/>
    <m/>
    <m/>
    <m/>
    <m/>
    <m/>
    <m/>
    <m/>
    <m/>
    <m/>
    <m/>
    <m/>
    <m/>
    <m/>
    <m/>
    <m/>
    <m/>
    <m/>
    <m/>
    <m/>
    <m/>
    <m/>
    <m/>
    <m/>
    <m/>
    <m/>
    <m/>
    <m/>
    <m/>
    <m/>
    <m/>
    <m/>
    <m/>
    <m/>
    <m/>
    <m/>
    <m/>
    <m/>
    <m/>
    <m/>
    <m/>
    <m/>
    <m/>
    <m/>
    <m/>
    <m/>
    <m/>
    <m/>
    <m/>
    <m/>
    <m/>
    <m/>
    <m/>
    <m/>
    <m/>
    <m/>
    <m/>
    <m/>
    <m/>
    <m/>
    <m/>
    <m/>
    <m/>
    <m/>
    <m/>
    <m/>
    <m/>
    <m/>
    <m/>
    <m/>
    <m/>
    <m/>
    <m/>
    <m/>
    <m/>
    <m/>
    <m/>
    <m/>
    <m/>
    <m/>
    <m/>
    <m/>
    <m/>
    <m/>
    <m/>
    <m/>
    <m/>
    <m/>
    <m/>
    <m/>
    <m/>
    <m/>
    <m/>
    <m/>
    <m/>
    <m/>
    <n v="11.64"/>
    <m/>
    <m/>
  </r>
  <r>
    <n v="294"/>
    <s v="2022-05-24 14:49:34"/>
    <n v="4"/>
    <s v="pt-BR"/>
    <n v="1922659579"/>
    <s v="2022-05-24 14:22:45"/>
    <s v="2022-05-24 14:49:34"/>
    <s v="10.0.7.159"/>
    <s v="https://www.gov.br/"/>
    <m/>
    <s v="Letícia Tiemi Takara"/>
    <s v="leticia_takara@br.ajinomoto.com"/>
    <x v="0"/>
    <x v="0"/>
    <m/>
    <x v="1"/>
    <x v="1"/>
    <x v="1"/>
    <m/>
    <s v="Ajinomoto do Brasil"/>
    <s v="46.344.354/0006-69"/>
    <x v="1"/>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610.03"/>
    <n v="5.53"/>
    <m/>
    <n v="1574.03"/>
    <m/>
    <m/>
    <m/>
    <m/>
    <m/>
    <m/>
    <m/>
    <m/>
    <m/>
    <m/>
    <m/>
    <m/>
    <m/>
    <m/>
    <m/>
    <m/>
    <m/>
    <m/>
    <m/>
    <m/>
    <m/>
    <m/>
    <m/>
    <m/>
    <m/>
    <m/>
    <m/>
    <m/>
    <m/>
    <m/>
    <m/>
    <m/>
    <m/>
    <m/>
    <m/>
    <m/>
    <m/>
    <m/>
    <m/>
    <m/>
    <m/>
    <m/>
    <m/>
    <m/>
    <m/>
    <m/>
    <m/>
    <m/>
    <m/>
    <m/>
    <m/>
    <m/>
    <m/>
    <m/>
    <m/>
    <m/>
    <m/>
    <m/>
    <m/>
    <m/>
    <m/>
    <m/>
    <m/>
    <m/>
    <m/>
    <m/>
    <m/>
    <m/>
    <m/>
    <m/>
    <m/>
    <m/>
    <m/>
    <m/>
    <m/>
    <m/>
    <m/>
    <m/>
    <m/>
    <m/>
    <m/>
    <m/>
    <m/>
    <m/>
    <m/>
    <m/>
    <m/>
    <m/>
    <m/>
    <m/>
    <m/>
    <m/>
    <m/>
    <m/>
    <m/>
    <m/>
    <m/>
    <m/>
    <m/>
    <m/>
    <m/>
    <m/>
    <m/>
    <m/>
    <m/>
    <m/>
    <m/>
    <m/>
    <m/>
    <m/>
    <m/>
    <m/>
    <m/>
    <m/>
    <m/>
    <m/>
    <m/>
    <m/>
    <m/>
    <m/>
    <m/>
    <m/>
    <m/>
    <m/>
    <n v="30.47"/>
    <m/>
    <m/>
  </r>
  <r>
    <n v="301"/>
    <s v="2022-05-25 06:54:45"/>
    <n v="4"/>
    <s v="pt-BR"/>
    <n v="222011051"/>
    <s v="2022-05-25 06:51:19"/>
    <s v="2022-05-25 06:54:45"/>
    <s v="10.0.7.153"/>
    <s v="https://www.gov.br/"/>
    <m/>
    <s v="CINTIA MOREIRA SOUZA"/>
    <s v="Cintiamoreira.souza@hotmail.com"/>
    <x v="0"/>
    <x v="0"/>
    <m/>
    <x v="0"/>
    <x v="5"/>
    <x v="1"/>
    <s v="393.178.588-21"/>
    <m/>
    <m/>
    <x v="0"/>
    <x v="0"/>
    <x v="1"/>
    <x v="1"/>
    <x v="1"/>
    <x v="1"/>
    <x v="1"/>
    <x v="0"/>
    <x v="1"/>
    <x v="2"/>
    <x v="1"/>
    <x v="1"/>
    <x v="1"/>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3"/>
    <n v="206.85"/>
    <n v="28"/>
    <m/>
    <n v="79.97"/>
    <m/>
    <m/>
    <m/>
    <m/>
    <m/>
    <m/>
    <m/>
    <m/>
    <m/>
    <m/>
    <m/>
    <m/>
    <n v="77.67"/>
    <m/>
    <m/>
    <m/>
    <m/>
    <m/>
    <m/>
    <m/>
    <m/>
    <m/>
    <m/>
    <m/>
    <m/>
    <m/>
    <m/>
    <m/>
    <m/>
    <m/>
    <m/>
    <m/>
    <m/>
    <m/>
    <m/>
    <m/>
    <m/>
    <m/>
    <m/>
    <m/>
    <m/>
    <m/>
    <m/>
    <m/>
    <m/>
    <m/>
    <m/>
    <m/>
    <m/>
    <m/>
    <m/>
    <m/>
    <m/>
    <m/>
    <m/>
    <m/>
    <m/>
    <m/>
    <m/>
    <m/>
    <m/>
    <m/>
    <m/>
    <m/>
    <m/>
    <m/>
    <m/>
    <m/>
    <m/>
    <m/>
    <m/>
    <m/>
    <m/>
    <m/>
    <m/>
    <m/>
    <m/>
    <m/>
    <m/>
    <m/>
    <m/>
    <m/>
    <m/>
    <m/>
    <m/>
    <m/>
    <m/>
    <m/>
    <m/>
    <m/>
    <m/>
    <m/>
    <m/>
    <m/>
    <m/>
    <m/>
    <m/>
    <m/>
    <m/>
    <m/>
    <m/>
    <m/>
    <m/>
    <m/>
    <m/>
    <m/>
    <m/>
    <m/>
    <m/>
    <m/>
    <m/>
    <m/>
    <m/>
    <m/>
    <m/>
    <m/>
    <m/>
    <m/>
    <m/>
    <m/>
    <m/>
    <m/>
    <m/>
    <m/>
    <n v="21.21"/>
    <m/>
    <m/>
  </r>
  <r>
    <n v="303"/>
    <s v="2022-05-25 08:30:36"/>
    <n v="4"/>
    <s v="pt-BR"/>
    <n v="1777797535"/>
    <s v="2022-05-25 08:28:05"/>
    <s v="2022-05-25 08:30:36"/>
    <s v="10.0.7.165"/>
    <s v="https://www.gov.br/"/>
    <m/>
    <s v="Victor Rossi"/>
    <s v="victor.rossi@bollore.com"/>
    <x v="0"/>
    <x v="0"/>
    <m/>
    <x v="0"/>
    <x v="5"/>
    <x v="1"/>
    <s v="369,822,638-35"/>
    <m/>
    <m/>
    <x v="0"/>
    <x v="0"/>
    <x v="1"/>
    <x v="1"/>
    <x v="2"/>
    <x v="1"/>
    <x v="1"/>
    <x v="0"/>
    <x v="1"/>
    <x v="1"/>
    <x v="1"/>
    <x v="1"/>
    <x v="1"/>
    <x v="0"/>
    <x v="1"/>
    <x v="1"/>
    <x v="1"/>
    <x v="1"/>
    <x v="1"/>
    <x v="0"/>
    <x v="1"/>
    <x v="1"/>
    <x v="1"/>
    <x v="1"/>
    <x v="1"/>
    <x v="0"/>
    <x v="1"/>
    <x v="1"/>
    <x v="2"/>
    <x v="2"/>
    <x v="2"/>
    <x v="0"/>
    <x v="1"/>
    <x v="2"/>
    <x v="2"/>
    <x v="1"/>
    <x v="1"/>
    <x v="0"/>
    <x v="1"/>
    <x v="1"/>
    <x v="1"/>
    <x v="1"/>
    <x v="1"/>
    <x v="0"/>
    <x v="0"/>
    <x v="0"/>
    <x v="2"/>
    <x v="2"/>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52.56"/>
    <n v="6.4"/>
    <m/>
    <n v="47.67"/>
    <m/>
    <m/>
    <m/>
    <m/>
    <m/>
    <m/>
    <m/>
    <m/>
    <m/>
    <m/>
    <m/>
    <m/>
    <n v="87.51"/>
    <m/>
    <m/>
    <m/>
    <m/>
    <m/>
    <m/>
    <m/>
    <m/>
    <m/>
    <m/>
    <m/>
    <m/>
    <m/>
    <m/>
    <m/>
    <m/>
    <m/>
    <m/>
    <m/>
    <m/>
    <m/>
    <m/>
    <m/>
    <m/>
    <m/>
    <m/>
    <m/>
    <m/>
    <m/>
    <m/>
    <m/>
    <m/>
    <m/>
    <m/>
    <m/>
    <m/>
    <m/>
    <m/>
    <m/>
    <m/>
    <m/>
    <m/>
    <m/>
    <m/>
    <m/>
    <m/>
    <m/>
    <m/>
    <m/>
    <m/>
    <m/>
    <m/>
    <m/>
    <m/>
    <m/>
    <m/>
    <m/>
    <m/>
    <m/>
    <m/>
    <m/>
    <m/>
    <m/>
    <m/>
    <m/>
    <m/>
    <m/>
    <m/>
    <m/>
    <m/>
    <m/>
    <m/>
    <m/>
    <m/>
    <m/>
    <m/>
    <m/>
    <m/>
    <m/>
    <m/>
    <m/>
    <m/>
    <m/>
    <m/>
    <m/>
    <m/>
    <m/>
    <m/>
    <m/>
    <m/>
    <m/>
    <m/>
    <m/>
    <m/>
    <m/>
    <m/>
    <m/>
    <m/>
    <m/>
    <m/>
    <m/>
    <m/>
    <m/>
    <m/>
    <m/>
    <m/>
    <m/>
    <m/>
    <m/>
    <m/>
    <m/>
    <n v="10.98"/>
    <m/>
    <m/>
  </r>
  <r>
    <n v="307"/>
    <s v="2022-06-09 14:46:55"/>
    <n v="4"/>
    <s v="pt-BR"/>
    <n v="1539435096"/>
    <s v="2022-05-25 11:06:28"/>
    <s v="2022-06-09 14:46:55"/>
    <s v="10.0.7.153"/>
    <s v="https://www.gov.br/"/>
    <m/>
    <s v="Caio Magnante Navarro"/>
    <s v="caio.navarro@leica-microsystems.com"/>
    <x v="0"/>
    <x v="0"/>
    <m/>
    <x v="1"/>
    <x v="1"/>
    <x v="1"/>
    <m/>
    <s v="Leica do Brasil Importação e Comércio Ltda"/>
    <s v="52.201.456/0001-13"/>
    <x v="1"/>
    <x v="0"/>
    <x v="1"/>
    <x v="2"/>
    <x v="1"/>
    <x v="1"/>
    <x v="2"/>
    <x v="5"/>
    <x v="1"/>
    <x v="2"/>
    <x v="2"/>
    <x v="1"/>
    <x v="1"/>
    <x v="7"/>
    <x v="1"/>
    <x v="2"/>
    <x v="1"/>
    <x v="1"/>
    <x v="1"/>
    <x v="3"/>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2"/>
    <x v="2"/>
    <x v="1"/>
    <x v="3"/>
    <x v="0"/>
    <x v="0"/>
    <x v="0"/>
    <x v="0"/>
    <x v="0"/>
    <x v="0"/>
    <x v="0"/>
    <x v="0"/>
    <x v="0"/>
    <x v="0"/>
    <x v="0"/>
    <x v="0"/>
    <x v="1"/>
    <x v="2"/>
    <x v="1"/>
    <x v="2"/>
    <x v="1"/>
    <x v="2"/>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128.13"/>
    <n v="80"/>
    <m/>
    <n v="306.8"/>
    <m/>
    <m/>
    <m/>
    <m/>
    <m/>
    <m/>
    <m/>
    <m/>
    <m/>
    <m/>
    <m/>
    <m/>
    <n v="7731.45"/>
    <m/>
    <m/>
    <m/>
    <m/>
    <m/>
    <m/>
    <m/>
    <m/>
    <m/>
    <m/>
    <m/>
    <m/>
    <m/>
    <m/>
    <m/>
    <m/>
    <m/>
    <m/>
    <m/>
    <m/>
    <m/>
    <m/>
    <m/>
    <m/>
    <m/>
    <m/>
    <m/>
    <m/>
    <m/>
    <m/>
    <m/>
    <m/>
    <m/>
    <m/>
    <m/>
    <m/>
    <m/>
    <m/>
    <m/>
    <m/>
    <m/>
    <m/>
    <m/>
    <m/>
    <m/>
    <m/>
    <m/>
    <m/>
    <m/>
    <m/>
    <m/>
    <m/>
    <m/>
    <m/>
    <m/>
    <m/>
    <m/>
    <m/>
    <m/>
    <m/>
    <m/>
    <m/>
    <m/>
    <m/>
    <m/>
    <m/>
    <m/>
    <m/>
    <m/>
    <m/>
    <m/>
    <m/>
    <m/>
    <m/>
    <m/>
    <m/>
    <m/>
    <m/>
    <m/>
    <m/>
    <m/>
    <m/>
    <m/>
    <m/>
    <m/>
    <m/>
    <m/>
    <m/>
    <m/>
    <m/>
    <m/>
    <m/>
    <m/>
    <m/>
    <m/>
    <m/>
    <m/>
    <m/>
    <m/>
    <m/>
    <m/>
    <m/>
    <m/>
    <m/>
    <m/>
    <m/>
    <m/>
    <m/>
    <m/>
    <m/>
    <m/>
    <n v="9.8800000000000008"/>
    <m/>
    <m/>
  </r>
  <r>
    <n v="312"/>
    <s v="2022-05-25 15:24:41"/>
    <n v="4"/>
    <s v="pt-BR"/>
    <n v="1942443861"/>
    <s v="2022-05-25 14:23:27"/>
    <s v="2022-05-25 15:24:40"/>
    <s v="10.0.7.161"/>
    <m/>
    <m/>
    <s v="Ana Paula Castro"/>
    <s v="ana.castro@qrgroup.com.br"/>
    <x v="0"/>
    <x v="1"/>
    <m/>
    <x v="0"/>
    <x v="2"/>
    <x v="1"/>
    <s v="881.890.906-15"/>
    <m/>
    <m/>
    <x v="0"/>
    <x v="0"/>
    <x v="0"/>
    <x v="0"/>
    <x v="0"/>
    <x v="0"/>
    <x v="0"/>
    <x v="0"/>
    <x v="0"/>
    <x v="0"/>
    <x v="0"/>
    <x v="0"/>
    <x v="0"/>
    <x v="0"/>
    <x v="1"/>
    <x v="1"/>
    <x v="2"/>
    <x v="2"/>
    <x v="1"/>
    <x v="4"/>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1"/>
    <x v="1"/>
    <x v="1"/>
    <x v="1"/>
    <x v="1"/>
    <x v="1"/>
    <x v="1"/>
    <x v="4"/>
    <n v="3855.53"/>
    <n v="139.66999999999999"/>
    <m/>
    <n v="502.93"/>
    <m/>
    <m/>
    <m/>
    <m/>
    <m/>
    <m/>
    <m/>
    <m/>
    <m/>
    <m/>
    <m/>
    <m/>
    <n v="3100.93"/>
    <m/>
    <m/>
    <m/>
    <m/>
    <m/>
    <m/>
    <m/>
    <m/>
    <m/>
    <m/>
    <m/>
    <m/>
    <m/>
    <m/>
    <m/>
    <m/>
    <m/>
    <m/>
    <m/>
    <m/>
    <m/>
    <m/>
    <m/>
    <m/>
    <m/>
    <m/>
    <m/>
    <m/>
    <m/>
    <m/>
    <m/>
    <m/>
    <m/>
    <m/>
    <m/>
    <m/>
    <m/>
    <m/>
    <m/>
    <m/>
    <m/>
    <m/>
    <m/>
    <m/>
    <m/>
    <m/>
    <m/>
    <m/>
    <m/>
    <m/>
    <m/>
    <m/>
    <m/>
    <m/>
    <m/>
    <m/>
    <m/>
    <m/>
    <m/>
    <m/>
    <m/>
    <m/>
    <m/>
    <m/>
    <m/>
    <m/>
    <m/>
    <m/>
    <m/>
    <m/>
    <m/>
    <m/>
    <m/>
    <m/>
    <m/>
    <m/>
    <m/>
    <m/>
    <m/>
    <m/>
    <m/>
    <m/>
    <m/>
    <m/>
    <m/>
    <m/>
    <m/>
    <m/>
    <m/>
    <m/>
    <m/>
    <m/>
    <m/>
    <m/>
    <m/>
    <m/>
    <m/>
    <m/>
    <m/>
    <m/>
    <m/>
    <m/>
    <m/>
    <m/>
    <m/>
    <m/>
    <m/>
    <m/>
    <m/>
    <m/>
    <m/>
    <n v="112"/>
    <m/>
    <m/>
  </r>
  <r>
    <n v="316"/>
    <s v="2022-05-25 16:09:28"/>
    <n v="4"/>
    <s v="pt-BR"/>
    <n v="1266042962"/>
    <s v="2022-05-25 16:03:55"/>
    <s v="2022-05-25 16:09:28"/>
    <s v="10.0.7.164"/>
    <s v="https://www.gov.br/"/>
    <m/>
    <s v="Claudia Fiedler"/>
    <s v="clau.fiedler@gmail.com"/>
    <x v="0"/>
    <x v="5"/>
    <m/>
    <x v="0"/>
    <x v="5"/>
    <x v="1"/>
    <s v="876.082.949-49"/>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333.98"/>
    <n v="24.1"/>
    <m/>
    <n v="83.17"/>
    <m/>
    <m/>
    <m/>
    <m/>
    <m/>
    <m/>
    <m/>
    <m/>
    <m/>
    <m/>
    <m/>
    <m/>
    <n v="140.11000000000001"/>
    <m/>
    <m/>
    <m/>
    <m/>
    <m/>
    <m/>
    <m/>
    <m/>
    <m/>
    <m/>
    <m/>
    <m/>
    <m/>
    <m/>
    <m/>
    <m/>
    <m/>
    <m/>
    <m/>
    <m/>
    <m/>
    <m/>
    <m/>
    <m/>
    <m/>
    <m/>
    <m/>
    <m/>
    <m/>
    <m/>
    <m/>
    <m/>
    <m/>
    <m/>
    <m/>
    <m/>
    <m/>
    <m/>
    <m/>
    <m/>
    <m/>
    <m/>
    <m/>
    <m/>
    <m/>
    <m/>
    <m/>
    <m/>
    <m/>
    <m/>
    <m/>
    <m/>
    <m/>
    <m/>
    <m/>
    <m/>
    <m/>
    <m/>
    <m/>
    <m/>
    <m/>
    <m/>
    <m/>
    <m/>
    <m/>
    <m/>
    <m/>
    <m/>
    <m/>
    <m/>
    <m/>
    <m/>
    <m/>
    <m/>
    <m/>
    <m/>
    <m/>
    <m/>
    <m/>
    <m/>
    <m/>
    <m/>
    <m/>
    <m/>
    <m/>
    <m/>
    <m/>
    <m/>
    <m/>
    <m/>
    <m/>
    <m/>
    <m/>
    <m/>
    <m/>
    <m/>
    <m/>
    <m/>
    <m/>
    <m/>
    <m/>
    <m/>
    <m/>
    <m/>
    <m/>
    <m/>
    <m/>
    <m/>
    <m/>
    <m/>
    <m/>
    <n v="86.6"/>
    <m/>
    <m/>
  </r>
  <r>
    <n v="323"/>
    <s v="2022-05-26 09:21:48"/>
    <n v="4"/>
    <s v="pt-BR"/>
    <n v="1741281125"/>
    <s v="2022-05-26 09:19:36"/>
    <s v="2022-05-26 09:21:48"/>
    <s v="10.0.7.159"/>
    <m/>
    <m/>
    <s v="Giancarlo Fanucchi Montagnani"/>
    <s v="gfanucchimontagnani@dow.com"/>
    <x v="0"/>
    <x v="0"/>
    <m/>
    <x v="1"/>
    <x v="1"/>
    <x v="1"/>
    <m/>
    <s v="Dow Brasil Indústria e Comércio Ltda."/>
    <s v="60.435.351/0001-57"/>
    <x v="1"/>
    <x v="0"/>
    <x v="0"/>
    <x v="0"/>
    <x v="0"/>
    <x v="0"/>
    <x v="0"/>
    <x v="0"/>
    <x v="0"/>
    <x v="0"/>
    <x v="0"/>
    <x v="0"/>
    <x v="0"/>
    <x v="0"/>
    <x v="0"/>
    <x v="0"/>
    <x v="0"/>
    <x v="0"/>
    <x v="0"/>
    <x v="0"/>
    <x v="0"/>
    <x v="0"/>
    <x v="0"/>
    <x v="0"/>
    <x v="0"/>
    <x v="0"/>
    <x v="1"/>
    <x v="1"/>
    <x v="2"/>
    <x v="1"/>
    <x v="2"/>
    <x v="2"/>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33.62"/>
    <n v="3.86"/>
    <m/>
    <n v="56.46"/>
    <m/>
    <m/>
    <m/>
    <m/>
    <m/>
    <m/>
    <m/>
    <m/>
    <m/>
    <m/>
    <m/>
    <m/>
    <n v="65.510000000000005"/>
    <m/>
    <m/>
    <m/>
    <m/>
    <m/>
    <m/>
    <m/>
    <m/>
    <m/>
    <m/>
    <m/>
    <m/>
    <m/>
    <m/>
    <m/>
    <m/>
    <m/>
    <m/>
    <m/>
    <m/>
    <m/>
    <m/>
    <m/>
    <m/>
    <m/>
    <m/>
    <m/>
    <m/>
    <m/>
    <m/>
    <m/>
    <m/>
    <m/>
    <m/>
    <m/>
    <m/>
    <m/>
    <m/>
    <m/>
    <m/>
    <m/>
    <m/>
    <m/>
    <m/>
    <m/>
    <m/>
    <m/>
    <m/>
    <m/>
    <m/>
    <m/>
    <m/>
    <m/>
    <m/>
    <m/>
    <m/>
    <m/>
    <m/>
    <m/>
    <m/>
    <m/>
    <m/>
    <m/>
    <m/>
    <m/>
    <m/>
    <m/>
    <m/>
    <m/>
    <m/>
    <m/>
    <m/>
    <m/>
    <m/>
    <m/>
    <m/>
    <m/>
    <m/>
    <m/>
    <m/>
    <m/>
    <m/>
    <m/>
    <m/>
    <m/>
    <m/>
    <m/>
    <m/>
    <m/>
    <m/>
    <m/>
    <m/>
    <m/>
    <m/>
    <m/>
    <m/>
    <m/>
    <m/>
    <m/>
    <m/>
    <m/>
    <m/>
    <m/>
    <m/>
    <m/>
    <m/>
    <m/>
    <m/>
    <m/>
    <m/>
    <m/>
    <n v="7.79"/>
    <m/>
    <m/>
  </r>
  <r>
    <n v="338"/>
    <s v="2022-05-26 13:16:19"/>
    <n v="4"/>
    <s v="pt-BR"/>
    <n v="1319035479"/>
    <s v="2022-05-26 13:12:56"/>
    <s v="2022-05-26 13:16:19"/>
    <s v="10.0.0.72"/>
    <s v="https://www.gov.br/"/>
    <m/>
    <s v="TULIO ANSELMO DA SILVA ZANFOLIM"/>
    <s v="TULIOZANFOLIM@HOTMAIL.COM"/>
    <x v="0"/>
    <x v="0"/>
    <m/>
    <x v="0"/>
    <x v="2"/>
    <x v="1"/>
    <s v="442.730.698-57"/>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05.18"/>
    <n v="122.32"/>
    <m/>
    <n v="74.95"/>
    <m/>
    <m/>
    <m/>
    <m/>
    <m/>
    <m/>
    <m/>
    <m/>
    <m/>
    <m/>
    <m/>
    <m/>
    <m/>
    <m/>
    <m/>
    <m/>
    <m/>
    <m/>
    <m/>
    <m/>
    <m/>
    <m/>
    <m/>
    <m/>
    <m/>
    <m/>
    <m/>
    <m/>
    <m/>
    <m/>
    <m/>
    <m/>
    <m/>
    <m/>
    <m/>
    <m/>
    <m/>
    <m/>
    <m/>
    <m/>
    <m/>
    <m/>
    <m/>
    <m/>
    <m/>
    <m/>
    <m/>
    <m/>
    <m/>
    <m/>
    <m/>
    <m/>
    <m/>
    <m/>
    <m/>
    <m/>
    <m/>
    <m/>
    <m/>
    <m/>
    <m/>
    <m/>
    <m/>
    <m/>
    <m/>
    <m/>
    <m/>
    <m/>
    <m/>
    <m/>
    <m/>
    <m/>
    <m/>
    <m/>
    <m/>
    <m/>
    <m/>
    <m/>
    <m/>
    <m/>
    <m/>
    <m/>
    <m/>
    <m/>
    <m/>
    <m/>
    <m/>
    <m/>
    <m/>
    <m/>
    <m/>
    <m/>
    <m/>
    <m/>
    <m/>
    <m/>
    <m/>
    <m/>
    <m/>
    <m/>
    <m/>
    <m/>
    <m/>
    <m/>
    <m/>
    <m/>
    <m/>
    <m/>
    <m/>
    <m/>
    <m/>
    <m/>
    <m/>
    <m/>
    <m/>
    <m/>
    <m/>
    <m/>
    <m/>
    <m/>
    <m/>
    <m/>
    <m/>
    <m/>
    <n v="7.91"/>
    <m/>
    <m/>
  </r>
  <r>
    <n v="339"/>
    <s v="2022-05-26 13:18:49"/>
    <n v="4"/>
    <s v="pt-BR"/>
    <n v="448341189"/>
    <s v="2022-05-26 13:15:47"/>
    <s v="2022-05-26 13:18:49"/>
    <s v="10.0.7.158"/>
    <s v="https://www.gov.br/"/>
    <m/>
    <s v="Sandra Aponte da Silva"/>
    <s v="sandra.asilva@butantan.gov.br"/>
    <x v="0"/>
    <x v="0"/>
    <m/>
    <x v="0"/>
    <x v="2"/>
    <x v="1"/>
    <s v="142.523.388-08"/>
    <m/>
    <m/>
    <x v="0"/>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37.63999999999999"/>
    <n v="7.06"/>
    <m/>
    <n v="54.36"/>
    <m/>
    <m/>
    <m/>
    <m/>
    <m/>
    <m/>
    <m/>
    <m/>
    <m/>
    <m/>
    <m/>
    <m/>
    <n v="65.41"/>
    <m/>
    <m/>
    <m/>
    <m/>
    <m/>
    <m/>
    <m/>
    <m/>
    <m/>
    <m/>
    <m/>
    <m/>
    <m/>
    <m/>
    <m/>
    <m/>
    <m/>
    <m/>
    <m/>
    <m/>
    <m/>
    <m/>
    <m/>
    <m/>
    <m/>
    <m/>
    <m/>
    <m/>
    <m/>
    <m/>
    <m/>
    <m/>
    <m/>
    <m/>
    <m/>
    <m/>
    <m/>
    <m/>
    <m/>
    <m/>
    <m/>
    <m/>
    <m/>
    <m/>
    <m/>
    <m/>
    <m/>
    <m/>
    <m/>
    <m/>
    <m/>
    <m/>
    <m/>
    <m/>
    <m/>
    <m/>
    <m/>
    <m/>
    <m/>
    <m/>
    <m/>
    <m/>
    <m/>
    <m/>
    <m/>
    <m/>
    <m/>
    <m/>
    <m/>
    <m/>
    <m/>
    <m/>
    <m/>
    <m/>
    <m/>
    <m/>
    <m/>
    <m/>
    <m/>
    <m/>
    <m/>
    <m/>
    <m/>
    <m/>
    <m/>
    <m/>
    <m/>
    <m/>
    <m/>
    <m/>
    <m/>
    <m/>
    <m/>
    <m/>
    <m/>
    <m/>
    <m/>
    <m/>
    <m/>
    <m/>
    <m/>
    <m/>
    <m/>
    <m/>
    <m/>
    <m/>
    <m/>
    <m/>
    <m/>
    <m/>
    <m/>
    <n v="10.81"/>
    <m/>
    <m/>
  </r>
  <r>
    <n v="343"/>
    <s v="2022-05-26 14:14:24"/>
    <n v="4"/>
    <s v="pt-BR"/>
    <n v="1304445421"/>
    <s v="2022-05-26 14:12:17"/>
    <s v="2022-05-26 14:14:24"/>
    <s v="10.0.7.158"/>
    <s v="https://www.gov.br/"/>
    <m/>
    <s v="Eva Maria"/>
    <s v="jbjuniorbrasilia@hotmail.com"/>
    <x v="0"/>
    <x v="1"/>
    <m/>
    <x v="0"/>
    <x v="3"/>
    <x v="1"/>
    <s v="200.345.946-22"/>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28.16999999999999"/>
    <n v="15.06"/>
    <m/>
    <n v="99.27"/>
    <m/>
    <m/>
    <m/>
    <m/>
    <m/>
    <m/>
    <m/>
    <m/>
    <m/>
    <m/>
    <m/>
    <m/>
    <m/>
    <m/>
    <m/>
    <m/>
    <m/>
    <m/>
    <m/>
    <m/>
    <m/>
    <m/>
    <m/>
    <m/>
    <m/>
    <m/>
    <m/>
    <m/>
    <m/>
    <m/>
    <m/>
    <m/>
    <m/>
    <m/>
    <m/>
    <m/>
    <m/>
    <m/>
    <m/>
    <m/>
    <m/>
    <m/>
    <m/>
    <m/>
    <m/>
    <m/>
    <m/>
    <m/>
    <m/>
    <m/>
    <m/>
    <m/>
    <m/>
    <m/>
    <m/>
    <m/>
    <m/>
    <m/>
    <m/>
    <m/>
    <m/>
    <m/>
    <m/>
    <m/>
    <m/>
    <m/>
    <m/>
    <m/>
    <m/>
    <m/>
    <m/>
    <m/>
    <m/>
    <m/>
    <m/>
    <m/>
    <m/>
    <m/>
    <m/>
    <m/>
    <m/>
    <m/>
    <m/>
    <m/>
    <m/>
    <m/>
    <m/>
    <m/>
    <m/>
    <m/>
    <m/>
    <m/>
    <m/>
    <m/>
    <m/>
    <m/>
    <m/>
    <m/>
    <m/>
    <m/>
    <m/>
    <m/>
    <m/>
    <m/>
    <m/>
    <m/>
    <m/>
    <m/>
    <m/>
    <m/>
    <m/>
    <m/>
    <m/>
    <m/>
    <m/>
    <m/>
    <m/>
    <m/>
    <m/>
    <m/>
    <m/>
    <m/>
    <m/>
    <m/>
    <n v="13.84"/>
    <m/>
    <m/>
  </r>
  <r>
    <n v="344"/>
    <s v="2022-05-26 14:29:44"/>
    <n v="4"/>
    <s v="pt-BR"/>
    <n v="1805356705"/>
    <s v="2022-05-26 14:17:56"/>
    <s v="2022-05-26 14:29:44"/>
    <s v="10.0.7.164"/>
    <s v="https://www.gov.br/"/>
    <m/>
    <s v="Nelson Brockes de Castro"/>
    <s v="nelsonbrockes@hotmail.com"/>
    <x v="0"/>
    <x v="6"/>
    <m/>
    <x v="0"/>
    <x v="3"/>
    <x v="1"/>
    <s v="350.108.941-49"/>
    <m/>
    <m/>
    <x v="0"/>
    <x v="0"/>
    <x v="0"/>
    <x v="0"/>
    <x v="0"/>
    <x v="0"/>
    <x v="0"/>
    <x v="0"/>
    <x v="0"/>
    <x v="0"/>
    <x v="0"/>
    <x v="0"/>
    <x v="0"/>
    <x v="0"/>
    <x v="0"/>
    <x v="0"/>
    <x v="0"/>
    <x v="0"/>
    <x v="0"/>
    <x v="0"/>
    <x v="0"/>
    <x v="0"/>
    <x v="0"/>
    <x v="0"/>
    <x v="0"/>
    <x v="0"/>
    <x v="1"/>
    <x v="1"/>
    <x v="2"/>
    <x v="2"/>
    <x v="2"/>
    <x v="3"/>
    <x v="0"/>
    <x v="0"/>
    <x v="0"/>
    <x v="0"/>
    <x v="0"/>
    <x v="0"/>
    <x v="0"/>
    <x v="0"/>
    <x v="0"/>
    <x v="0"/>
    <x v="0"/>
    <x v="0"/>
    <x v="1"/>
    <x v="1"/>
    <x v="1"/>
    <x v="1"/>
    <x v="1"/>
    <x v="1"/>
    <x v="0"/>
    <x v="0"/>
    <x v="0"/>
    <x v="0"/>
    <x v="0"/>
    <x v="0"/>
    <x v="0"/>
    <x v="0"/>
    <x v="0"/>
    <x v="0"/>
    <x v="0"/>
    <x v="0"/>
    <x v="1"/>
    <x v="1"/>
    <x v="1"/>
    <x v="1"/>
    <x v="1"/>
    <x v="2"/>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709.82"/>
    <n v="8.27"/>
    <m/>
    <n v="114.05"/>
    <m/>
    <m/>
    <m/>
    <m/>
    <m/>
    <m/>
    <m/>
    <m/>
    <m/>
    <m/>
    <m/>
    <m/>
    <n v="579.59"/>
    <m/>
    <m/>
    <m/>
    <m/>
    <m/>
    <m/>
    <m/>
    <m/>
    <m/>
    <m/>
    <m/>
    <m/>
    <m/>
    <m/>
    <m/>
    <m/>
    <m/>
    <m/>
    <m/>
    <m/>
    <m/>
    <m/>
    <m/>
    <m/>
    <m/>
    <m/>
    <m/>
    <m/>
    <m/>
    <m/>
    <m/>
    <m/>
    <m/>
    <m/>
    <m/>
    <m/>
    <m/>
    <m/>
    <m/>
    <m/>
    <m/>
    <m/>
    <m/>
    <m/>
    <m/>
    <m/>
    <m/>
    <m/>
    <m/>
    <m/>
    <m/>
    <m/>
    <m/>
    <m/>
    <m/>
    <m/>
    <m/>
    <m/>
    <m/>
    <m/>
    <m/>
    <m/>
    <m/>
    <m/>
    <m/>
    <m/>
    <m/>
    <m/>
    <m/>
    <m/>
    <m/>
    <m/>
    <m/>
    <m/>
    <m/>
    <m/>
    <m/>
    <m/>
    <m/>
    <m/>
    <m/>
    <m/>
    <m/>
    <m/>
    <m/>
    <m/>
    <m/>
    <m/>
    <m/>
    <m/>
    <m/>
    <m/>
    <m/>
    <m/>
    <m/>
    <m/>
    <m/>
    <m/>
    <m/>
    <m/>
    <m/>
    <m/>
    <m/>
    <m/>
    <m/>
    <m/>
    <m/>
    <m/>
    <m/>
    <m/>
    <m/>
    <n v="7.91"/>
    <m/>
    <m/>
  </r>
  <r>
    <n v="371"/>
    <s v="2022-05-27 11:23:28"/>
    <n v="4"/>
    <s v="pt-BR"/>
    <n v="983210916"/>
    <s v="2022-05-27 11:20:54"/>
    <s v="2022-05-27 11:23:28"/>
    <s v="10.0.7.154"/>
    <s v="https://www.gov.br/"/>
    <m/>
    <s v="Dilermando Zulke"/>
    <s v="dzulke@synergytaste.com"/>
    <x v="0"/>
    <x v="0"/>
    <m/>
    <x v="1"/>
    <x v="1"/>
    <x v="1"/>
    <m/>
    <s v="Synergy Aromas LTDA"/>
    <s v="03.945.424/0001-17"/>
    <x v="2"/>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37.84"/>
    <n v="19.29"/>
    <m/>
    <n v="198.15"/>
    <m/>
    <m/>
    <m/>
    <m/>
    <m/>
    <m/>
    <m/>
    <m/>
    <m/>
    <m/>
    <m/>
    <m/>
    <n v="11.91"/>
    <m/>
    <m/>
    <m/>
    <m/>
    <m/>
    <m/>
    <m/>
    <m/>
    <m/>
    <m/>
    <m/>
    <m/>
    <m/>
    <m/>
    <m/>
    <m/>
    <m/>
    <m/>
    <m/>
    <m/>
    <m/>
    <m/>
    <m/>
    <m/>
    <m/>
    <m/>
    <m/>
    <m/>
    <m/>
    <m/>
    <m/>
    <m/>
    <m/>
    <m/>
    <m/>
    <m/>
    <m/>
    <m/>
    <m/>
    <m/>
    <m/>
    <m/>
    <m/>
    <m/>
    <m/>
    <m/>
    <m/>
    <m/>
    <m/>
    <m/>
    <m/>
    <m/>
    <m/>
    <m/>
    <m/>
    <m/>
    <m/>
    <m/>
    <m/>
    <m/>
    <m/>
    <m/>
    <m/>
    <m/>
    <m/>
    <m/>
    <m/>
    <m/>
    <m/>
    <m/>
    <m/>
    <m/>
    <m/>
    <m/>
    <m/>
    <m/>
    <m/>
    <m/>
    <m/>
    <m/>
    <m/>
    <m/>
    <m/>
    <m/>
    <m/>
    <m/>
    <m/>
    <m/>
    <m/>
    <m/>
    <m/>
    <m/>
    <m/>
    <m/>
    <m/>
    <m/>
    <m/>
    <m/>
    <m/>
    <m/>
    <m/>
    <m/>
    <m/>
    <m/>
    <m/>
    <m/>
    <m/>
    <m/>
    <m/>
    <m/>
    <m/>
    <n v="8.49"/>
    <m/>
    <m/>
  </r>
  <r>
    <n v="381"/>
    <s v="2022-05-27 15:43:03"/>
    <n v="4"/>
    <s v="pt-BR"/>
    <n v="1477911274"/>
    <s v="2022-05-27 15:30:38"/>
    <s v="2022-05-27 15:43:03"/>
    <s v="10.0.7.155"/>
    <m/>
    <m/>
    <s v="Camilla Monteiro de Lima"/>
    <s v="camila@dallsolucoes.com.br"/>
    <x v="0"/>
    <x v="2"/>
    <m/>
    <x v="1"/>
    <x v="1"/>
    <x v="1"/>
    <m/>
    <s v="DALL Soluções Analíticas e Empresariais Ltda"/>
    <s v="14.015.102/0001-95"/>
    <x v="3"/>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1"/>
    <x v="2"/>
    <x v="2"/>
    <x v="1"/>
    <x v="1"/>
    <x v="2"/>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38.08"/>
    <n v="8.8800000000000008"/>
    <m/>
    <n v="220.55"/>
    <m/>
    <m/>
    <m/>
    <m/>
    <m/>
    <m/>
    <m/>
    <m/>
    <m/>
    <m/>
    <m/>
    <m/>
    <n v="598.71"/>
    <m/>
    <m/>
    <m/>
    <m/>
    <m/>
    <m/>
    <m/>
    <m/>
    <m/>
    <m/>
    <m/>
    <m/>
    <m/>
    <m/>
    <m/>
    <m/>
    <m/>
    <m/>
    <m/>
    <m/>
    <m/>
    <m/>
    <m/>
    <m/>
    <m/>
    <m/>
    <m/>
    <m/>
    <m/>
    <m/>
    <m/>
    <m/>
    <m/>
    <m/>
    <m/>
    <m/>
    <m/>
    <m/>
    <m/>
    <m/>
    <m/>
    <m/>
    <m/>
    <m/>
    <m/>
    <m/>
    <m/>
    <m/>
    <m/>
    <m/>
    <m/>
    <m/>
    <m/>
    <m/>
    <m/>
    <m/>
    <m/>
    <m/>
    <m/>
    <m/>
    <m/>
    <m/>
    <m/>
    <m/>
    <m/>
    <m/>
    <m/>
    <m/>
    <m/>
    <m/>
    <m/>
    <m/>
    <m/>
    <m/>
    <m/>
    <m/>
    <m/>
    <m/>
    <m/>
    <m/>
    <m/>
    <m/>
    <m/>
    <m/>
    <m/>
    <m/>
    <m/>
    <m/>
    <m/>
    <m/>
    <m/>
    <m/>
    <m/>
    <m/>
    <m/>
    <m/>
    <m/>
    <m/>
    <m/>
    <m/>
    <m/>
    <m/>
    <m/>
    <m/>
    <m/>
    <m/>
    <m/>
    <m/>
    <m/>
    <m/>
    <m/>
    <n v="9.94"/>
    <m/>
    <m/>
  </r>
  <r>
    <n v="385"/>
    <s v="2022-05-28 06:37:34"/>
    <n v="4"/>
    <s v="pt-BR"/>
    <n v="642964823"/>
    <s v="2022-05-28 06:24:06"/>
    <s v="2022-05-28 06:37:34"/>
    <s v="10.0.7.165"/>
    <m/>
    <m/>
    <s v="NOEL PEREIRA MAGIOLI JUNIOR"/>
    <s v="noelmagioli@gmail.com"/>
    <x v="0"/>
    <x v="7"/>
    <m/>
    <x v="0"/>
    <x v="0"/>
    <x v="4"/>
    <s v="134.843.547-04"/>
    <m/>
    <m/>
    <x v="0"/>
    <x v="0"/>
    <x v="1"/>
    <x v="2"/>
    <x v="1"/>
    <x v="1"/>
    <x v="1"/>
    <x v="6"/>
    <x v="1"/>
    <x v="1"/>
    <x v="2"/>
    <x v="1"/>
    <x v="1"/>
    <x v="0"/>
    <x v="1"/>
    <x v="1"/>
    <x v="2"/>
    <x v="1"/>
    <x v="1"/>
    <x v="0"/>
    <x v="1"/>
    <x v="1"/>
    <x v="2"/>
    <x v="1"/>
    <x v="1"/>
    <x v="0"/>
    <x v="1"/>
    <x v="2"/>
    <x v="2"/>
    <x v="2"/>
    <x v="2"/>
    <x v="0"/>
    <x v="0"/>
    <x v="0"/>
    <x v="0"/>
    <x v="0"/>
    <x v="0"/>
    <x v="0"/>
    <x v="0"/>
    <x v="0"/>
    <x v="0"/>
    <x v="0"/>
    <x v="0"/>
    <x v="0"/>
    <x v="0"/>
    <x v="0"/>
    <x v="0"/>
    <x v="2"/>
    <x v="0"/>
    <x v="1"/>
    <x v="1"/>
    <x v="1"/>
    <x v="2"/>
    <x v="1"/>
    <x v="1"/>
    <x v="0"/>
    <x v="1"/>
    <x v="1"/>
    <x v="2"/>
    <x v="1"/>
    <x v="1"/>
    <x v="0"/>
    <x v="1"/>
    <x v="2"/>
    <x v="1"/>
    <x v="1"/>
    <x v="1"/>
    <x v="0"/>
    <x v="1"/>
    <x v="1"/>
    <x v="1"/>
    <x v="1"/>
    <x v="2"/>
    <x v="0"/>
    <x v="1"/>
    <x v="1"/>
    <x v="1"/>
    <x v="1"/>
    <x v="1"/>
    <x v="0"/>
    <x v="1"/>
    <x v="2"/>
    <x v="2"/>
    <x v="2"/>
    <x v="2"/>
    <x v="0"/>
    <x v="1"/>
    <x v="2"/>
    <x v="1"/>
    <x v="1"/>
    <x v="1"/>
    <x v="0"/>
    <x v="1"/>
    <x v="1"/>
    <x v="2"/>
    <x v="1"/>
    <x v="1"/>
    <x v="0"/>
    <x v="1"/>
    <x v="2"/>
    <x v="2"/>
    <x v="2"/>
    <x v="1"/>
    <x v="0"/>
    <x v="1"/>
    <x v="2"/>
    <x v="1"/>
    <x v="1"/>
    <x v="1"/>
    <x v="0"/>
    <x v="1"/>
    <x v="2"/>
    <x v="2"/>
    <x v="2"/>
    <x v="2"/>
    <x v="0"/>
    <x v="0"/>
    <x v="0"/>
    <x v="2"/>
    <x v="0"/>
    <x v="0"/>
    <x v="1"/>
    <x v="0"/>
    <x v="0"/>
    <x v="2"/>
    <x v="0"/>
    <x v="0"/>
    <x v="1"/>
    <x v="1"/>
    <x v="1"/>
    <x v="2"/>
    <x v="1"/>
    <x v="1"/>
    <x v="0"/>
    <x v="1"/>
    <x v="2"/>
    <x v="1"/>
    <x v="1"/>
    <x v="1"/>
    <x v="0"/>
    <x v="1"/>
    <x v="2"/>
    <x v="1"/>
    <x v="1"/>
    <x v="1"/>
    <x v="0"/>
    <x v="0"/>
    <x v="0"/>
    <x v="2"/>
    <x v="0"/>
    <x v="0"/>
    <x v="1"/>
    <x v="0"/>
    <x v="0"/>
    <x v="0"/>
    <x v="0"/>
    <x v="0"/>
    <x v="0"/>
    <x v="0"/>
    <x v="0"/>
    <x v="0"/>
    <x v="0"/>
    <x v="0"/>
    <x v="0"/>
    <x v="1"/>
    <x v="1"/>
    <x v="1"/>
    <x v="1"/>
    <x v="1"/>
    <x v="0"/>
    <x v="1"/>
    <x v="2"/>
    <x v="2"/>
    <x v="2"/>
    <x v="2"/>
    <x v="0"/>
    <x v="0"/>
    <x v="0"/>
    <x v="0"/>
    <x v="0"/>
    <x v="0"/>
    <x v="0"/>
    <x v="0"/>
    <x v="2"/>
    <x v="0"/>
    <x v="0"/>
    <x v="0"/>
    <x v="1"/>
    <x v="1"/>
    <x v="1"/>
    <x v="1"/>
    <x v="1"/>
    <x v="1"/>
    <x v="0"/>
    <x v="1"/>
    <x v="2"/>
    <x v="2"/>
    <x v="1"/>
    <x v="1"/>
    <x v="0"/>
    <x v="1"/>
    <x v="2"/>
    <x v="2"/>
    <x v="2"/>
    <x v="2"/>
    <x v="0"/>
    <x v="1"/>
    <x v="1"/>
    <x v="1"/>
    <x v="1"/>
    <x v="1"/>
    <x v="0"/>
    <x v="0"/>
    <x v="2"/>
    <x v="0"/>
    <x v="1"/>
    <x v="1"/>
    <x v="2"/>
    <x v="1"/>
    <x v="1"/>
    <x v="2"/>
    <x v="1"/>
    <x v="1"/>
    <x v="0"/>
    <x v="0"/>
    <x v="0"/>
    <n v="809.18"/>
    <n v="26.42"/>
    <m/>
    <n v="107.31"/>
    <m/>
    <m/>
    <m/>
    <m/>
    <m/>
    <m/>
    <m/>
    <m/>
    <m/>
    <m/>
    <m/>
    <m/>
    <n v="658.08"/>
    <m/>
    <m/>
    <m/>
    <m/>
    <m/>
    <m/>
    <m/>
    <m/>
    <m/>
    <m/>
    <m/>
    <m/>
    <m/>
    <m/>
    <m/>
    <m/>
    <m/>
    <m/>
    <m/>
    <m/>
    <m/>
    <m/>
    <m/>
    <m/>
    <m/>
    <m/>
    <m/>
    <m/>
    <m/>
    <m/>
    <m/>
    <m/>
    <m/>
    <m/>
    <m/>
    <m/>
    <m/>
    <m/>
    <m/>
    <m/>
    <m/>
    <m/>
    <m/>
    <m/>
    <m/>
    <m/>
    <m/>
    <m/>
    <m/>
    <m/>
    <m/>
    <m/>
    <m/>
    <m/>
    <m/>
    <m/>
    <m/>
    <m/>
    <m/>
    <m/>
    <m/>
    <m/>
    <m/>
    <m/>
    <m/>
    <m/>
    <m/>
    <m/>
    <m/>
    <m/>
    <m/>
    <m/>
    <m/>
    <m/>
    <m/>
    <m/>
    <m/>
    <m/>
    <m/>
    <m/>
    <m/>
    <m/>
    <m/>
    <m/>
    <m/>
    <m/>
    <m/>
    <m/>
    <m/>
    <m/>
    <m/>
    <m/>
    <m/>
    <m/>
    <m/>
    <m/>
    <m/>
    <m/>
    <m/>
    <m/>
    <m/>
    <m/>
    <m/>
    <m/>
    <m/>
    <m/>
    <m/>
    <m/>
    <m/>
    <m/>
    <m/>
    <n v="17.37"/>
    <m/>
    <m/>
  </r>
  <r>
    <n v="388"/>
    <s v="2022-05-29 20:25:50"/>
    <n v="4"/>
    <s v="pt-BR"/>
    <n v="211174233"/>
    <s v="2022-05-29 18:00:47"/>
    <s v="2022-05-29 20:25:50"/>
    <s v="10.0.7.154"/>
    <s v="https://www.gov.br/"/>
    <m/>
    <s v="Thiátira Simões Dias de Barros Pinheiro"/>
    <s v="thiatira@hotmail.com"/>
    <x v="0"/>
    <x v="5"/>
    <m/>
    <x v="0"/>
    <x v="2"/>
    <x v="1"/>
    <s v="221.578.988-32"/>
    <m/>
    <m/>
    <x v="0"/>
    <x v="0"/>
    <x v="0"/>
    <x v="0"/>
    <x v="0"/>
    <x v="0"/>
    <x v="0"/>
    <x v="0"/>
    <x v="0"/>
    <x v="0"/>
    <x v="0"/>
    <x v="0"/>
    <x v="0"/>
    <x v="0"/>
    <x v="1"/>
    <x v="2"/>
    <x v="2"/>
    <x v="1"/>
    <x v="2"/>
    <x v="0"/>
    <x v="1"/>
    <x v="1"/>
    <x v="1"/>
    <x v="1"/>
    <x v="1"/>
    <x v="0"/>
    <x v="0"/>
    <x v="0"/>
    <x v="0"/>
    <x v="0"/>
    <x v="0"/>
    <x v="0"/>
    <x v="0"/>
    <x v="0"/>
    <x v="0"/>
    <x v="0"/>
    <x v="0"/>
    <x v="0"/>
    <x v="1"/>
    <x v="1"/>
    <x v="1"/>
    <x v="2"/>
    <x v="1"/>
    <x v="1"/>
    <x v="0"/>
    <x v="2"/>
    <x v="2"/>
    <x v="2"/>
    <x v="2"/>
    <x v="3"/>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718.48"/>
    <n v="2344.14"/>
    <m/>
    <n v="447.96"/>
    <m/>
    <m/>
    <m/>
    <m/>
    <m/>
    <m/>
    <m/>
    <m/>
    <m/>
    <m/>
    <m/>
    <m/>
    <n v="5911.44"/>
    <m/>
    <m/>
    <m/>
    <m/>
    <m/>
    <m/>
    <m/>
    <m/>
    <m/>
    <m/>
    <m/>
    <m/>
    <m/>
    <m/>
    <m/>
    <m/>
    <m/>
    <m/>
    <m/>
    <m/>
    <m/>
    <m/>
    <m/>
    <m/>
    <m/>
    <m/>
    <m/>
    <m/>
    <m/>
    <m/>
    <m/>
    <m/>
    <m/>
    <m/>
    <m/>
    <m/>
    <m/>
    <m/>
    <m/>
    <m/>
    <m/>
    <m/>
    <m/>
    <m/>
    <m/>
    <m/>
    <m/>
    <m/>
    <m/>
    <m/>
    <m/>
    <m/>
    <m/>
    <m/>
    <m/>
    <m/>
    <m/>
    <m/>
    <m/>
    <m/>
    <m/>
    <m/>
    <m/>
    <m/>
    <m/>
    <m/>
    <m/>
    <m/>
    <m/>
    <m/>
    <m/>
    <m/>
    <m/>
    <m/>
    <m/>
    <m/>
    <m/>
    <m/>
    <m/>
    <m/>
    <m/>
    <m/>
    <m/>
    <m/>
    <m/>
    <m/>
    <m/>
    <m/>
    <m/>
    <m/>
    <m/>
    <m/>
    <m/>
    <m/>
    <m/>
    <m/>
    <m/>
    <m/>
    <m/>
    <m/>
    <m/>
    <m/>
    <m/>
    <m/>
    <m/>
    <m/>
    <m/>
    <m/>
    <m/>
    <m/>
    <m/>
    <n v="14.94"/>
    <m/>
    <m/>
  </r>
  <r>
    <n v="397"/>
    <s v="2022-05-30 14:43:55"/>
    <n v="4"/>
    <s v="pt-BR"/>
    <n v="1840239652"/>
    <s v="2022-05-30 14:36:15"/>
    <s v="2022-05-30 14:43:55"/>
    <s v="10.0.7.158"/>
    <s v="https://www.gov.br/"/>
    <m/>
    <s v="Gabrielle Bernart Casara"/>
    <s v="gabicasara@hotmail.com"/>
    <x v="0"/>
    <x v="0"/>
    <m/>
    <x v="0"/>
    <x v="2"/>
    <x v="1"/>
    <s v="410.227.848-62"/>
    <m/>
    <m/>
    <x v="0"/>
    <x v="0"/>
    <x v="1"/>
    <x v="1"/>
    <x v="2"/>
    <x v="2"/>
    <x v="1"/>
    <x v="0"/>
    <x v="1"/>
    <x v="2"/>
    <x v="1"/>
    <x v="1"/>
    <x v="2"/>
    <x v="0"/>
    <x v="1"/>
    <x v="1"/>
    <x v="2"/>
    <x v="1"/>
    <x v="1"/>
    <x v="0"/>
    <x v="1"/>
    <x v="1"/>
    <x v="2"/>
    <x v="1"/>
    <x v="1"/>
    <x v="0"/>
    <x v="1"/>
    <x v="2"/>
    <x v="2"/>
    <x v="2"/>
    <x v="2"/>
    <x v="0"/>
    <x v="1"/>
    <x v="1"/>
    <x v="2"/>
    <x v="1"/>
    <x v="1"/>
    <x v="0"/>
    <x v="1"/>
    <x v="2"/>
    <x v="2"/>
    <x v="2"/>
    <x v="1"/>
    <x v="0"/>
    <x v="0"/>
    <x v="0"/>
    <x v="0"/>
    <x v="2"/>
    <x v="0"/>
    <x v="1"/>
    <x v="1"/>
    <x v="1"/>
    <x v="2"/>
    <x v="2"/>
    <x v="1"/>
    <x v="0"/>
    <x v="1"/>
    <x v="1"/>
    <x v="2"/>
    <x v="2"/>
    <x v="1"/>
    <x v="0"/>
    <x v="1"/>
    <x v="2"/>
    <x v="1"/>
    <x v="2"/>
    <x v="1"/>
    <x v="0"/>
    <x v="1"/>
    <x v="2"/>
    <x v="1"/>
    <x v="2"/>
    <x v="2"/>
    <x v="0"/>
    <x v="1"/>
    <x v="1"/>
    <x v="2"/>
    <x v="1"/>
    <x v="1"/>
    <x v="0"/>
    <x v="1"/>
    <x v="2"/>
    <x v="1"/>
    <x v="1"/>
    <x v="2"/>
    <x v="0"/>
    <x v="1"/>
    <x v="2"/>
    <x v="1"/>
    <x v="1"/>
    <x v="1"/>
    <x v="0"/>
    <x v="1"/>
    <x v="2"/>
    <x v="2"/>
    <x v="2"/>
    <x v="1"/>
    <x v="0"/>
    <x v="1"/>
    <x v="2"/>
    <x v="2"/>
    <x v="2"/>
    <x v="1"/>
    <x v="0"/>
    <x v="1"/>
    <x v="1"/>
    <x v="1"/>
    <x v="2"/>
    <x v="1"/>
    <x v="0"/>
    <x v="1"/>
    <x v="2"/>
    <x v="2"/>
    <x v="2"/>
    <x v="2"/>
    <x v="0"/>
    <x v="0"/>
    <x v="2"/>
    <x v="2"/>
    <x v="2"/>
    <x v="0"/>
    <x v="1"/>
    <x v="0"/>
    <x v="0"/>
    <x v="2"/>
    <x v="0"/>
    <x v="0"/>
    <x v="1"/>
    <x v="1"/>
    <x v="2"/>
    <x v="2"/>
    <x v="2"/>
    <x v="1"/>
    <x v="0"/>
    <x v="1"/>
    <x v="2"/>
    <x v="1"/>
    <x v="2"/>
    <x v="1"/>
    <x v="0"/>
    <x v="0"/>
    <x v="0"/>
    <x v="0"/>
    <x v="0"/>
    <x v="0"/>
    <x v="0"/>
    <x v="0"/>
    <x v="2"/>
    <x v="2"/>
    <x v="0"/>
    <x v="0"/>
    <x v="1"/>
    <x v="1"/>
    <x v="1"/>
    <x v="1"/>
    <x v="1"/>
    <x v="1"/>
    <x v="0"/>
    <x v="1"/>
    <x v="1"/>
    <x v="1"/>
    <x v="2"/>
    <x v="2"/>
    <x v="0"/>
    <x v="1"/>
    <x v="1"/>
    <x v="1"/>
    <x v="1"/>
    <x v="1"/>
    <x v="0"/>
    <x v="1"/>
    <x v="2"/>
    <x v="2"/>
    <x v="2"/>
    <x v="2"/>
    <x v="0"/>
    <x v="1"/>
    <x v="1"/>
    <x v="2"/>
    <x v="2"/>
    <x v="1"/>
    <x v="0"/>
    <x v="0"/>
    <x v="0"/>
    <x v="0"/>
    <x v="2"/>
    <x v="0"/>
    <x v="1"/>
    <x v="1"/>
    <x v="1"/>
    <x v="2"/>
    <x v="1"/>
    <x v="1"/>
    <x v="0"/>
    <x v="1"/>
    <x v="2"/>
    <x v="2"/>
    <x v="1"/>
    <x v="1"/>
    <x v="0"/>
    <x v="1"/>
    <x v="2"/>
    <x v="2"/>
    <x v="2"/>
    <x v="2"/>
    <x v="0"/>
    <x v="0"/>
    <x v="0"/>
    <x v="0"/>
    <x v="0"/>
    <x v="0"/>
    <x v="0"/>
    <x v="1"/>
    <x v="1"/>
    <x v="1"/>
    <x v="2"/>
    <x v="2"/>
    <x v="2"/>
    <x v="0"/>
    <x v="0"/>
    <x v="0"/>
    <x v="0"/>
    <x v="0"/>
    <x v="0"/>
    <x v="0"/>
    <x v="0"/>
    <n v="459.61"/>
    <n v="7"/>
    <m/>
    <n v="48.59"/>
    <m/>
    <m/>
    <m/>
    <m/>
    <m/>
    <m/>
    <m/>
    <m/>
    <m/>
    <m/>
    <m/>
    <m/>
    <n v="397.09"/>
    <m/>
    <m/>
    <m/>
    <m/>
    <m/>
    <m/>
    <m/>
    <m/>
    <m/>
    <m/>
    <m/>
    <m/>
    <m/>
    <m/>
    <m/>
    <m/>
    <m/>
    <m/>
    <m/>
    <m/>
    <m/>
    <m/>
    <m/>
    <m/>
    <m/>
    <m/>
    <m/>
    <m/>
    <m/>
    <m/>
    <m/>
    <m/>
    <m/>
    <m/>
    <m/>
    <m/>
    <m/>
    <m/>
    <m/>
    <m/>
    <m/>
    <m/>
    <m/>
    <m/>
    <m/>
    <m/>
    <m/>
    <m/>
    <m/>
    <m/>
    <m/>
    <m/>
    <m/>
    <m/>
    <m/>
    <m/>
    <m/>
    <m/>
    <m/>
    <m/>
    <m/>
    <m/>
    <m/>
    <m/>
    <m/>
    <m/>
    <m/>
    <m/>
    <m/>
    <m/>
    <m/>
    <m/>
    <m/>
    <m/>
    <m/>
    <m/>
    <m/>
    <m/>
    <m/>
    <m/>
    <m/>
    <m/>
    <m/>
    <m/>
    <m/>
    <m/>
    <m/>
    <m/>
    <m/>
    <m/>
    <m/>
    <m/>
    <m/>
    <m/>
    <m/>
    <m/>
    <m/>
    <m/>
    <m/>
    <m/>
    <m/>
    <m/>
    <m/>
    <m/>
    <m/>
    <m/>
    <m/>
    <m/>
    <m/>
    <m/>
    <m/>
    <n v="6.93"/>
    <m/>
    <m/>
  </r>
  <r>
    <n v="413"/>
    <s v="2022-05-31 09:58:44"/>
    <n v="4"/>
    <s v="pt-BR"/>
    <n v="1492284941"/>
    <s v="2022-05-31 09:35:40"/>
    <s v="2022-05-31 09:58:44"/>
    <s v="10.0.0.29"/>
    <m/>
    <m/>
    <s v="JANAINA DIAS DE SOUZA"/>
    <s v="JAINADSOUZA@GMAIL.COM"/>
    <x v="0"/>
    <x v="8"/>
    <m/>
    <x v="0"/>
    <x v="2"/>
    <x v="1"/>
    <s v="058.020.344-16"/>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386.61"/>
    <n v="545.66"/>
    <m/>
    <n v="691.32"/>
    <m/>
    <m/>
    <m/>
    <m/>
    <m/>
    <m/>
    <m/>
    <m/>
    <m/>
    <m/>
    <m/>
    <m/>
    <n v="131.66999999999999"/>
    <m/>
    <m/>
    <m/>
    <m/>
    <m/>
    <m/>
    <m/>
    <m/>
    <m/>
    <m/>
    <m/>
    <m/>
    <m/>
    <m/>
    <m/>
    <m/>
    <m/>
    <m/>
    <m/>
    <m/>
    <m/>
    <m/>
    <m/>
    <m/>
    <m/>
    <m/>
    <m/>
    <m/>
    <m/>
    <m/>
    <m/>
    <m/>
    <m/>
    <m/>
    <m/>
    <m/>
    <m/>
    <m/>
    <m/>
    <m/>
    <m/>
    <m/>
    <m/>
    <m/>
    <m/>
    <m/>
    <m/>
    <m/>
    <m/>
    <m/>
    <m/>
    <m/>
    <m/>
    <m/>
    <m/>
    <m/>
    <m/>
    <m/>
    <m/>
    <m/>
    <m/>
    <m/>
    <m/>
    <m/>
    <m/>
    <m/>
    <m/>
    <m/>
    <m/>
    <m/>
    <m/>
    <m/>
    <m/>
    <m/>
    <m/>
    <m/>
    <m/>
    <m/>
    <m/>
    <m/>
    <m/>
    <m/>
    <m/>
    <m/>
    <m/>
    <m/>
    <m/>
    <m/>
    <m/>
    <m/>
    <m/>
    <m/>
    <m/>
    <m/>
    <m/>
    <m/>
    <m/>
    <m/>
    <m/>
    <m/>
    <m/>
    <m/>
    <m/>
    <m/>
    <m/>
    <m/>
    <m/>
    <m/>
    <m/>
    <m/>
    <m/>
    <n v="17.96"/>
    <m/>
    <m/>
  </r>
  <r>
    <n v="437"/>
    <s v="2022-06-01 14:22:37"/>
    <n v="4"/>
    <s v="pt-BR"/>
    <n v="36314152"/>
    <s v="2022-06-01 14:16:31"/>
    <s v="2022-06-01 14:22:37"/>
    <s v="10.0.7.153"/>
    <m/>
    <m/>
    <s v="SANIA MARIA INEZ OLIVEIRA"/>
    <s v="yasmin@isavix.com.br"/>
    <x v="0"/>
    <x v="9"/>
    <m/>
    <x v="0"/>
    <x v="5"/>
    <x v="1"/>
    <s v="054.615.207-40"/>
    <m/>
    <m/>
    <x v="0"/>
    <x v="0"/>
    <x v="1"/>
    <x v="1"/>
    <x v="1"/>
    <x v="1"/>
    <x v="1"/>
    <x v="0"/>
    <x v="1"/>
    <x v="2"/>
    <x v="1"/>
    <x v="1"/>
    <x v="1"/>
    <x v="0"/>
    <x v="1"/>
    <x v="2"/>
    <x v="1"/>
    <x v="1"/>
    <x v="1"/>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1"/>
    <x v="2"/>
    <x v="2"/>
    <x v="2"/>
    <x v="2"/>
    <x v="0"/>
    <x v="0"/>
    <x v="0"/>
    <x v="0"/>
    <x v="0"/>
    <x v="0"/>
    <x v="0"/>
    <x v="0"/>
    <x v="0"/>
    <x v="0"/>
    <x v="0"/>
    <x v="0"/>
    <x v="0"/>
    <x v="0"/>
    <x v="0"/>
    <x v="0"/>
    <x v="0"/>
    <x v="0"/>
    <x v="0"/>
    <x v="1"/>
    <x v="1"/>
    <x v="1"/>
    <x v="1"/>
    <x v="1"/>
    <x v="1"/>
    <x v="0"/>
    <x v="0"/>
    <x v="0"/>
    <x v="0"/>
    <x v="0"/>
    <x v="0"/>
    <x v="0"/>
    <x v="0"/>
    <x v="0"/>
    <x v="0"/>
    <x v="0"/>
    <x v="0"/>
    <x v="0"/>
    <x v="0"/>
    <x v="0"/>
    <x v="0"/>
    <x v="0"/>
    <x v="0"/>
    <x v="0"/>
    <x v="0"/>
    <x v="0"/>
    <x v="0"/>
    <x v="0"/>
    <x v="0"/>
    <x v="0"/>
    <x v="0"/>
    <x v="2"/>
    <x v="1"/>
    <x v="1"/>
    <x v="2"/>
    <x v="1"/>
    <x v="2"/>
    <x v="1"/>
    <x v="1"/>
    <x v="1"/>
    <x v="0"/>
    <x v="0"/>
    <x v="0"/>
    <n v="367.36"/>
    <n v="3.44"/>
    <m/>
    <n v="43.15"/>
    <m/>
    <m/>
    <m/>
    <m/>
    <m/>
    <m/>
    <m/>
    <m/>
    <m/>
    <m/>
    <m/>
    <m/>
    <n v="309.26"/>
    <m/>
    <m/>
    <m/>
    <m/>
    <m/>
    <m/>
    <m/>
    <m/>
    <m/>
    <m/>
    <m/>
    <m/>
    <m/>
    <m/>
    <m/>
    <m/>
    <m/>
    <m/>
    <m/>
    <m/>
    <m/>
    <m/>
    <m/>
    <m/>
    <m/>
    <m/>
    <m/>
    <m/>
    <m/>
    <m/>
    <m/>
    <m/>
    <m/>
    <m/>
    <m/>
    <m/>
    <m/>
    <m/>
    <m/>
    <m/>
    <m/>
    <m/>
    <m/>
    <m/>
    <m/>
    <m/>
    <m/>
    <m/>
    <m/>
    <m/>
    <m/>
    <m/>
    <m/>
    <m/>
    <m/>
    <m/>
    <m/>
    <m/>
    <m/>
    <m/>
    <m/>
    <m/>
    <m/>
    <m/>
    <m/>
    <m/>
    <m/>
    <m/>
    <m/>
    <m/>
    <m/>
    <m/>
    <m/>
    <m/>
    <m/>
    <m/>
    <m/>
    <m/>
    <m/>
    <m/>
    <m/>
    <m/>
    <m/>
    <m/>
    <m/>
    <m/>
    <m/>
    <m/>
    <m/>
    <m/>
    <m/>
    <m/>
    <m/>
    <m/>
    <m/>
    <m/>
    <m/>
    <m/>
    <m/>
    <m/>
    <m/>
    <m/>
    <m/>
    <m/>
    <m/>
    <m/>
    <m/>
    <m/>
    <m/>
    <m/>
    <m/>
    <n v="11.51"/>
    <m/>
    <m/>
  </r>
  <r>
    <n v="455"/>
    <s v="2022-06-08 13:49:39"/>
    <n v="4"/>
    <s v="pt-BR"/>
    <n v="1673248378"/>
    <s v="2022-06-03 10:06:09"/>
    <s v="2022-06-08 13:49:39"/>
    <s v="10.0.7.161"/>
    <m/>
    <m/>
    <s v="Camila Roberta Ferreira"/>
    <s v="camila.ferreira.cf1@roche.com"/>
    <x v="0"/>
    <x v="0"/>
    <m/>
    <x v="1"/>
    <x v="1"/>
    <x v="1"/>
    <m/>
    <s v="Roche Diagnóstica Brasil LTDA"/>
    <s v="30.280.358/0001-86"/>
    <x v="1"/>
    <x v="0"/>
    <x v="1"/>
    <x v="2"/>
    <x v="1"/>
    <x v="1"/>
    <x v="1"/>
    <x v="7"/>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2"/>
    <x v="2"/>
    <x v="0"/>
    <x v="0"/>
    <x v="3"/>
    <x v="1"/>
    <x v="1"/>
    <x v="1"/>
    <x v="1"/>
    <x v="1"/>
    <x v="1"/>
    <x v="0"/>
    <x v="0"/>
    <x v="0"/>
    <x v="0"/>
    <x v="0"/>
    <x v="0"/>
    <x v="0"/>
    <x v="0"/>
    <x v="0"/>
    <x v="0"/>
    <x v="0"/>
    <x v="0"/>
    <x v="0"/>
    <x v="0"/>
    <x v="0"/>
    <x v="0"/>
    <x v="0"/>
    <x v="0"/>
    <x v="1"/>
    <x v="1"/>
    <x v="1"/>
    <x v="1"/>
    <x v="1"/>
    <x v="1"/>
    <x v="0"/>
    <x v="0"/>
    <x v="0"/>
    <x v="0"/>
    <x v="0"/>
    <x v="0"/>
    <x v="1"/>
    <x v="1"/>
    <x v="2"/>
    <x v="2"/>
    <x v="2"/>
    <x v="2"/>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3042.7"/>
    <n v="132.71"/>
    <m/>
    <n v="252.03"/>
    <m/>
    <m/>
    <m/>
    <m/>
    <m/>
    <m/>
    <m/>
    <m/>
    <m/>
    <m/>
    <m/>
    <m/>
    <n v="2648.39"/>
    <m/>
    <m/>
    <m/>
    <m/>
    <m/>
    <m/>
    <m/>
    <m/>
    <m/>
    <m/>
    <m/>
    <m/>
    <m/>
    <m/>
    <m/>
    <m/>
    <m/>
    <m/>
    <m/>
    <m/>
    <m/>
    <m/>
    <m/>
    <m/>
    <m/>
    <m/>
    <m/>
    <m/>
    <m/>
    <m/>
    <m/>
    <m/>
    <m/>
    <m/>
    <m/>
    <m/>
    <m/>
    <m/>
    <m/>
    <m/>
    <m/>
    <m/>
    <m/>
    <m/>
    <m/>
    <m/>
    <m/>
    <m/>
    <m/>
    <m/>
    <m/>
    <m/>
    <m/>
    <m/>
    <m/>
    <m/>
    <m/>
    <m/>
    <m/>
    <m/>
    <m/>
    <m/>
    <m/>
    <m/>
    <m/>
    <m/>
    <m/>
    <m/>
    <m/>
    <m/>
    <m/>
    <m/>
    <m/>
    <m/>
    <m/>
    <m/>
    <m/>
    <m/>
    <m/>
    <m/>
    <m/>
    <m/>
    <m/>
    <m/>
    <m/>
    <m/>
    <m/>
    <m/>
    <m/>
    <m/>
    <m/>
    <m/>
    <m/>
    <m/>
    <m/>
    <m/>
    <m/>
    <m/>
    <m/>
    <m/>
    <m/>
    <m/>
    <m/>
    <m/>
    <m/>
    <m/>
    <m/>
    <m/>
    <m/>
    <m/>
    <m/>
    <n v="9.57"/>
    <m/>
    <m/>
  </r>
  <r>
    <n v="456"/>
    <s v="2022-06-03 15:43:58"/>
    <n v="4"/>
    <s v="pt-BR"/>
    <n v="1473104011"/>
    <s v="2022-06-03 15:15:12"/>
    <s v="2022-06-03 15:43:58"/>
    <s v="10.0.7.157"/>
    <m/>
    <m/>
    <s v="Ana Flavia Dias Vieira da Costa"/>
    <s v="ana.vcosta@anvisa.gov.br"/>
    <x v="0"/>
    <x v="1"/>
    <m/>
    <x v="0"/>
    <x v="4"/>
    <x v="1"/>
    <s v="056.635.346-60"/>
    <m/>
    <m/>
    <x v="0"/>
    <x v="0"/>
    <x v="0"/>
    <x v="0"/>
    <x v="0"/>
    <x v="0"/>
    <x v="0"/>
    <x v="0"/>
    <x v="0"/>
    <x v="0"/>
    <x v="0"/>
    <x v="0"/>
    <x v="0"/>
    <x v="0"/>
    <x v="0"/>
    <x v="0"/>
    <x v="0"/>
    <x v="0"/>
    <x v="0"/>
    <x v="0"/>
    <x v="0"/>
    <x v="0"/>
    <x v="0"/>
    <x v="0"/>
    <x v="0"/>
    <x v="0"/>
    <x v="0"/>
    <x v="0"/>
    <x v="0"/>
    <x v="0"/>
    <x v="0"/>
    <x v="0"/>
    <x v="1"/>
    <x v="1"/>
    <x v="1"/>
    <x v="1"/>
    <x v="1"/>
    <x v="1"/>
    <x v="0"/>
    <x v="0"/>
    <x v="0"/>
    <x v="0"/>
    <x v="0"/>
    <x v="0"/>
    <x v="0"/>
    <x v="2"/>
    <x v="2"/>
    <x v="2"/>
    <x v="2"/>
    <x v="4"/>
    <x v="0"/>
    <x v="0"/>
    <x v="0"/>
    <x v="0"/>
    <x v="0"/>
    <x v="0"/>
    <x v="1"/>
    <x v="1"/>
    <x v="1"/>
    <x v="1"/>
    <x v="1"/>
    <x v="1"/>
    <x v="0"/>
    <x v="0"/>
    <x v="0"/>
    <x v="0"/>
    <x v="0"/>
    <x v="0"/>
    <x v="0"/>
    <x v="0"/>
    <x v="0"/>
    <x v="0"/>
    <x v="0"/>
    <x v="0"/>
    <x v="0"/>
    <x v="0"/>
    <x v="0"/>
    <x v="0"/>
    <x v="0"/>
    <x v="0"/>
    <x v="1"/>
    <x v="2"/>
    <x v="1"/>
    <x v="2"/>
    <x v="2"/>
    <x v="4"/>
    <x v="0"/>
    <x v="0"/>
    <x v="0"/>
    <x v="0"/>
    <x v="0"/>
    <x v="0"/>
    <x v="0"/>
    <x v="0"/>
    <x v="0"/>
    <x v="0"/>
    <x v="0"/>
    <x v="0"/>
    <x v="1"/>
    <x v="2"/>
    <x v="1"/>
    <x v="2"/>
    <x v="1"/>
    <x v="3"/>
    <x v="1"/>
    <x v="2"/>
    <x v="2"/>
    <x v="1"/>
    <x v="1"/>
    <x v="3"/>
    <x v="0"/>
    <x v="0"/>
    <x v="0"/>
    <x v="0"/>
    <x v="0"/>
    <x v="0"/>
    <x v="0"/>
    <x v="0"/>
    <x v="0"/>
    <x v="0"/>
    <x v="2"/>
    <x v="4"/>
    <x v="0"/>
    <x v="2"/>
    <x v="0"/>
    <x v="0"/>
    <x v="2"/>
    <x v="2"/>
    <x v="0"/>
    <x v="0"/>
    <x v="0"/>
    <x v="0"/>
    <x v="0"/>
    <x v="0"/>
    <x v="0"/>
    <x v="0"/>
    <x v="0"/>
    <x v="0"/>
    <x v="0"/>
    <x v="0"/>
    <x v="0"/>
    <x v="0"/>
    <x v="0"/>
    <x v="0"/>
    <x v="0"/>
    <x v="0"/>
    <x v="0"/>
    <x v="2"/>
    <x v="2"/>
    <x v="0"/>
    <x v="0"/>
    <x v="3"/>
    <x v="0"/>
    <x v="0"/>
    <x v="0"/>
    <x v="0"/>
    <x v="0"/>
    <x v="0"/>
    <x v="0"/>
    <x v="0"/>
    <x v="0"/>
    <x v="0"/>
    <x v="0"/>
    <x v="0"/>
    <x v="1"/>
    <x v="2"/>
    <x v="1"/>
    <x v="1"/>
    <x v="1"/>
    <x v="1"/>
    <x v="0"/>
    <x v="0"/>
    <x v="0"/>
    <x v="0"/>
    <x v="0"/>
    <x v="0"/>
    <x v="0"/>
    <x v="0"/>
    <x v="0"/>
    <x v="0"/>
    <x v="0"/>
    <x v="0"/>
    <x v="1"/>
    <x v="1"/>
    <x v="1"/>
    <x v="1"/>
    <x v="1"/>
    <x v="1"/>
    <x v="0"/>
    <x v="0"/>
    <x v="0"/>
    <x v="0"/>
    <x v="0"/>
    <x v="0"/>
    <x v="0"/>
    <x v="0"/>
    <x v="0"/>
    <x v="0"/>
    <x v="0"/>
    <x v="0"/>
    <x v="0"/>
    <x v="0"/>
    <x v="0"/>
    <x v="0"/>
    <x v="0"/>
    <x v="0"/>
    <x v="0"/>
    <x v="0"/>
    <x v="0"/>
    <x v="0"/>
    <x v="0"/>
    <x v="0"/>
    <x v="0"/>
    <x v="2"/>
    <x v="2"/>
    <x v="1"/>
    <x v="1"/>
    <x v="5"/>
    <x v="0"/>
    <x v="0"/>
    <x v="0"/>
    <x v="0"/>
    <x v="0"/>
    <x v="0"/>
    <x v="0"/>
    <x v="0"/>
    <n v="1727.15"/>
    <n v="63.86"/>
    <m/>
    <n v="82.41"/>
    <m/>
    <m/>
    <m/>
    <m/>
    <m/>
    <m/>
    <m/>
    <m/>
    <m/>
    <m/>
    <m/>
    <m/>
    <n v="1572.91"/>
    <m/>
    <m/>
    <m/>
    <m/>
    <m/>
    <m/>
    <m/>
    <m/>
    <m/>
    <m/>
    <m/>
    <m/>
    <m/>
    <m/>
    <m/>
    <m/>
    <m/>
    <m/>
    <m/>
    <m/>
    <m/>
    <m/>
    <m/>
    <m/>
    <m/>
    <m/>
    <m/>
    <m/>
    <m/>
    <m/>
    <m/>
    <m/>
    <m/>
    <m/>
    <m/>
    <m/>
    <m/>
    <m/>
    <m/>
    <m/>
    <m/>
    <m/>
    <m/>
    <m/>
    <m/>
    <m/>
    <m/>
    <m/>
    <m/>
    <m/>
    <m/>
    <m/>
    <m/>
    <m/>
    <m/>
    <m/>
    <m/>
    <m/>
    <m/>
    <m/>
    <m/>
    <m/>
    <m/>
    <m/>
    <m/>
    <m/>
    <m/>
    <m/>
    <m/>
    <m/>
    <m/>
    <m/>
    <m/>
    <m/>
    <m/>
    <m/>
    <m/>
    <m/>
    <m/>
    <m/>
    <m/>
    <m/>
    <m/>
    <m/>
    <m/>
    <m/>
    <m/>
    <m/>
    <m/>
    <m/>
    <m/>
    <m/>
    <m/>
    <m/>
    <m/>
    <m/>
    <m/>
    <m/>
    <m/>
    <m/>
    <m/>
    <m/>
    <m/>
    <m/>
    <m/>
    <m/>
    <m/>
    <m/>
    <m/>
    <m/>
    <m/>
    <n v="7.97"/>
    <m/>
    <m/>
  </r>
  <r>
    <n v="465"/>
    <s v="2022-06-06 17:03:46"/>
    <n v="4"/>
    <s v="pt-BR"/>
    <n v="812479051"/>
    <s v="2022-06-06 13:44:54"/>
    <s v="2022-06-06 17:03:46"/>
    <s v="10.0.7.161"/>
    <m/>
    <m/>
    <s v="Sheyla Regina Moreno Delgado"/>
    <s v="sheyla.delgado@blanver.com.br"/>
    <x v="0"/>
    <x v="0"/>
    <m/>
    <x v="1"/>
    <x v="1"/>
    <x v="1"/>
    <m/>
    <s v="Blanver Farmoquimica e Farmaceutica S.A"/>
    <s v="53.359.824/0004-61"/>
    <x v="1"/>
    <x v="0"/>
    <x v="1"/>
    <x v="1"/>
    <x v="2"/>
    <x v="1"/>
    <x v="1"/>
    <x v="8"/>
    <x v="1"/>
    <x v="2"/>
    <x v="2"/>
    <x v="1"/>
    <x v="1"/>
    <x v="8"/>
    <x v="1"/>
    <x v="2"/>
    <x v="2"/>
    <x v="1"/>
    <x v="1"/>
    <x v="5"/>
    <x v="1"/>
    <x v="2"/>
    <x v="2"/>
    <x v="1"/>
    <x v="1"/>
    <x v="2"/>
    <x v="1"/>
    <x v="1"/>
    <x v="2"/>
    <x v="2"/>
    <x v="2"/>
    <x v="4"/>
    <x v="1"/>
    <x v="2"/>
    <x v="2"/>
    <x v="1"/>
    <x v="1"/>
    <x v="2"/>
    <x v="1"/>
    <x v="2"/>
    <x v="2"/>
    <x v="1"/>
    <x v="1"/>
    <x v="2"/>
    <x v="0"/>
    <x v="2"/>
    <x v="0"/>
    <x v="2"/>
    <x v="0"/>
    <x v="5"/>
    <x v="1"/>
    <x v="2"/>
    <x v="2"/>
    <x v="1"/>
    <x v="1"/>
    <x v="1"/>
    <x v="1"/>
    <x v="2"/>
    <x v="2"/>
    <x v="1"/>
    <x v="1"/>
    <x v="2"/>
    <x v="1"/>
    <x v="1"/>
    <x v="1"/>
    <x v="1"/>
    <x v="1"/>
    <x v="3"/>
    <x v="1"/>
    <x v="2"/>
    <x v="1"/>
    <x v="1"/>
    <x v="2"/>
    <x v="1"/>
    <x v="1"/>
    <x v="2"/>
    <x v="1"/>
    <x v="1"/>
    <x v="1"/>
    <x v="1"/>
    <x v="1"/>
    <x v="1"/>
    <x v="2"/>
    <x v="2"/>
    <x v="2"/>
    <x v="5"/>
    <x v="1"/>
    <x v="1"/>
    <x v="1"/>
    <x v="1"/>
    <x v="1"/>
    <x v="1"/>
    <x v="1"/>
    <x v="2"/>
    <x v="2"/>
    <x v="1"/>
    <x v="1"/>
    <x v="1"/>
    <x v="1"/>
    <x v="1"/>
    <x v="2"/>
    <x v="2"/>
    <x v="1"/>
    <x v="4"/>
    <x v="1"/>
    <x v="1"/>
    <x v="1"/>
    <x v="1"/>
    <x v="1"/>
    <x v="4"/>
    <x v="1"/>
    <x v="1"/>
    <x v="2"/>
    <x v="2"/>
    <x v="2"/>
    <x v="1"/>
    <x v="0"/>
    <x v="2"/>
    <x v="2"/>
    <x v="0"/>
    <x v="0"/>
    <x v="5"/>
    <x v="0"/>
    <x v="2"/>
    <x v="2"/>
    <x v="0"/>
    <x v="0"/>
    <x v="3"/>
    <x v="1"/>
    <x v="2"/>
    <x v="2"/>
    <x v="1"/>
    <x v="1"/>
    <x v="1"/>
    <x v="1"/>
    <x v="1"/>
    <x v="1"/>
    <x v="1"/>
    <x v="1"/>
    <x v="2"/>
    <x v="1"/>
    <x v="1"/>
    <x v="1"/>
    <x v="1"/>
    <x v="1"/>
    <x v="2"/>
    <x v="0"/>
    <x v="0"/>
    <x v="0"/>
    <x v="0"/>
    <x v="0"/>
    <x v="4"/>
    <x v="1"/>
    <x v="2"/>
    <x v="2"/>
    <x v="1"/>
    <x v="1"/>
    <x v="1"/>
    <x v="1"/>
    <x v="2"/>
    <x v="1"/>
    <x v="2"/>
    <x v="2"/>
    <x v="3"/>
    <x v="1"/>
    <x v="2"/>
    <x v="1"/>
    <x v="1"/>
    <x v="1"/>
    <x v="2"/>
    <x v="1"/>
    <x v="1"/>
    <x v="2"/>
    <x v="2"/>
    <x v="2"/>
    <x v="2"/>
    <x v="1"/>
    <x v="1"/>
    <x v="2"/>
    <x v="1"/>
    <x v="1"/>
    <x v="1"/>
    <x v="0"/>
    <x v="0"/>
    <x v="0"/>
    <x v="0"/>
    <x v="0"/>
    <x v="2"/>
    <x v="1"/>
    <x v="2"/>
    <x v="1"/>
    <x v="1"/>
    <x v="1"/>
    <x v="1"/>
    <x v="1"/>
    <x v="1"/>
    <x v="2"/>
    <x v="1"/>
    <x v="1"/>
    <x v="1"/>
    <x v="1"/>
    <x v="1"/>
    <x v="2"/>
    <x v="2"/>
    <x v="2"/>
    <x v="1"/>
    <x v="1"/>
    <x v="2"/>
    <x v="1"/>
    <x v="1"/>
    <x v="1"/>
    <x v="1"/>
    <x v="0"/>
    <x v="0"/>
    <x v="0"/>
    <x v="1"/>
    <x v="1"/>
    <x v="6"/>
    <x v="1"/>
    <x v="2"/>
    <x v="2"/>
    <x v="1"/>
    <x v="1"/>
    <x v="2"/>
    <x v="0"/>
    <x v="0"/>
    <n v="11937.3"/>
    <n v="3.42"/>
    <m/>
    <n v="527.28"/>
    <m/>
    <m/>
    <m/>
    <m/>
    <m/>
    <m/>
    <m/>
    <m/>
    <m/>
    <m/>
    <m/>
    <m/>
    <n v="11210.5"/>
    <m/>
    <m/>
    <m/>
    <m/>
    <m/>
    <m/>
    <m/>
    <m/>
    <m/>
    <m/>
    <m/>
    <m/>
    <m/>
    <m/>
    <m/>
    <m/>
    <m/>
    <m/>
    <m/>
    <m/>
    <m/>
    <m/>
    <m/>
    <m/>
    <m/>
    <m/>
    <m/>
    <m/>
    <m/>
    <m/>
    <m/>
    <m/>
    <m/>
    <m/>
    <m/>
    <m/>
    <m/>
    <m/>
    <m/>
    <m/>
    <m/>
    <m/>
    <m/>
    <m/>
    <m/>
    <m/>
    <m/>
    <m/>
    <m/>
    <m/>
    <m/>
    <m/>
    <m/>
    <m/>
    <m/>
    <m/>
    <m/>
    <m/>
    <m/>
    <m/>
    <m/>
    <m/>
    <m/>
    <m/>
    <m/>
    <m/>
    <m/>
    <m/>
    <m/>
    <m/>
    <m/>
    <m/>
    <m/>
    <m/>
    <m/>
    <m/>
    <m/>
    <m/>
    <m/>
    <m/>
    <m/>
    <m/>
    <m/>
    <m/>
    <m/>
    <m/>
    <m/>
    <m/>
    <m/>
    <m/>
    <m/>
    <m/>
    <m/>
    <m/>
    <m/>
    <m/>
    <m/>
    <m/>
    <m/>
    <m/>
    <m/>
    <m/>
    <m/>
    <m/>
    <m/>
    <m/>
    <m/>
    <m/>
    <m/>
    <m/>
    <m/>
    <n v="196.16"/>
    <m/>
    <m/>
  </r>
  <r>
    <n v="474"/>
    <s v="2022-06-07 11:53:55"/>
    <n v="4"/>
    <s v="pt-BR"/>
    <n v="738666434"/>
    <s v="2022-06-07 10:08:11"/>
    <s v="2022-06-07 11:53:55"/>
    <s v="10.0.0.29"/>
    <m/>
    <m/>
    <s v="PF CONSUMER HEALTHCARE BRAZIL IMPORTADORA E DISTRIBUIDORA DE MEDICAMENTOS LTDA"/>
    <s v="miliana.x.macedo@gsk.com"/>
    <x v="0"/>
    <x v="10"/>
    <m/>
    <x v="1"/>
    <x v="1"/>
    <x v="1"/>
    <m/>
    <s v="PF CONSUMER HEALTHCARE BRAZIL IMPORTADORA E DISTRIBUIDORA DE MEDICAMENTOS LTDA"/>
    <s v="30.872.270/0002-34"/>
    <x v="1"/>
    <x v="0"/>
    <x v="0"/>
    <x v="0"/>
    <x v="0"/>
    <x v="0"/>
    <x v="0"/>
    <x v="0"/>
    <x v="0"/>
    <x v="0"/>
    <x v="0"/>
    <x v="0"/>
    <x v="0"/>
    <x v="0"/>
    <x v="0"/>
    <x v="0"/>
    <x v="0"/>
    <x v="0"/>
    <x v="0"/>
    <x v="0"/>
    <x v="0"/>
    <x v="0"/>
    <x v="0"/>
    <x v="0"/>
    <x v="0"/>
    <x v="0"/>
    <x v="1"/>
    <x v="1"/>
    <x v="2"/>
    <x v="1"/>
    <x v="2"/>
    <x v="5"/>
    <x v="1"/>
    <x v="2"/>
    <x v="2"/>
    <x v="1"/>
    <x v="1"/>
    <x v="3"/>
    <x v="1"/>
    <x v="2"/>
    <x v="1"/>
    <x v="1"/>
    <x v="1"/>
    <x v="3"/>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5"/>
    <x v="0"/>
    <x v="0"/>
    <x v="0"/>
    <x v="0"/>
    <x v="0"/>
    <x v="0"/>
    <x v="0"/>
    <x v="2"/>
    <x v="2"/>
    <x v="0"/>
    <x v="0"/>
    <x v="6"/>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1"/>
    <x v="1"/>
    <x v="7"/>
    <x v="0"/>
    <x v="0"/>
    <x v="0"/>
    <x v="0"/>
    <x v="0"/>
    <x v="0"/>
    <x v="1"/>
    <x v="5"/>
    <n v="6346.04"/>
    <n v="41.99"/>
    <m/>
    <n v="359.33"/>
    <m/>
    <m/>
    <m/>
    <m/>
    <m/>
    <m/>
    <m/>
    <m/>
    <m/>
    <m/>
    <m/>
    <m/>
    <n v="5864.91"/>
    <m/>
    <m/>
    <m/>
    <m/>
    <m/>
    <m/>
    <m/>
    <m/>
    <m/>
    <m/>
    <m/>
    <m/>
    <m/>
    <m/>
    <m/>
    <m/>
    <m/>
    <m/>
    <m/>
    <m/>
    <m/>
    <m/>
    <m/>
    <m/>
    <m/>
    <m/>
    <m/>
    <m/>
    <m/>
    <m/>
    <m/>
    <m/>
    <m/>
    <m/>
    <m/>
    <m/>
    <m/>
    <m/>
    <m/>
    <m/>
    <m/>
    <m/>
    <m/>
    <m/>
    <m/>
    <m/>
    <m/>
    <m/>
    <m/>
    <m/>
    <m/>
    <m/>
    <m/>
    <m/>
    <m/>
    <m/>
    <m/>
    <m/>
    <m/>
    <m/>
    <m/>
    <m/>
    <m/>
    <m/>
    <m/>
    <m/>
    <m/>
    <m/>
    <m/>
    <m/>
    <m/>
    <m/>
    <m/>
    <m/>
    <m/>
    <m/>
    <m/>
    <m/>
    <m/>
    <m/>
    <m/>
    <m/>
    <m/>
    <m/>
    <m/>
    <m/>
    <m/>
    <m/>
    <m/>
    <m/>
    <m/>
    <m/>
    <m/>
    <m/>
    <m/>
    <m/>
    <m/>
    <m/>
    <m/>
    <m/>
    <m/>
    <m/>
    <m/>
    <m/>
    <m/>
    <m/>
    <m/>
    <m/>
    <m/>
    <m/>
    <m/>
    <n v="79.81"/>
    <m/>
    <m/>
  </r>
  <r>
    <n v="475"/>
    <s v="2022-06-07 10:29:13"/>
    <n v="4"/>
    <s v="pt-BR"/>
    <n v="899906750"/>
    <s v="2022-06-07 10:14:00"/>
    <s v="2022-06-07 10:29:12"/>
    <s v="10.0.0.26"/>
    <m/>
    <m/>
    <s v="Andréa Oliveira Cunha da Silva"/>
    <s v="andrea.silva@nortecquimica.com.br"/>
    <x v="0"/>
    <x v="10"/>
    <m/>
    <x v="0"/>
    <x v="0"/>
    <x v="2"/>
    <s v="006.678.807-20"/>
    <m/>
    <m/>
    <x v="0"/>
    <x v="0"/>
    <x v="1"/>
    <x v="2"/>
    <x v="1"/>
    <x v="1"/>
    <x v="1"/>
    <x v="9"/>
    <x v="1"/>
    <x v="2"/>
    <x v="1"/>
    <x v="1"/>
    <x v="1"/>
    <x v="9"/>
    <x v="1"/>
    <x v="2"/>
    <x v="1"/>
    <x v="2"/>
    <x v="1"/>
    <x v="6"/>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6"/>
    <n v="913.79"/>
    <n v="24.42"/>
    <m/>
    <n v="62.55"/>
    <m/>
    <m/>
    <m/>
    <m/>
    <m/>
    <m/>
    <m/>
    <m/>
    <m/>
    <m/>
    <m/>
    <m/>
    <n v="793.81"/>
    <m/>
    <m/>
    <m/>
    <m/>
    <m/>
    <m/>
    <m/>
    <m/>
    <m/>
    <m/>
    <m/>
    <m/>
    <m/>
    <m/>
    <m/>
    <m/>
    <m/>
    <m/>
    <m/>
    <m/>
    <m/>
    <m/>
    <m/>
    <m/>
    <m/>
    <m/>
    <m/>
    <m/>
    <m/>
    <m/>
    <m/>
    <m/>
    <m/>
    <m/>
    <m/>
    <m/>
    <m/>
    <m/>
    <m/>
    <m/>
    <m/>
    <m/>
    <m/>
    <m/>
    <m/>
    <m/>
    <m/>
    <m/>
    <m/>
    <m/>
    <m/>
    <m/>
    <m/>
    <m/>
    <m/>
    <m/>
    <m/>
    <m/>
    <m/>
    <m/>
    <m/>
    <m/>
    <m/>
    <m/>
    <m/>
    <m/>
    <m/>
    <m/>
    <m/>
    <m/>
    <m/>
    <m/>
    <m/>
    <m/>
    <m/>
    <m/>
    <m/>
    <m/>
    <m/>
    <m/>
    <m/>
    <m/>
    <m/>
    <m/>
    <m/>
    <m/>
    <m/>
    <m/>
    <m/>
    <m/>
    <m/>
    <m/>
    <m/>
    <m/>
    <m/>
    <m/>
    <m/>
    <m/>
    <m/>
    <m/>
    <m/>
    <m/>
    <m/>
    <m/>
    <m/>
    <m/>
    <m/>
    <m/>
    <m/>
    <m/>
    <m/>
    <n v="33.01"/>
    <m/>
    <m/>
  </r>
  <r>
    <n v="476"/>
    <s v="2022-06-07 11:55:08"/>
    <n v="4"/>
    <s v="pt-BR"/>
    <n v="1409767376"/>
    <s v="2022-06-07 11:09:43"/>
    <s v="2022-06-07 11:55:08"/>
    <s v="10.0.0.29"/>
    <m/>
    <m/>
    <s v="Carolina Marinho de Assunção"/>
    <s v="carolina.marinho@sabinjf.com"/>
    <x v="0"/>
    <x v="1"/>
    <m/>
    <x v="1"/>
    <x v="1"/>
    <x v="1"/>
    <m/>
    <s v="Hospital Albert Sabin"/>
    <s v="17.268.871/0001-93"/>
    <x v="4"/>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4194.8599999999997"/>
    <n v="1279.6500000000001"/>
    <m/>
    <n v="1460.19"/>
    <m/>
    <m/>
    <m/>
    <m/>
    <m/>
    <m/>
    <m/>
    <m/>
    <m/>
    <m/>
    <m/>
    <m/>
    <n v="1269.07"/>
    <m/>
    <m/>
    <m/>
    <m/>
    <m/>
    <m/>
    <m/>
    <m/>
    <m/>
    <m/>
    <m/>
    <m/>
    <m/>
    <m/>
    <m/>
    <m/>
    <m/>
    <m/>
    <m/>
    <m/>
    <m/>
    <m/>
    <m/>
    <m/>
    <m/>
    <m/>
    <m/>
    <m/>
    <m/>
    <m/>
    <m/>
    <m/>
    <m/>
    <m/>
    <m/>
    <m/>
    <m/>
    <m/>
    <m/>
    <m/>
    <m/>
    <m/>
    <m/>
    <m/>
    <m/>
    <m/>
    <m/>
    <m/>
    <m/>
    <m/>
    <m/>
    <m/>
    <m/>
    <m/>
    <m/>
    <m/>
    <m/>
    <m/>
    <m/>
    <m/>
    <m/>
    <m/>
    <m/>
    <m/>
    <m/>
    <m/>
    <m/>
    <m/>
    <m/>
    <m/>
    <m/>
    <m/>
    <m/>
    <m/>
    <m/>
    <m/>
    <m/>
    <m/>
    <m/>
    <m/>
    <m/>
    <m/>
    <m/>
    <m/>
    <m/>
    <m/>
    <m/>
    <m/>
    <m/>
    <m/>
    <m/>
    <m/>
    <m/>
    <m/>
    <m/>
    <m/>
    <m/>
    <m/>
    <m/>
    <m/>
    <m/>
    <m/>
    <m/>
    <m/>
    <m/>
    <m/>
    <m/>
    <m/>
    <m/>
    <m/>
    <m/>
    <n v="185.95"/>
    <m/>
    <m/>
  </r>
  <r>
    <n v="478"/>
    <s v="2022-06-07 12:58:17"/>
    <n v="4"/>
    <s v="pt-BR"/>
    <n v="1230925685"/>
    <s v="2022-06-07 12:53:22"/>
    <s v="2022-06-07 12:58:17"/>
    <s v="10.0.7.158"/>
    <m/>
    <m/>
    <s v="MICHAEL PINHEIRO DA SILVA"/>
    <s v="michae.pinheiro@ictsirio.com"/>
    <x v="0"/>
    <x v="10"/>
    <m/>
    <x v="0"/>
    <x v="0"/>
    <x v="5"/>
    <s v="057.325.717-52"/>
    <m/>
    <m/>
    <x v="0"/>
    <x v="0"/>
    <x v="0"/>
    <x v="0"/>
    <x v="0"/>
    <x v="0"/>
    <x v="0"/>
    <x v="0"/>
    <x v="0"/>
    <x v="0"/>
    <x v="0"/>
    <x v="0"/>
    <x v="0"/>
    <x v="0"/>
    <x v="1"/>
    <x v="1"/>
    <x v="1"/>
    <x v="1"/>
    <x v="1"/>
    <x v="7"/>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296.19"/>
    <n v="4.29"/>
    <m/>
    <n v="52.88"/>
    <m/>
    <m/>
    <m/>
    <m/>
    <m/>
    <m/>
    <m/>
    <m/>
    <m/>
    <m/>
    <m/>
    <m/>
    <n v="230.36"/>
    <m/>
    <m/>
    <m/>
    <m/>
    <m/>
    <m/>
    <m/>
    <m/>
    <m/>
    <m/>
    <m/>
    <m/>
    <m/>
    <m/>
    <m/>
    <m/>
    <m/>
    <m/>
    <m/>
    <m/>
    <m/>
    <m/>
    <m/>
    <m/>
    <m/>
    <m/>
    <m/>
    <m/>
    <m/>
    <m/>
    <m/>
    <m/>
    <m/>
    <m/>
    <m/>
    <m/>
    <m/>
    <m/>
    <m/>
    <m/>
    <m/>
    <m/>
    <m/>
    <m/>
    <m/>
    <m/>
    <m/>
    <m/>
    <m/>
    <m/>
    <m/>
    <m/>
    <m/>
    <m/>
    <m/>
    <m/>
    <m/>
    <m/>
    <m/>
    <m/>
    <m/>
    <m/>
    <m/>
    <m/>
    <m/>
    <m/>
    <m/>
    <m/>
    <m/>
    <m/>
    <m/>
    <m/>
    <m/>
    <m/>
    <m/>
    <m/>
    <m/>
    <m/>
    <m/>
    <m/>
    <m/>
    <m/>
    <m/>
    <m/>
    <m/>
    <m/>
    <m/>
    <m/>
    <m/>
    <m/>
    <m/>
    <m/>
    <m/>
    <m/>
    <m/>
    <m/>
    <m/>
    <m/>
    <m/>
    <m/>
    <m/>
    <m/>
    <m/>
    <m/>
    <m/>
    <m/>
    <m/>
    <m/>
    <m/>
    <m/>
    <m/>
    <n v="8.66"/>
    <m/>
    <m/>
  </r>
  <r>
    <n v="480"/>
    <s v="2022-06-07 14:45:32"/>
    <n v="4"/>
    <s v="pt-BR"/>
    <n v="2147282955"/>
    <s v="2022-06-07 14:31:41"/>
    <s v="2022-06-07 14:45:32"/>
    <s v="10.0.0.72"/>
    <m/>
    <m/>
    <s v="Alceu Rodrigues Santana Junior"/>
    <s v="licitacao@scpassos.org.br"/>
    <x v="0"/>
    <x v="1"/>
    <m/>
    <x v="1"/>
    <x v="1"/>
    <x v="1"/>
    <m/>
    <s v="Irmandade da Santa Casa de Misericórdia de Passos"/>
    <s v="23.278.898/0001-60"/>
    <x v="4"/>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33.99"/>
    <n v="4.24"/>
    <m/>
    <n v="374.42"/>
    <m/>
    <m/>
    <m/>
    <m/>
    <m/>
    <m/>
    <m/>
    <m/>
    <m/>
    <m/>
    <m/>
    <m/>
    <n v="25.58"/>
    <m/>
    <m/>
    <m/>
    <m/>
    <m/>
    <m/>
    <m/>
    <m/>
    <m/>
    <m/>
    <m/>
    <m/>
    <m/>
    <m/>
    <m/>
    <m/>
    <m/>
    <m/>
    <m/>
    <m/>
    <m/>
    <m/>
    <m/>
    <m/>
    <m/>
    <m/>
    <m/>
    <m/>
    <m/>
    <m/>
    <m/>
    <m/>
    <m/>
    <m/>
    <m/>
    <m/>
    <m/>
    <m/>
    <m/>
    <m/>
    <m/>
    <m/>
    <m/>
    <m/>
    <m/>
    <m/>
    <m/>
    <m/>
    <m/>
    <m/>
    <m/>
    <m/>
    <m/>
    <m/>
    <m/>
    <m/>
    <m/>
    <m/>
    <m/>
    <m/>
    <m/>
    <m/>
    <m/>
    <m/>
    <m/>
    <m/>
    <m/>
    <m/>
    <m/>
    <m/>
    <m/>
    <m/>
    <m/>
    <m/>
    <m/>
    <m/>
    <m/>
    <m/>
    <m/>
    <m/>
    <m/>
    <m/>
    <m/>
    <m/>
    <m/>
    <m/>
    <m/>
    <m/>
    <m/>
    <m/>
    <m/>
    <m/>
    <m/>
    <m/>
    <m/>
    <m/>
    <m/>
    <m/>
    <m/>
    <m/>
    <m/>
    <m/>
    <m/>
    <m/>
    <m/>
    <m/>
    <m/>
    <m/>
    <m/>
    <m/>
    <m/>
    <n v="429.75"/>
    <m/>
    <m/>
  </r>
  <r>
    <n v="494"/>
    <s v="2022-06-08 16:08:52"/>
    <n v="4"/>
    <s v="pt-BR"/>
    <n v="1950074612"/>
    <s v="2022-06-08 15:00:24"/>
    <s v="2022-06-08 16:08:52"/>
    <s v="10.0.0.29"/>
    <s v="https://www.google.com/"/>
    <m/>
    <s v="Paulo Alexandre da Silva"/>
    <s v="paulosilva@fiorde.com.br"/>
    <x v="0"/>
    <x v="0"/>
    <m/>
    <x v="1"/>
    <x v="1"/>
    <x v="1"/>
    <m/>
    <s v="Fiorde Assessoria e Despachos Ltda"/>
    <s v="55.446.835/0001-61"/>
    <x v="5"/>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1"/>
    <x v="2"/>
    <x v="2"/>
    <x v="1"/>
    <x v="1"/>
    <x v="6"/>
    <x v="1"/>
    <x v="2"/>
    <x v="1"/>
    <x v="2"/>
    <x v="2"/>
    <x v="2"/>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3"/>
    <x v="0"/>
    <x v="0"/>
    <x v="0"/>
    <x v="0"/>
    <x v="0"/>
    <x v="0"/>
    <x v="0"/>
    <x v="0"/>
    <x v="0"/>
    <x v="0"/>
    <x v="0"/>
    <x v="0"/>
    <x v="0"/>
    <x v="0"/>
    <x v="0"/>
    <x v="0"/>
    <x v="0"/>
    <x v="0"/>
    <x v="0"/>
    <x v="0"/>
    <x v="0"/>
    <x v="0"/>
    <x v="0"/>
    <x v="0"/>
    <x v="1"/>
    <x v="1"/>
    <x v="1"/>
    <x v="2"/>
    <x v="2"/>
    <x v="2"/>
    <x v="0"/>
    <x v="0"/>
    <x v="0"/>
    <x v="0"/>
    <x v="0"/>
    <x v="0"/>
    <x v="1"/>
    <x v="7"/>
    <n v="4270.93"/>
    <n v="4.04"/>
    <m/>
    <n v="835.04"/>
    <m/>
    <m/>
    <m/>
    <m/>
    <m/>
    <m/>
    <m/>
    <m/>
    <m/>
    <m/>
    <m/>
    <m/>
    <n v="2612.96"/>
    <m/>
    <m/>
    <m/>
    <m/>
    <m/>
    <m/>
    <m/>
    <m/>
    <m/>
    <m/>
    <m/>
    <m/>
    <m/>
    <m/>
    <m/>
    <m/>
    <m/>
    <m/>
    <m/>
    <m/>
    <m/>
    <m/>
    <m/>
    <m/>
    <m/>
    <m/>
    <m/>
    <m/>
    <m/>
    <m/>
    <m/>
    <m/>
    <m/>
    <m/>
    <m/>
    <m/>
    <m/>
    <m/>
    <m/>
    <m/>
    <m/>
    <m/>
    <m/>
    <m/>
    <m/>
    <m/>
    <m/>
    <m/>
    <m/>
    <m/>
    <m/>
    <m/>
    <m/>
    <m/>
    <m/>
    <m/>
    <m/>
    <m/>
    <m/>
    <m/>
    <m/>
    <m/>
    <m/>
    <m/>
    <m/>
    <m/>
    <m/>
    <m/>
    <m/>
    <m/>
    <m/>
    <m/>
    <m/>
    <m/>
    <m/>
    <m/>
    <m/>
    <m/>
    <m/>
    <m/>
    <m/>
    <m/>
    <m/>
    <m/>
    <m/>
    <m/>
    <m/>
    <m/>
    <m/>
    <m/>
    <m/>
    <m/>
    <m/>
    <m/>
    <m/>
    <m/>
    <m/>
    <m/>
    <m/>
    <m/>
    <m/>
    <m/>
    <m/>
    <m/>
    <m/>
    <m/>
    <m/>
    <m/>
    <m/>
    <m/>
    <m/>
    <n v="818.89"/>
    <m/>
    <m/>
  </r>
  <r>
    <n v="498"/>
    <s v="2022-06-08 16:49:34"/>
    <n v="4"/>
    <s v="pt-BR"/>
    <n v="18354815"/>
    <s v="2022-06-08 16:19:43"/>
    <s v="2022-06-08 16:49:34"/>
    <s v="10.0.15.222"/>
    <s v="https://anvisabr.sharepoint.com/"/>
    <m/>
    <s v="Julio Aranda Delena"/>
    <s v="julio.delena@anvisa.gov.br"/>
    <x v="0"/>
    <x v="2"/>
    <m/>
    <x v="0"/>
    <x v="4"/>
    <x v="1"/>
    <s v="524.423.149-91"/>
    <m/>
    <m/>
    <x v="0"/>
    <x v="0"/>
    <x v="1"/>
    <x v="1"/>
    <x v="1"/>
    <x v="2"/>
    <x v="1"/>
    <x v="10"/>
    <x v="1"/>
    <x v="1"/>
    <x v="1"/>
    <x v="2"/>
    <x v="1"/>
    <x v="10"/>
    <x v="0"/>
    <x v="0"/>
    <x v="0"/>
    <x v="0"/>
    <x v="0"/>
    <x v="0"/>
    <x v="0"/>
    <x v="0"/>
    <x v="0"/>
    <x v="0"/>
    <x v="0"/>
    <x v="0"/>
    <x v="0"/>
    <x v="0"/>
    <x v="0"/>
    <x v="0"/>
    <x v="0"/>
    <x v="0"/>
    <x v="0"/>
    <x v="0"/>
    <x v="0"/>
    <x v="0"/>
    <x v="0"/>
    <x v="0"/>
    <x v="0"/>
    <x v="0"/>
    <x v="0"/>
    <x v="0"/>
    <x v="0"/>
    <x v="0"/>
    <x v="1"/>
    <x v="1"/>
    <x v="1"/>
    <x v="1"/>
    <x v="1"/>
    <x v="1"/>
    <x v="0"/>
    <x v="0"/>
    <x v="0"/>
    <x v="0"/>
    <x v="0"/>
    <x v="0"/>
    <x v="0"/>
    <x v="0"/>
    <x v="0"/>
    <x v="0"/>
    <x v="0"/>
    <x v="0"/>
    <x v="1"/>
    <x v="2"/>
    <x v="2"/>
    <x v="1"/>
    <x v="1"/>
    <x v="4"/>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1"/>
    <x v="2"/>
    <x v="2"/>
    <x v="1"/>
    <x v="1"/>
    <x v="3"/>
    <x v="0"/>
    <x v="0"/>
    <x v="0"/>
    <x v="0"/>
    <x v="0"/>
    <x v="0"/>
    <x v="1"/>
    <x v="1"/>
    <x v="1"/>
    <x v="1"/>
    <x v="1"/>
    <x v="1"/>
    <x v="0"/>
    <x v="0"/>
    <x v="0"/>
    <x v="0"/>
    <x v="0"/>
    <x v="0"/>
    <x v="1"/>
    <x v="1"/>
    <x v="2"/>
    <x v="2"/>
    <x v="2"/>
    <x v="4"/>
    <x v="0"/>
    <x v="0"/>
    <x v="0"/>
    <x v="0"/>
    <x v="0"/>
    <x v="0"/>
    <x v="1"/>
    <x v="2"/>
    <x v="1"/>
    <x v="2"/>
    <x v="2"/>
    <x v="3"/>
    <x v="0"/>
    <x v="0"/>
    <x v="0"/>
    <x v="0"/>
    <x v="0"/>
    <x v="0"/>
    <x v="1"/>
    <x v="1"/>
    <x v="1"/>
    <x v="1"/>
    <x v="1"/>
    <x v="1"/>
    <x v="0"/>
    <x v="0"/>
    <x v="0"/>
    <x v="0"/>
    <x v="0"/>
    <x v="0"/>
    <x v="0"/>
    <x v="0"/>
    <x v="0"/>
    <x v="0"/>
    <x v="0"/>
    <x v="0"/>
    <x v="0"/>
    <x v="0"/>
    <x v="0"/>
    <x v="0"/>
    <x v="0"/>
    <x v="0"/>
    <x v="0"/>
    <x v="0"/>
    <x v="0"/>
    <x v="0"/>
    <x v="0"/>
    <x v="0"/>
    <x v="1"/>
    <x v="1"/>
    <x v="1"/>
    <x v="2"/>
    <x v="2"/>
    <x v="2"/>
    <x v="0"/>
    <x v="0"/>
    <x v="0"/>
    <x v="0"/>
    <x v="0"/>
    <x v="0"/>
    <x v="1"/>
    <x v="8"/>
    <n v="1791.2"/>
    <n v="42.03"/>
    <m/>
    <n v="92.38"/>
    <m/>
    <m/>
    <m/>
    <m/>
    <m/>
    <m/>
    <m/>
    <m/>
    <m/>
    <m/>
    <m/>
    <m/>
    <n v="1550.13"/>
    <m/>
    <m/>
    <m/>
    <m/>
    <m/>
    <m/>
    <m/>
    <m/>
    <m/>
    <m/>
    <m/>
    <m/>
    <m/>
    <m/>
    <m/>
    <m/>
    <m/>
    <m/>
    <m/>
    <m/>
    <m/>
    <m/>
    <m/>
    <m/>
    <m/>
    <m/>
    <m/>
    <m/>
    <m/>
    <m/>
    <m/>
    <m/>
    <m/>
    <m/>
    <m/>
    <m/>
    <m/>
    <m/>
    <m/>
    <m/>
    <m/>
    <m/>
    <m/>
    <m/>
    <m/>
    <m/>
    <m/>
    <m/>
    <m/>
    <m/>
    <m/>
    <m/>
    <m/>
    <m/>
    <m/>
    <m/>
    <m/>
    <m/>
    <m/>
    <m/>
    <m/>
    <m/>
    <m/>
    <m/>
    <m/>
    <m/>
    <m/>
    <m/>
    <m/>
    <m/>
    <m/>
    <m/>
    <m/>
    <m/>
    <m/>
    <m/>
    <m/>
    <m/>
    <m/>
    <m/>
    <m/>
    <m/>
    <m/>
    <m/>
    <m/>
    <m/>
    <m/>
    <m/>
    <m/>
    <m/>
    <m/>
    <m/>
    <m/>
    <m/>
    <m/>
    <m/>
    <m/>
    <m/>
    <m/>
    <m/>
    <m/>
    <m/>
    <m/>
    <m/>
    <m/>
    <m/>
    <m/>
    <m/>
    <m/>
    <m/>
    <m/>
    <n v="106.66"/>
    <m/>
    <m/>
  </r>
  <r>
    <n v="507"/>
    <s v="2022-06-09 12:44:29"/>
    <n v="4"/>
    <s v="pt-BR"/>
    <n v="1934847663"/>
    <s v="2022-06-09 12:36:48"/>
    <s v="2022-06-09 12:44:29"/>
    <s v="10.0.7.157"/>
    <s v="https://anvisabr.sharepoint.com/sites/intravisa/SitePages/Prorrogado-prazo-da-Consulta-Dirigida-sobre-importa%C3%A7%C3%A3o-de-bens-e-produtos-sob-vigil%C3%A2ncia-sanit%C3%A1ria.aspx?CT=1654716263301&amp;OR=OWA-NT&amp;CID=0da0d06f-e4b1-1690-e9bf-0a8837b9dcf1"/>
    <m/>
    <s v="Carolina Souza Penido"/>
    <s v="carolina.penido@anvisa.gov.br"/>
    <x v="0"/>
    <x v="1"/>
    <m/>
    <x v="0"/>
    <x v="4"/>
    <x v="1"/>
    <s v="012.744.746-63"/>
    <m/>
    <m/>
    <x v="0"/>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4"/>
    <x v="0"/>
    <x v="0"/>
    <x v="0"/>
    <x v="0"/>
    <x v="0"/>
    <x v="0"/>
    <x v="0"/>
    <x v="0"/>
    <x v="0"/>
    <x v="0"/>
    <x v="0"/>
    <x v="0"/>
    <x v="0"/>
    <x v="0"/>
    <x v="0"/>
    <x v="0"/>
    <x v="0"/>
    <x v="0"/>
    <x v="1"/>
    <x v="2"/>
    <x v="2"/>
    <x v="1"/>
    <x v="1"/>
    <x v="0"/>
    <x v="1"/>
    <x v="1"/>
    <x v="1"/>
    <x v="2"/>
    <x v="2"/>
    <x v="2"/>
    <x v="0"/>
    <x v="0"/>
    <x v="0"/>
    <x v="0"/>
    <x v="0"/>
    <x v="0"/>
    <x v="0"/>
    <x v="0"/>
    <n v="463.27"/>
    <n v="14.67"/>
    <m/>
    <n v="78.239999999999995"/>
    <m/>
    <m/>
    <m/>
    <m/>
    <m/>
    <m/>
    <m/>
    <m/>
    <m/>
    <m/>
    <m/>
    <m/>
    <n v="355.92"/>
    <m/>
    <m/>
    <m/>
    <m/>
    <m/>
    <m/>
    <m/>
    <m/>
    <m/>
    <m/>
    <m/>
    <m/>
    <m/>
    <m/>
    <m/>
    <m/>
    <m/>
    <m/>
    <m/>
    <m/>
    <m/>
    <m/>
    <m/>
    <m/>
    <m/>
    <m/>
    <m/>
    <m/>
    <m/>
    <m/>
    <m/>
    <m/>
    <m/>
    <m/>
    <m/>
    <m/>
    <m/>
    <m/>
    <m/>
    <m/>
    <m/>
    <m/>
    <m/>
    <m/>
    <m/>
    <m/>
    <m/>
    <m/>
    <m/>
    <m/>
    <m/>
    <m/>
    <m/>
    <m/>
    <m/>
    <m/>
    <m/>
    <m/>
    <m/>
    <m/>
    <m/>
    <m/>
    <m/>
    <m/>
    <m/>
    <m/>
    <m/>
    <m/>
    <m/>
    <m/>
    <m/>
    <m/>
    <m/>
    <m/>
    <m/>
    <m/>
    <m/>
    <m/>
    <m/>
    <m/>
    <m/>
    <m/>
    <m/>
    <m/>
    <m/>
    <m/>
    <m/>
    <m/>
    <m/>
    <m/>
    <m/>
    <m/>
    <m/>
    <m/>
    <m/>
    <m/>
    <m/>
    <m/>
    <m/>
    <m/>
    <m/>
    <m/>
    <m/>
    <m/>
    <m/>
    <m/>
    <m/>
    <m/>
    <m/>
    <m/>
    <m/>
    <n v="14.44"/>
    <m/>
    <m/>
  </r>
  <r>
    <n v="516"/>
    <s v="2022-06-09 16:34:56"/>
    <n v="4"/>
    <s v="pt-BR"/>
    <n v="847812192"/>
    <s v="2022-06-09 15:51:51"/>
    <s v="2022-06-09 16:34:56"/>
    <s v="10.0.7.153"/>
    <m/>
    <m/>
    <s v="Caroline Bernieri Althaus"/>
    <s v="caroline@tradewayconsultoria.com.br"/>
    <x v="0"/>
    <x v="3"/>
    <m/>
    <x v="0"/>
    <x v="5"/>
    <x v="1"/>
    <s v="823.429.460-15"/>
    <m/>
    <m/>
    <x v="0"/>
    <x v="0"/>
    <x v="1"/>
    <x v="2"/>
    <x v="1"/>
    <x v="1"/>
    <x v="1"/>
    <x v="11"/>
    <x v="1"/>
    <x v="2"/>
    <x v="1"/>
    <x v="1"/>
    <x v="1"/>
    <x v="11"/>
    <x v="1"/>
    <x v="1"/>
    <x v="1"/>
    <x v="1"/>
    <x v="1"/>
    <x v="8"/>
    <x v="1"/>
    <x v="1"/>
    <x v="1"/>
    <x v="1"/>
    <x v="1"/>
    <x v="3"/>
    <x v="1"/>
    <x v="2"/>
    <x v="1"/>
    <x v="2"/>
    <x v="2"/>
    <x v="6"/>
    <x v="1"/>
    <x v="2"/>
    <x v="2"/>
    <x v="1"/>
    <x v="1"/>
    <x v="4"/>
    <x v="1"/>
    <x v="1"/>
    <x v="1"/>
    <x v="1"/>
    <x v="1"/>
    <x v="4"/>
    <x v="0"/>
    <x v="0"/>
    <x v="2"/>
    <x v="2"/>
    <x v="0"/>
    <x v="6"/>
    <x v="1"/>
    <x v="1"/>
    <x v="1"/>
    <x v="1"/>
    <x v="1"/>
    <x v="2"/>
    <x v="1"/>
    <x v="1"/>
    <x v="1"/>
    <x v="1"/>
    <x v="1"/>
    <x v="3"/>
    <x v="1"/>
    <x v="2"/>
    <x v="2"/>
    <x v="1"/>
    <x v="1"/>
    <x v="5"/>
    <x v="1"/>
    <x v="1"/>
    <x v="2"/>
    <x v="1"/>
    <x v="2"/>
    <x v="2"/>
    <x v="1"/>
    <x v="1"/>
    <x v="2"/>
    <x v="1"/>
    <x v="1"/>
    <x v="2"/>
    <x v="1"/>
    <x v="2"/>
    <x v="1"/>
    <x v="2"/>
    <x v="2"/>
    <x v="6"/>
    <x v="1"/>
    <x v="2"/>
    <x v="2"/>
    <x v="1"/>
    <x v="1"/>
    <x v="2"/>
    <x v="1"/>
    <x v="1"/>
    <x v="1"/>
    <x v="2"/>
    <x v="1"/>
    <x v="2"/>
    <x v="1"/>
    <x v="2"/>
    <x v="1"/>
    <x v="2"/>
    <x v="1"/>
    <x v="5"/>
    <x v="1"/>
    <x v="2"/>
    <x v="2"/>
    <x v="1"/>
    <x v="1"/>
    <x v="7"/>
    <x v="1"/>
    <x v="2"/>
    <x v="1"/>
    <x v="2"/>
    <x v="2"/>
    <x v="3"/>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9"/>
    <n v="2587.33"/>
    <n v="46.04"/>
    <m/>
    <n v="203.41"/>
    <m/>
    <m/>
    <m/>
    <m/>
    <m/>
    <m/>
    <m/>
    <m/>
    <m/>
    <m/>
    <m/>
    <m/>
    <n v="2245.92"/>
    <m/>
    <m/>
    <m/>
    <m/>
    <m/>
    <m/>
    <m/>
    <m/>
    <m/>
    <m/>
    <m/>
    <m/>
    <m/>
    <m/>
    <m/>
    <m/>
    <m/>
    <m/>
    <m/>
    <m/>
    <m/>
    <m/>
    <m/>
    <m/>
    <m/>
    <m/>
    <m/>
    <m/>
    <m/>
    <m/>
    <m/>
    <m/>
    <m/>
    <m/>
    <m/>
    <m/>
    <m/>
    <m/>
    <m/>
    <m/>
    <m/>
    <m/>
    <m/>
    <m/>
    <m/>
    <m/>
    <m/>
    <m/>
    <m/>
    <m/>
    <m/>
    <m/>
    <m/>
    <m/>
    <m/>
    <m/>
    <m/>
    <m/>
    <m/>
    <m/>
    <m/>
    <m/>
    <m/>
    <m/>
    <m/>
    <m/>
    <m/>
    <m/>
    <m/>
    <m/>
    <m/>
    <m/>
    <m/>
    <m/>
    <m/>
    <m/>
    <m/>
    <m/>
    <m/>
    <m/>
    <m/>
    <m/>
    <m/>
    <m/>
    <m/>
    <m/>
    <m/>
    <m/>
    <m/>
    <m/>
    <m/>
    <m/>
    <m/>
    <m/>
    <m/>
    <m/>
    <m/>
    <m/>
    <m/>
    <m/>
    <m/>
    <m/>
    <m/>
    <m/>
    <m/>
    <m/>
    <m/>
    <m/>
    <m/>
    <m/>
    <m/>
    <n v="91.96"/>
    <m/>
    <m/>
  </r>
  <r>
    <n v="517"/>
    <s v="2022-06-09 16:19:36"/>
    <n v="4"/>
    <s v="pt-BR"/>
    <n v="1879163734"/>
    <s v="2022-06-09 16:04:50"/>
    <s v="2022-06-09 16:19:36"/>
    <s v="10.0.7.164"/>
    <s v="https://www.google.com/"/>
    <m/>
    <s v="Paula Bresciani"/>
    <s v="paula.bresciani@bd.com"/>
    <x v="0"/>
    <x v="0"/>
    <m/>
    <x v="1"/>
    <x v="1"/>
    <x v="1"/>
    <m/>
    <s v="Becton Dickinson Industrias Cirurgicas Ltda"/>
    <s v="21.551.379/0001-06"/>
    <x v="1"/>
    <x v="0"/>
    <x v="1"/>
    <x v="1"/>
    <x v="1"/>
    <x v="1"/>
    <x v="2"/>
    <x v="12"/>
    <x v="0"/>
    <x v="0"/>
    <x v="0"/>
    <x v="0"/>
    <x v="0"/>
    <x v="0"/>
    <x v="0"/>
    <x v="0"/>
    <x v="0"/>
    <x v="0"/>
    <x v="0"/>
    <x v="0"/>
    <x v="1"/>
    <x v="2"/>
    <x v="2"/>
    <x v="1"/>
    <x v="1"/>
    <x v="4"/>
    <x v="1"/>
    <x v="1"/>
    <x v="1"/>
    <x v="1"/>
    <x v="2"/>
    <x v="7"/>
    <x v="1"/>
    <x v="2"/>
    <x v="1"/>
    <x v="2"/>
    <x v="1"/>
    <x v="5"/>
    <x v="0"/>
    <x v="0"/>
    <x v="0"/>
    <x v="0"/>
    <x v="0"/>
    <x v="0"/>
    <x v="1"/>
    <x v="1"/>
    <x v="1"/>
    <x v="1"/>
    <x v="1"/>
    <x v="1"/>
    <x v="1"/>
    <x v="1"/>
    <x v="1"/>
    <x v="1"/>
    <x v="1"/>
    <x v="3"/>
    <x v="1"/>
    <x v="1"/>
    <x v="1"/>
    <x v="1"/>
    <x v="1"/>
    <x v="4"/>
    <x v="0"/>
    <x v="0"/>
    <x v="0"/>
    <x v="0"/>
    <x v="0"/>
    <x v="0"/>
    <x v="0"/>
    <x v="0"/>
    <x v="0"/>
    <x v="0"/>
    <x v="0"/>
    <x v="0"/>
    <x v="0"/>
    <x v="0"/>
    <x v="0"/>
    <x v="0"/>
    <x v="0"/>
    <x v="0"/>
    <x v="1"/>
    <x v="1"/>
    <x v="2"/>
    <x v="2"/>
    <x v="1"/>
    <x v="7"/>
    <x v="1"/>
    <x v="1"/>
    <x v="1"/>
    <x v="1"/>
    <x v="2"/>
    <x v="3"/>
    <x v="0"/>
    <x v="0"/>
    <x v="0"/>
    <x v="0"/>
    <x v="0"/>
    <x v="0"/>
    <x v="1"/>
    <x v="1"/>
    <x v="1"/>
    <x v="1"/>
    <x v="2"/>
    <x v="6"/>
    <x v="0"/>
    <x v="0"/>
    <x v="0"/>
    <x v="0"/>
    <x v="0"/>
    <x v="0"/>
    <x v="0"/>
    <x v="0"/>
    <x v="0"/>
    <x v="0"/>
    <x v="0"/>
    <x v="0"/>
    <x v="0"/>
    <x v="0"/>
    <x v="0"/>
    <x v="0"/>
    <x v="0"/>
    <x v="7"/>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886.56"/>
    <n v="5.77"/>
    <m/>
    <n v="135.49"/>
    <m/>
    <m/>
    <m/>
    <m/>
    <m/>
    <m/>
    <m/>
    <m/>
    <m/>
    <m/>
    <m/>
    <m/>
    <n v="736.85"/>
    <m/>
    <m/>
    <m/>
    <m/>
    <m/>
    <m/>
    <m/>
    <m/>
    <m/>
    <m/>
    <m/>
    <m/>
    <m/>
    <m/>
    <m/>
    <m/>
    <m/>
    <m/>
    <m/>
    <m/>
    <m/>
    <m/>
    <m/>
    <m/>
    <m/>
    <m/>
    <m/>
    <m/>
    <m/>
    <m/>
    <m/>
    <m/>
    <m/>
    <m/>
    <m/>
    <m/>
    <m/>
    <m/>
    <m/>
    <m/>
    <m/>
    <m/>
    <m/>
    <m/>
    <m/>
    <m/>
    <m/>
    <m/>
    <m/>
    <m/>
    <m/>
    <m/>
    <m/>
    <m/>
    <m/>
    <m/>
    <m/>
    <m/>
    <m/>
    <m/>
    <m/>
    <m/>
    <m/>
    <m/>
    <m/>
    <m/>
    <m/>
    <m/>
    <m/>
    <m/>
    <m/>
    <m/>
    <m/>
    <m/>
    <m/>
    <m/>
    <m/>
    <m/>
    <m/>
    <m/>
    <m/>
    <m/>
    <m/>
    <m/>
    <m/>
    <m/>
    <m/>
    <m/>
    <m/>
    <m/>
    <m/>
    <m/>
    <m/>
    <m/>
    <m/>
    <m/>
    <m/>
    <m/>
    <m/>
    <m/>
    <m/>
    <m/>
    <m/>
    <m/>
    <m/>
    <m/>
    <m/>
    <m/>
    <m/>
    <m/>
    <m/>
    <n v="8.4499999999999993"/>
    <m/>
    <m/>
  </r>
  <r>
    <n v="519"/>
    <s v="2022-06-09 19:49:05"/>
    <n v="4"/>
    <s v="pt-BR"/>
    <n v="565640953"/>
    <s v="2022-06-09 18:58:06"/>
    <s v="2022-06-09 19:49:05"/>
    <s v="10.0.7.157"/>
    <s v="https://www.gov.br/"/>
    <m/>
    <s v="Cleber Zumkeller Sabonaro"/>
    <s v="cleber.sabonaro@abia.org.br"/>
    <x v="0"/>
    <x v="0"/>
    <m/>
    <x v="1"/>
    <x v="1"/>
    <x v="1"/>
    <m/>
    <s v="Associação Brasileira da Indústria de Alimentos - ABIA"/>
    <s v="60.584.620/0001-47"/>
    <x v="6"/>
    <x v="0"/>
    <x v="1"/>
    <x v="2"/>
    <x v="1"/>
    <x v="2"/>
    <x v="1"/>
    <x v="13"/>
    <x v="1"/>
    <x v="1"/>
    <x v="1"/>
    <x v="2"/>
    <x v="1"/>
    <x v="12"/>
    <x v="1"/>
    <x v="2"/>
    <x v="2"/>
    <x v="2"/>
    <x v="1"/>
    <x v="9"/>
    <x v="0"/>
    <x v="0"/>
    <x v="0"/>
    <x v="0"/>
    <x v="0"/>
    <x v="0"/>
    <x v="1"/>
    <x v="1"/>
    <x v="2"/>
    <x v="1"/>
    <x v="2"/>
    <x v="8"/>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2"/>
    <x v="0"/>
    <x v="0"/>
    <x v="1"/>
    <x v="8"/>
    <x v="0"/>
    <x v="0"/>
    <x v="0"/>
    <x v="0"/>
    <x v="0"/>
    <x v="0"/>
    <x v="1"/>
    <x v="10"/>
    <n v="5052.88"/>
    <n v="208.23"/>
    <m/>
    <n v="4232.13"/>
    <m/>
    <m/>
    <m/>
    <m/>
    <m/>
    <m/>
    <m/>
    <m/>
    <m/>
    <m/>
    <m/>
    <m/>
    <n v="547.95000000000005"/>
    <m/>
    <m/>
    <m/>
    <m/>
    <m/>
    <m/>
    <m/>
    <m/>
    <m/>
    <m/>
    <m/>
    <m/>
    <m/>
    <m/>
    <m/>
    <m/>
    <m/>
    <m/>
    <m/>
    <m/>
    <m/>
    <m/>
    <m/>
    <m/>
    <m/>
    <m/>
    <m/>
    <m/>
    <m/>
    <m/>
    <m/>
    <m/>
    <m/>
    <m/>
    <m/>
    <m/>
    <m/>
    <m/>
    <m/>
    <m/>
    <m/>
    <m/>
    <m/>
    <m/>
    <m/>
    <m/>
    <m/>
    <m/>
    <m/>
    <m/>
    <m/>
    <m/>
    <m/>
    <m/>
    <m/>
    <m/>
    <m/>
    <m/>
    <m/>
    <m/>
    <m/>
    <m/>
    <m/>
    <m/>
    <m/>
    <m/>
    <m/>
    <m/>
    <m/>
    <m/>
    <m/>
    <m/>
    <m/>
    <m/>
    <m/>
    <m/>
    <m/>
    <m/>
    <m/>
    <m/>
    <m/>
    <m/>
    <m/>
    <m/>
    <m/>
    <m/>
    <m/>
    <m/>
    <m/>
    <m/>
    <m/>
    <m/>
    <m/>
    <m/>
    <m/>
    <m/>
    <m/>
    <m/>
    <m/>
    <m/>
    <m/>
    <m/>
    <m/>
    <m/>
    <m/>
    <m/>
    <m/>
    <m/>
    <m/>
    <m/>
    <m/>
    <n v="64.569999999999993"/>
    <m/>
    <m/>
  </r>
  <r>
    <n v="524"/>
    <s v="2022-06-10 16:24:53"/>
    <n v="4"/>
    <s v="pt-BR"/>
    <n v="1056021981"/>
    <s v="2022-06-10 16:22:56"/>
    <s v="2022-06-10 16:24:53"/>
    <s v="10.0.1.32"/>
    <m/>
    <m/>
    <s v="Rômulo Santos Maciel"/>
    <s v="romulo602@hotmail.com"/>
    <x v="0"/>
    <x v="10"/>
    <m/>
    <x v="0"/>
    <x v="6"/>
    <x v="1"/>
    <s v="121.974.127-28"/>
    <m/>
    <m/>
    <x v="0"/>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1"/>
    <x v="1"/>
    <x v="9"/>
    <x v="0"/>
    <x v="0"/>
    <x v="0"/>
    <x v="0"/>
    <x v="0"/>
    <x v="0"/>
    <x v="0"/>
    <x v="0"/>
    <n v="117.77"/>
    <n v="3.87"/>
    <m/>
    <n v="88.9"/>
    <m/>
    <m/>
    <m/>
    <m/>
    <m/>
    <m/>
    <m/>
    <m/>
    <m/>
    <m/>
    <m/>
    <m/>
    <n v="19.21"/>
    <m/>
    <m/>
    <m/>
    <m/>
    <m/>
    <m/>
    <m/>
    <m/>
    <m/>
    <m/>
    <m/>
    <m/>
    <m/>
    <m/>
    <m/>
    <m/>
    <m/>
    <m/>
    <m/>
    <m/>
    <m/>
    <m/>
    <m/>
    <m/>
    <m/>
    <m/>
    <m/>
    <m/>
    <m/>
    <m/>
    <m/>
    <m/>
    <m/>
    <m/>
    <m/>
    <m/>
    <m/>
    <m/>
    <m/>
    <m/>
    <m/>
    <m/>
    <m/>
    <m/>
    <m/>
    <m/>
    <m/>
    <m/>
    <m/>
    <m/>
    <m/>
    <m/>
    <m/>
    <m/>
    <m/>
    <m/>
    <m/>
    <m/>
    <m/>
    <m/>
    <m/>
    <m/>
    <m/>
    <m/>
    <m/>
    <m/>
    <m/>
    <m/>
    <m/>
    <m/>
    <m/>
    <m/>
    <m/>
    <m/>
    <m/>
    <m/>
    <m/>
    <m/>
    <m/>
    <m/>
    <m/>
    <m/>
    <m/>
    <m/>
    <m/>
    <m/>
    <m/>
    <m/>
    <m/>
    <m/>
    <m/>
    <m/>
    <m/>
    <m/>
    <m/>
    <m/>
    <m/>
    <m/>
    <m/>
    <m/>
    <m/>
    <m/>
    <m/>
    <m/>
    <m/>
    <m/>
    <m/>
    <m/>
    <m/>
    <m/>
    <m/>
    <n v="5.79"/>
    <m/>
    <m/>
  </r>
  <r>
    <n v="533"/>
    <s v="2022-06-13 12:53:11"/>
    <n v="4"/>
    <s v="pt-BR"/>
    <n v="177172764"/>
    <s v="2022-06-13 12:46:19"/>
    <s v="2022-06-13 12:53:11"/>
    <s v="10.0.1.38"/>
    <m/>
    <m/>
    <s v="Henrick Ramos Dell Aquila Gonçalves"/>
    <s v="henrick.goncalves@ecolab.com"/>
    <x v="0"/>
    <x v="0"/>
    <m/>
    <x v="1"/>
    <x v="1"/>
    <x v="1"/>
    <m/>
    <s v="ECOLAB QUIMICA LTDA"/>
    <s v="00.536.772/0001-42"/>
    <x v="2"/>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1"/>
    <x v="2"/>
    <x v="1"/>
    <x v="2"/>
    <x v="2"/>
    <x v="8"/>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412.92"/>
    <n v="3.15"/>
    <m/>
    <n v="97.2"/>
    <m/>
    <m/>
    <m/>
    <m/>
    <m/>
    <m/>
    <m/>
    <m/>
    <m/>
    <m/>
    <m/>
    <m/>
    <n v="306.47000000000003"/>
    <m/>
    <m/>
    <m/>
    <m/>
    <m/>
    <m/>
    <m/>
    <m/>
    <m/>
    <m/>
    <m/>
    <m/>
    <m/>
    <m/>
    <m/>
    <m/>
    <m/>
    <m/>
    <m/>
    <m/>
    <m/>
    <m/>
    <m/>
    <m/>
    <m/>
    <m/>
    <m/>
    <m/>
    <m/>
    <m/>
    <m/>
    <m/>
    <m/>
    <m/>
    <m/>
    <m/>
    <m/>
    <m/>
    <m/>
    <m/>
    <m/>
    <m/>
    <m/>
    <m/>
    <m/>
    <m/>
    <m/>
    <m/>
    <m/>
    <m/>
    <m/>
    <m/>
    <m/>
    <m/>
    <m/>
    <m/>
    <m/>
    <m/>
    <m/>
    <m/>
    <m/>
    <m/>
    <m/>
    <m/>
    <m/>
    <m/>
    <m/>
    <m/>
    <m/>
    <m/>
    <m/>
    <m/>
    <m/>
    <m/>
    <m/>
    <m/>
    <m/>
    <m/>
    <m/>
    <m/>
    <m/>
    <m/>
    <m/>
    <m/>
    <m/>
    <m/>
    <m/>
    <m/>
    <m/>
    <m/>
    <m/>
    <m/>
    <m/>
    <m/>
    <m/>
    <m/>
    <m/>
    <m/>
    <m/>
    <m/>
    <m/>
    <m/>
    <m/>
    <m/>
    <m/>
    <m/>
    <m/>
    <m/>
    <m/>
    <m/>
    <m/>
    <n v="6.1"/>
    <m/>
    <m/>
  </r>
  <r>
    <n v="538"/>
    <s v="2022-06-13 17:42:23"/>
    <n v="4"/>
    <s v="pt-BR"/>
    <n v="907323220"/>
    <s v="2022-06-13 17:16:08"/>
    <s v="2022-06-13 17:42:23"/>
    <s v="10.0.1.25"/>
    <s v="https://www.gov.br/"/>
    <m/>
    <s v="Ivan Gonzaga"/>
    <s v="ivan.gonzaga@hotmail.com.br"/>
    <x v="0"/>
    <x v="0"/>
    <m/>
    <x v="0"/>
    <x v="0"/>
    <x v="6"/>
    <s v="294.473.528-47"/>
    <m/>
    <m/>
    <x v="0"/>
    <x v="0"/>
    <x v="1"/>
    <x v="1"/>
    <x v="1"/>
    <x v="2"/>
    <x v="1"/>
    <x v="14"/>
    <x v="0"/>
    <x v="0"/>
    <x v="0"/>
    <x v="0"/>
    <x v="0"/>
    <x v="0"/>
    <x v="1"/>
    <x v="1"/>
    <x v="1"/>
    <x v="1"/>
    <x v="1"/>
    <x v="10"/>
    <x v="0"/>
    <x v="0"/>
    <x v="0"/>
    <x v="0"/>
    <x v="0"/>
    <x v="0"/>
    <x v="1"/>
    <x v="2"/>
    <x v="1"/>
    <x v="2"/>
    <x v="2"/>
    <x v="9"/>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1575.91"/>
    <n v="51.92"/>
    <m/>
    <n v="137.66999999999999"/>
    <m/>
    <m/>
    <m/>
    <m/>
    <m/>
    <m/>
    <m/>
    <m/>
    <m/>
    <m/>
    <m/>
    <m/>
    <n v="1356.5"/>
    <m/>
    <m/>
    <m/>
    <m/>
    <m/>
    <m/>
    <m/>
    <m/>
    <m/>
    <m/>
    <m/>
    <m/>
    <m/>
    <m/>
    <m/>
    <m/>
    <m/>
    <m/>
    <m/>
    <m/>
    <m/>
    <m/>
    <m/>
    <m/>
    <m/>
    <m/>
    <m/>
    <m/>
    <m/>
    <m/>
    <m/>
    <m/>
    <m/>
    <m/>
    <m/>
    <m/>
    <m/>
    <m/>
    <m/>
    <m/>
    <m/>
    <m/>
    <m/>
    <m/>
    <m/>
    <m/>
    <m/>
    <m/>
    <m/>
    <m/>
    <m/>
    <m/>
    <m/>
    <m/>
    <m/>
    <m/>
    <m/>
    <m/>
    <m/>
    <m/>
    <m/>
    <m/>
    <m/>
    <m/>
    <m/>
    <m/>
    <m/>
    <m/>
    <m/>
    <m/>
    <m/>
    <m/>
    <m/>
    <m/>
    <m/>
    <m/>
    <m/>
    <m/>
    <m/>
    <m/>
    <m/>
    <m/>
    <m/>
    <m/>
    <m/>
    <m/>
    <m/>
    <m/>
    <m/>
    <m/>
    <m/>
    <m/>
    <m/>
    <m/>
    <m/>
    <m/>
    <m/>
    <m/>
    <m/>
    <m/>
    <m/>
    <m/>
    <m/>
    <m/>
    <m/>
    <m/>
    <m/>
    <m/>
    <m/>
    <m/>
    <m/>
    <n v="29.82"/>
    <m/>
    <m/>
  </r>
  <r>
    <n v="550"/>
    <s v="2022-06-14 14:37:00"/>
    <n v="4"/>
    <s v="pt-BR"/>
    <n v="1570645999"/>
    <s v="2022-06-14 14:26:22"/>
    <s v="2022-06-14 14:37:00"/>
    <s v="10.0.1.36"/>
    <s v="https://www.gov.br/"/>
    <m/>
    <s v="Alex dos Santos Barros"/>
    <s v="alexdossantosbarros31@gmail.com"/>
    <x v="0"/>
    <x v="11"/>
    <m/>
    <x v="0"/>
    <x v="0"/>
    <x v="7"/>
    <s v="510.621.432-72"/>
    <m/>
    <m/>
    <x v="0"/>
    <x v="0"/>
    <x v="1"/>
    <x v="2"/>
    <x v="1"/>
    <x v="1"/>
    <x v="1"/>
    <x v="15"/>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639.14"/>
    <n v="215.3"/>
    <m/>
    <n v="190.2"/>
    <m/>
    <m/>
    <m/>
    <m/>
    <m/>
    <m/>
    <m/>
    <m/>
    <m/>
    <m/>
    <m/>
    <m/>
    <n v="212.13"/>
    <m/>
    <m/>
    <m/>
    <m/>
    <m/>
    <m/>
    <m/>
    <m/>
    <m/>
    <m/>
    <m/>
    <m/>
    <m/>
    <m/>
    <m/>
    <m/>
    <m/>
    <m/>
    <m/>
    <m/>
    <m/>
    <m/>
    <m/>
    <m/>
    <m/>
    <m/>
    <m/>
    <m/>
    <m/>
    <m/>
    <m/>
    <m/>
    <m/>
    <m/>
    <m/>
    <m/>
    <m/>
    <m/>
    <m/>
    <m/>
    <m/>
    <m/>
    <m/>
    <m/>
    <m/>
    <m/>
    <m/>
    <m/>
    <m/>
    <m/>
    <m/>
    <m/>
    <m/>
    <m/>
    <m/>
    <m/>
    <m/>
    <m/>
    <m/>
    <m/>
    <m/>
    <m/>
    <m/>
    <m/>
    <m/>
    <m/>
    <m/>
    <m/>
    <m/>
    <m/>
    <m/>
    <m/>
    <m/>
    <m/>
    <m/>
    <m/>
    <m/>
    <m/>
    <m/>
    <m/>
    <m/>
    <m/>
    <m/>
    <m/>
    <m/>
    <m/>
    <m/>
    <m/>
    <m/>
    <m/>
    <m/>
    <m/>
    <m/>
    <m/>
    <m/>
    <m/>
    <m/>
    <m/>
    <m/>
    <m/>
    <m/>
    <m/>
    <m/>
    <m/>
    <m/>
    <m/>
    <m/>
    <m/>
    <m/>
    <m/>
    <m/>
    <n v="21.51"/>
    <m/>
    <m/>
  </r>
  <r>
    <n v="558"/>
    <s v="2022-06-20 11:39:39"/>
    <n v="4"/>
    <s v="pt-BR"/>
    <n v="1961974608"/>
    <s v="2022-06-20 10:51:42"/>
    <s v="2022-06-20 11:39:39"/>
    <s v="10.0.1.31"/>
    <m/>
    <m/>
    <s v="Ricardo Vinícius Dumbá de Macedo"/>
    <s v="ricardo.macedo@biomedical.com.br"/>
    <x v="0"/>
    <x v="1"/>
    <m/>
    <x v="1"/>
    <x v="1"/>
    <x v="1"/>
    <m/>
    <s v="Biomedical"/>
    <s v="19.848.316/0001-66"/>
    <x v="1"/>
    <x v="0"/>
    <x v="0"/>
    <x v="0"/>
    <x v="0"/>
    <x v="0"/>
    <x v="0"/>
    <x v="0"/>
    <x v="0"/>
    <x v="0"/>
    <x v="0"/>
    <x v="0"/>
    <x v="0"/>
    <x v="0"/>
    <x v="0"/>
    <x v="0"/>
    <x v="0"/>
    <x v="0"/>
    <x v="0"/>
    <x v="0"/>
    <x v="0"/>
    <x v="0"/>
    <x v="0"/>
    <x v="0"/>
    <x v="0"/>
    <x v="0"/>
    <x v="0"/>
    <x v="0"/>
    <x v="0"/>
    <x v="0"/>
    <x v="0"/>
    <x v="0"/>
    <x v="1"/>
    <x v="2"/>
    <x v="2"/>
    <x v="1"/>
    <x v="1"/>
    <x v="6"/>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1"/>
    <x v="1"/>
    <x v="10"/>
    <x v="0"/>
    <x v="0"/>
    <x v="0"/>
    <x v="0"/>
    <x v="0"/>
    <x v="0"/>
    <x v="0"/>
    <x v="0"/>
    <n v="2877.73"/>
    <n v="7.09"/>
    <m/>
    <n v="85.18"/>
    <m/>
    <m/>
    <m/>
    <m/>
    <m/>
    <m/>
    <m/>
    <m/>
    <m/>
    <m/>
    <m/>
    <m/>
    <n v="2778.99"/>
    <m/>
    <m/>
    <m/>
    <m/>
    <m/>
    <m/>
    <m/>
    <m/>
    <m/>
    <m/>
    <m/>
    <m/>
    <m/>
    <m/>
    <m/>
    <m/>
    <m/>
    <m/>
    <m/>
    <m/>
    <m/>
    <m/>
    <m/>
    <m/>
    <m/>
    <m/>
    <m/>
    <m/>
    <m/>
    <m/>
    <m/>
    <m/>
    <m/>
    <m/>
    <m/>
    <m/>
    <m/>
    <m/>
    <m/>
    <m/>
    <m/>
    <m/>
    <m/>
    <m/>
    <m/>
    <m/>
    <m/>
    <m/>
    <m/>
    <m/>
    <m/>
    <m/>
    <m/>
    <m/>
    <m/>
    <m/>
    <m/>
    <m/>
    <m/>
    <m/>
    <m/>
    <m/>
    <m/>
    <m/>
    <m/>
    <m/>
    <m/>
    <m/>
    <m/>
    <m/>
    <m/>
    <m/>
    <m/>
    <m/>
    <m/>
    <m/>
    <m/>
    <m/>
    <m/>
    <m/>
    <m/>
    <m/>
    <m/>
    <m/>
    <m/>
    <m/>
    <m/>
    <m/>
    <m/>
    <m/>
    <m/>
    <m/>
    <m/>
    <m/>
    <m/>
    <m/>
    <m/>
    <m/>
    <m/>
    <m/>
    <m/>
    <m/>
    <m/>
    <m/>
    <m/>
    <m/>
    <m/>
    <m/>
    <m/>
    <m/>
    <m/>
    <n v="6.47"/>
    <m/>
    <m/>
  </r>
  <r>
    <n v="572"/>
    <s v="2022-06-22 12:53:28"/>
    <n v="4"/>
    <s v="pt-BR"/>
    <n v="1827054036"/>
    <s v="2022-06-22 12:43:51"/>
    <s v="2022-06-22 12:53:28"/>
    <s v="10.0.1.32"/>
    <s v="https://www.gov.br/"/>
    <m/>
    <s v="jocelia lauriano da silva"/>
    <s v="jo.silvarr@gmail.com"/>
    <x v="0"/>
    <x v="11"/>
    <m/>
    <x v="0"/>
    <x v="4"/>
    <x v="1"/>
    <s v="683.911.882-72"/>
    <m/>
    <m/>
    <x v="0"/>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578.78"/>
    <n v="132.31"/>
    <m/>
    <n v="170.79"/>
    <m/>
    <m/>
    <m/>
    <m/>
    <m/>
    <m/>
    <m/>
    <m/>
    <m/>
    <m/>
    <m/>
    <m/>
    <m/>
    <m/>
    <m/>
    <m/>
    <m/>
    <m/>
    <m/>
    <m/>
    <m/>
    <m/>
    <m/>
    <m/>
    <m/>
    <m/>
    <m/>
    <m/>
    <m/>
    <m/>
    <m/>
    <m/>
    <m/>
    <m/>
    <m/>
    <m/>
    <m/>
    <m/>
    <m/>
    <m/>
    <m/>
    <m/>
    <m/>
    <m/>
    <m/>
    <m/>
    <m/>
    <m/>
    <m/>
    <m/>
    <m/>
    <m/>
    <m/>
    <m/>
    <m/>
    <m/>
    <m/>
    <m/>
    <m/>
    <m/>
    <m/>
    <m/>
    <m/>
    <m/>
    <m/>
    <m/>
    <m/>
    <m/>
    <m/>
    <m/>
    <m/>
    <m/>
    <m/>
    <m/>
    <m/>
    <m/>
    <m/>
    <m/>
    <m/>
    <m/>
    <m/>
    <m/>
    <m/>
    <m/>
    <m/>
    <m/>
    <m/>
    <m/>
    <m/>
    <m/>
    <m/>
    <m/>
    <m/>
    <m/>
    <m/>
    <m/>
    <m/>
    <m/>
    <m/>
    <m/>
    <m/>
    <m/>
    <m/>
    <m/>
    <m/>
    <m/>
    <m/>
    <m/>
    <m/>
    <m/>
    <m/>
    <m/>
    <m/>
    <m/>
    <m/>
    <m/>
    <m/>
    <m/>
    <m/>
    <m/>
    <m/>
    <m/>
    <m/>
    <m/>
    <n v="275.68"/>
    <m/>
    <m/>
  </r>
  <r>
    <n v="577"/>
    <s v="2022-07-01 14:03:10"/>
    <n v="4"/>
    <s v="pt-BR"/>
    <n v="46407445"/>
    <s v="2022-06-23 13:28:02"/>
    <s v="2022-07-01 14:03:10"/>
    <s v="10.0.1.29"/>
    <m/>
    <m/>
    <s v="Vanessa Maestro"/>
    <s v="vanessa.maestro@anvisa.gov.br"/>
    <x v="0"/>
    <x v="0"/>
    <m/>
    <x v="0"/>
    <x v="4"/>
    <x v="1"/>
    <s v="265.502.928-32"/>
    <m/>
    <m/>
    <x v="0"/>
    <x v="0"/>
    <x v="1"/>
    <x v="2"/>
    <x v="1"/>
    <x v="1"/>
    <x v="1"/>
    <x v="16"/>
    <x v="0"/>
    <x v="0"/>
    <x v="0"/>
    <x v="0"/>
    <x v="0"/>
    <x v="0"/>
    <x v="1"/>
    <x v="1"/>
    <x v="1"/>
    <x v="1"/>
    <x v="2"/>
    <x v="11"/>
    <x v="1"/>
    <x v="1"/>
    <x v="1"/>
    <x v="1"/>
    <x v="2"/>
    <x v="5"/>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2"/>
    <x v="2"/>
    <x v="2"/>
    <x v="0"/>
    <x v="8"/>
    <x v="0"/>
    <x v="2"/>
    <x v="0"/>
    <x v="0"/>
    <x v="2"/>
    <x v="4"/>
    <x v="0"/>
    <x v="0"/>
    <x v="0"/>
    <x v="0"/>
    <x v="0"/>
    <x v="0"/>
    <x v="0"/>
    <x v="0"/>
    <x v="0"/>
    <x v="0"/>
    <x v="0"/>
    <x v="0"/>
    <x v="0"/>
    <x v="0"/>
    <x v="0"/>
    <x v="0"/>
    <x v="0"/>
    <x v="0"/>
    <x v="1"/>
    <x v="1"/>
    <x v="1"/>
    <x v="1"/>
    <x v="1"/>
    <x v="1"/>
    <x v="0"/>
    <x v="0"/>
    <x v="0"/>
    <x v="0"/>
    <x v="0"/>
    <x v="0"/>
    <x v="0"/>
    <x v="0"/>
    <x v="0"/>
    <x v="0"/>
    <x v="0"/>
    <x v="0"/>
    <x v="0"/>
    <x v="0"/>
    <x v="0"/>
    <x v="0"/>
    <x v="0"/>
    <x v="0"/>
    <x v="0"/>
    <x v="0"/>
    <x v="0"/>
    <x v="0"/>
    <x v="0"/>
    <x v="0"/>
    <x v="1"/>
    <x v="1"/>
    <x v="1"/>
    <x v="2"/>
    <x v="1"/>
    <x v="2"/>
    <x v="1"/>
    <x v="1"/>
    <x v="1"/>
    <x v="1"/>
    <x v="1"/>
    <x v="1"/>
    <x v="0"/>
    <x v="0"/>
    <x v="0"/>
    <x v="0"/>
    <x v="0"/>
    <x v="0"/>
    <x v="0"/>
    <x v="0"/>
    <x v="0"/>
    <x v="0"/>
    <x v="0"/>
    <x v="0"/>
    <x v="0"/>
    <x v="0"/>
    <x v="0"/>
    <x v="0"/>
    <x v="0"/>
    <x v="0"/>
    <x v="1"/>
    <x v="1"/>
    <x v="2"/>
    <x v="1"/>
    <x v="1"/>
    <x v="2"/>
    <x v="1"/>
    <x v="1"/>
    <x v="1"/>
    <x v="2"/>
    <x v="2"/>
    <x v="2"/>
    <x v="0"/>
    <x v="0"/>
    <x v="0"/>
    <x v="0"/>
    <x v="0"/>
    <x v="0"/>
    <x v="1"/>
    <x v="11"/>
    <n v="16768.2"/>
    <n v="1414.84"/>
    <m/>
    <n v="284.22000000000003"/>
    <m/>
    <m/>
    <m/>
    <m/>
    <m/>
    <m/>
    <m/>
    <m/>
    <m/>
    <m/>
    <m/>
    <m/>
    <n v="14994.8"/>
    <m/>
    <m/>
    <m/>
    <m/>
    <m/>
    <m/>
    <m/>
    <m/>
    <m/>
    <m/>
    <m/>
    <m/>
    <m/>
    <m/>
    <m/>
    <m/>
    <m/>
    <m/>
    <m/>
    <m/>
    <m/>
    <m/>
    <m/>
    <m/>
    <m/>
    <m/>
    <m/>
    <m/>
    <m/>
    <m/>
    <m/>
    <m/>
    <m/>
    <m/>
    <m/>
    <m/>
    <m/>
    <m/>
    <m/>
    <m/>
    <m/>
    <m/>
    <m/>
    <m/>
    <m/>
    <m/>
    <m/>
    <m/>
    <m/>
    <m/>
    <m/>
    <m/>
    <m/>
    <m/>
    <m/>
    <m/>
    <m/>
    <m/>
    <m/>
    <m/>
    <m/>
    <m/>
    <m/>
    <m/>
    <m/>
    <m/>
    <m/>
    <m/>
    <m/>
    <m/>
    <m/>
    <m/>
    <m/>
    <m/>
    <m/>
    <m/>
    <m/>
    <m/>
    <m/>
    <m/>
    <m/>
    <m/>
    <m/>
    <m/>
    <m/>
    <m/>
    <m/>
    <m/>
    <m/>
    <m/>
    <m/>
    <m/>
    <m/>
    <m/>
    <m/>
    <m/>
    <m/>
    <m/>
    <m/>
    <m/>
    <m/>
    <m/>
    <m/>
    <m/>
    <m/>
    <m/>
    <m/>
    <m/>
    <m/>
    <m/>
    <m/>
    <n v="74.400000000000006"/>
    <m/>
    <m/>
  </r>
  <r>
    <n v="578"/>
    <s v="2022-06-23 14:43:56"/>
    <n v="4"/>
    <s v="pt-BR"/>
    <n v="76687007"/>
    <s v="2022-06-23 14:07:49"/>
    <s v="2022-06-23 14:43:56"/>
    <s v="10.0.1.29"/>
    <s v="https://www.gov.br/"/>
    <m/>
    <s v="Rosana Mastellaro"/>
    <s v="regulatorios@sindusfarma.org.br"/>
    <x v="0"/>
    <x v="0"/>
    <m/>
    <x v="1"/>
    <x v="1"/>
    <x v="1"/>
    <m/>
    <s v="Sindusfarma"/>
    <s v="62.646.633/0001-29"/>
    <x v="6"/>
    <x v="0"/>
    <x v="1"/>
    <x v="2"/>
    <x v="1"/>
    <x v="1"/>
    <x v="1"/>
    <x v="17"/>
    <x v="1"/>
    <x v="1"/>
    <x v="1"/>
    <x v="2"/>
    <x v="1"/>
    <x v="13"/>
    <x v="1"/>
    <x v="2"/>
    <x v="1"/>
    <x v="2"/>
    <x v="1"/>
    <x v="12"/>
    <x v="0"/>
    <x v="0"/>
    <x v="0"/>
    <x v="0"/>
    <x v="0"/>
    <x v="0"/>
    <x v="0"/>
    <x v="0"/>
    <x v="0"/>
    <x v="0"/>
    <x v="0"/>
    <x v="0"/>
    <x v="1"/>
    <x v="2"/>
    <x v="1"/>
    <x v="2"/>
    <x v="1"/>
    <x v="7"/>
    <x v="0"/>
    <x v="0"/>
    <x v="0"/>
    <x v="0"/>
    <x v="0"/>
    <x v="0"/>
    <x v="1"/>
    <x v="1"/>
    <x v="1"/>
    <x v="1"/>
    <x v="1"/>
    <x v="1"/>
    <x v="0"/>
    <x v="0"/>
    <x v="0"/>
    <x v="0"/>
    <x v="0"/>
    <x v="0"/>
    <x v="0"/>
    <x v="0"/>
    <x v="0"/>
    <x v="0"/>
    <x v="0"/>
    <x v="0"/>
    <x v="1"/>
    <x v="2"/>
    <x v="2"/>
    <x v="1"/>
    <x v="1"/>
    <x v="6"/>
    <x v="0"/>
    <x v="0"/>
    <x v="0"/>
    <x v="0"/>
    <x v="0"/>
    <x v="0"/>
    <x v="0"/>
    <x v="0"/>
    <x v="0"/>
    <x v="0"/>
    <x v="0"/>
    <x v="0"/>
    <x v="0"/>
    <x v="0"/>
    <x v="0"/>
    <x v="0"/>
    <x v="0"/>
    <x v="0"/>
    <x v="0"/>
    <x v="0"/>
    <x v="0"/>
    <x v="0"/>
    <x v="0"/>
    <x v="0"/>
    <x v="0"/>
    <x v="0"/>
    <x v="0"/>
    <x v="0"/>
    <x v="0"/>
    <x v="0"/>
    <x v="1"/>
    <x v="2"/>
    <x v="1"/>
    <x v="2"/>
    <x v="1"/>
    <x v="7"/>
    <x v="1"/>
    <x v="2"/>
    <x v="2"/>
    <x v="1"/>
    <x v="1"/>
    <x v="8"/>
    <x v="1"/>
    <x v="2"/>
    <x v="1"/>
    <x v="2"/>
    <x v="2"/>
    <x v="4"/>
    <x v="0"/>
    <x v="0"/>
    <x v="0"/>
    <x v="0"/>
    <x v="0"/>
    <x v="9"/>
    <x v="1"/>
    <x v="1"/>
    <x v="1"/>
    <x v="1"/>
    <x v="1"/>
    <x v="1"/>
    <x v="1"/>
    <x v="1"/>
    <x v="1"/>
    <x v="1"/>
    <x v="1"/>
    <x v="2"/>
    <x v="0"/>
    <x v="0"/>
    <x v="0"/>
    <x v="0"/>
    <x v="0"/>
    <x v="0"/>
    <x v="0"/>
    <x v="0"/>
    <x v="0"/>
    <x v="0"/>
    <x v="0"/>
    <x v="0"/>
    <x v="0"/>
    <x v="2"/>
    <x v="2"/>
    <x v="0"/>
    <x v="0"/>
    <x v="5"/>
    <x v="0"/>
    <x v="0"/>
    <x v="0"/>
    <x v="0"/>
    <x v="0"/>
    <x v="0"/>
    <x v="0"/>
    <x v="0"/>
    <x v="0"/>
    <x v="0"/>
    <x v="0"/>
    <x v="0"/>
    <x v="0"/>
    <x v="0"/>
    <x v="0"/>
    <x v="0"/>
    <x v="0"/>
    <x v="0"/>
    <x v="1"/>
    <x v="1"/>
    <x v="1"/>
    <x v="2"/>
    <x v="1"/>
    <x v="4"/>
    <x v="0"/>
    <x v="0"/>
    <x v="0"/>
    <x v="0"/>
    <x v="0"/>
    <x v="0"/>
    <x v="1"/>
    <x v="1"/>
    <x v="1"/>
    <x v="1"/>
    <x v="1"/>
    <x v="1"/>
    <x v="0"/>
    <x v="0"/>
    <x v="0"/>
    <x v="0"/>
    <x v="0"/>
    <x v="0"/>
    <x v="0"/>
    <x v="0"/>
    <x v="0"/>
    <x v="0"/>
    <x v="0"/>
    <x v="0"/>
    <x v="1"/>
    <x v="2"/>
    <x v="1"/>
    <x v="2"/>
    <x v="2"/>
    <x v="2"/>
    <x v="0"/>
    <x v="0"/>
    <x v="0"/>
    <x v="0"/>
    <x v="0"/>
    <x v="0"/>
    <x v="0"/>
    <x v="2"/>
    <x v="0"/>
    <x v="1"/>
    <x v="1"/>
    <x v="11"/>
    <x v="0"/>
    <x v="0"/>
    <x v="0"/>
    <x v="0"/>
    <x v="0"/>
    <x v="0"/>
    <x v="0"/>
    <x v="0"/>
    <n v="2168.39"/>
    <n v="20.85"/>
    <m/>
    <n v="120.53"/>
    <m/>
    <m/>
    <m/>
    <m/>
    <m/>
    <m/>
    <m/>
    <m/>
    <m/>
    <m/>
    <m/>
    <m/>
    <n v="2011.62"/>
    <m/>
    <m/>
    <m/>
    <m/>
    <m/>
    <m/>
    <m/>
    <m/>
    <m/>
    <m/>
    <m/>
    <m/>
    <m/>
    <m/>
    <m/>
    <m/>
    <m/>
    <m/>
    <m/>
    <m/>
    <m/>
    <m/>
    <m/>
    <m/>
    <m/>
    <m/>
    <m/>
    <m/>
    <m/>
    <m/>
    <m/>
    <m/>
    <m/>
    <m/>
    <m/>
    <m/>
    <m/>
    <m/>
    <m/>
    <m/>
    <m/>
    <m/>
    <m/>
    <m/>
    <m/>
    <m/>
    <m/>
    <m/>
    <m/>
    <m/>
    <m/>
    <m/>
    <m/>
    <m/>
    <m/>
    <m/>
    <m/>
    <m/>
    <m/>
    <m/>
    <m/>
    <m/>
    <m/>
    <m/>
    <m/>
    <m/>
    <m/>
    <m/>
    <m/>
    <m/>
    <m/>
    <m/>
    <m/>
    <m/>
    <m/>
    <m/>
    <m/>
    <m/>
    <m/>
    <m/>
    <m/>
    <m/>
    <m/>
    <m/>
    <m/>
    <m/>
    <m/>
    <m/>
    <m/>
    <m/>
    <m/>
    <m/>
    <m/>
    <m/>
    <m/>
    <m/>
    <m/>
    <m/>
    <m/>
    <m/>
    <m/>
    <m/>
    <m/>
    <m/>
    <m/>
    <m/>
    <m/>
    <m/>
    <m/>
    <m/>
    <m/>
    <n v="15.39"/>
    <m/>
    <m/>
  </r>
  <r>
    <n v="587"/>
    <s v="2022-07-07 12:41:00"/>
    <n v="4"/>
    <s v="pt-BR"/>
    <n v="2121999081"/>
    <s v="2022-06-27 09:39:54"/>
    <s v="2022-07-07 12:41:00"/>
    <s v="10.0.7.63"/>
    <s v="https://www.gov.br/"/>
    <m/>
    <s v="Cristina Marinho Ribeiro"/>
    <s v="cristina.marinho@anvisa.gov.br"/>
    <x v="0"/>
    <x v="0"/>
    <m/>
    <x v="0"/>
    <x v="4"/>
    <x v="1"/>
    <s v="704.330.031-20"/>
    <m/>
    <m/>
    <x v="0"/>
    <x v="0"/>
    <x v="1"/>
    <x v="2"/>
    <x v="1"/>
    <x v="1"/>
    <x v="1"/>
    <x v="18"/>
    <x v="1"/>
    <x v="2"/>
    <x v="1"/>
    <x v="2"/>
    <x v="1"/>
    <x v="14"/>
    <x v="1"/>
    <x v="2"/>
    <x v="1"/>
    <x v="2"/>
    <x v="2"/>
    <x v="13"/>
    <x v="1"/>
    <x v="1"/>
    <x v="1"/>
    <x v="1"/>
    <x v="2"/>
    <x v="6"/>
    <x v="1"/>
    <x v="1"/>
    <x v="1"/>
    <x v="1"/>
    <x v="2"/>
    <x v="10"/>
    <x v="1"/>
    <x v="2"/>
    <x v="1"/>
    <x v="2"/>
    <x v="2"/>
    <x v="8"/>
    <x v="0"/>
    <x v="0"/>
    <x v="0"/>
    <x v="0"/>
    <x v="0"/>
    <x v="0"/>
    <x v="1"/>
    <x v="1"/>
    <x v="1"/>
    <x v="1"/>
    <x v="1"/>
    <x v="1"/>
    <x v="1"/>
    <x v="1"/>
    <x v="1"/>
    <x v="2"/>
    <x v="1"/>
    <x v="4"/>
    <x v="0"/>
    <x v="0"/>
    <x v="0"/>
    <x v="0"/>
    <x v="0"/>
    <x v="0"/>
    <x v="1"/>
    <x v="1"/>
    <x v="2"/>
    <x v="2"/>
    <x v="1"/>
    <x v="7"/>
    <x v="0"/>
    <x v="0"/>
    <x v="0"/>
    <x v="0"/>
    <x v="0"/>
    <x v="0"/>
    <x v="0"/>
    <x v="0"/>
    <x v="0"/>
    <x v="0"/>
    <x v="0"/>
    <x v="0"/>
    <x v="1"/>
    <x v="1"/>
    <x v="2"/>
    <x v="2"/>
    <x v="2"/>
    <x v="9"/>
    <x v="0"/>
    <x v="0"/>
    <x v="0"/>
    <x v="0"/>
    <x v="0"/>
    <x v="0"/>
    <x v="0"/>
    <x v="0"/>
    <x v="0"/>
    <x v="0"/>
    <x v="0"/>
    <x v="0"/>
    <x v="0"/>
    <x v="0"/>
    <x v="0"/>
    <x v="0"/>
    <x v="0"/>
    <x v="0"/>
    <x v="1"/>
    <x v="2"/>
    <x v="2"/>
    <x v="2"/>
    <x v="1"/>
    <x v="9"/>
    <x v="1"/>
    <x v="2"/>
    <x v="1"/>
    <x v="1"/>
    <x v="2"/>
    <x v="5"/>
    <x v="0"/>
    <x v="0"/>
    <x v="0"/>
    <x v="2"/>
    <x v="0"/>
    <x v="10"/>
    <x v="1"/>
    <x v="1"/>
    <x v="1"/>
    <x v="1"/>
    <x v="1"/>
    <x v="1"/>
    <x v="0"/>
    <x v="0"/>
    <x v="0"/>
    <x v="0"/>
    <x v="0"/>
    <x v="0"/>
    <x v="0"/>
    <x v="0"/>
    <x v="0"/>
    <x v="0"/>
    <x v="0"/>
    <x v="0"/>
    <x v="0"/>
    <x v="0"/>
    <x v="0"/>
    <x v="0"/>
    <x v="0"/>
    <x v="0"/>
    <x v="0"/>
    <x v="0"/>
    <x v="2"/>
    <x v="0"/>
    <x v="0"/>
    <x v="6"/>
    <x v="0"/>
    <x v="0"/>
    <x v="0"/>
    <x v="0"/>
    <x v="0"/>
    <x v="0"/>
    <x v="0"/>
    <x v="0"/>
    <x v="0"/>
    <x v="0"/>
    <x v="0"/>
    <x v="0"/>
    <x v="1"/>
    <x v="2"/>
    <x v="2"/>
    <x v="2"/>
    <x v="1"/>
    <x v="3"/>
    <x v="1"/>
    <x v="2"/>
    <x v="1"/>
    <x v="1"/>
    <x v="2"/>
    <x v="5"/>
    <x v="0"/>
    <x v="0"/>
    <x v="0"/>
    <x v="0"/>
    <x v="0"/>
    <x v="0"/>
    <x v="1"/>
    <x v="1"/>
    <x v="1"/>
    <x v="1"/>
    <x v="1"/>
    <x v="1"/>
    <x v="0"/>
    <x v="0"/>
    <x v="0"/>
    <x v="0"/>
    <x v="0"/>
    <x v="0"/>
    <x v="0"/>
    <x v="0"/>
    <x v="0"/>
    <x v="0"/>
    <x v="0"/>
    <x v="0"/>
    <x v="1"/>
    <x v="2"/>
    <x v="1"/>
    <x v="1"/>
    <x v="2"/>
    <x v="3"/>
    <x v="0"/>
    <x v="0"/>
    <x v="0"/>
    <x v="0"/>
    <x v="0"/>
    <x v="0"/>
    <x v="0"/>
    <x v="0"/>
    <x v="2"/>
    <x v="0"/>
    <x v="1"/>
    <x v="12"/>
    <x v="0"/>
    <x v="0"/>
    <x v="0"/>
    <x v="0"/>
    <x v="0"/>
    <x v="0"/>
    <x v="1"/>
    <x v="12"/>
    <n v="18029.099999999999"/>
    <n v="10.8"/>
    <m/>
    <n v="580.69000000000005"/>
    <m/>
    <m/>
    <m/>
    <m/>
    <m/>
    <m/>
    <m/>
    <m/>
    <m/>
    <m/>
    <m/>
    <m/>
    <n v="17372.2"/>
    <m/>
    <m/>
    <m/>
    <m/>
    <m/>
    <m/>
    <m/>
    <m/>
    <m/>
    <m/>
    <m/>
    <m/>
    <m/>
    <m/>
    <m/>
    <m/>
    <m/>
    <m/>
    <m/>
    <m/>
    <m/>
    <m/>
    <m/>
    <m/>
    <m/>
    <m/>
    <m/>
    <m/>
    <m/>
    <m/>
    <m/>
    <m/>
    <m/>
    <m/>
    <m/>
    <m/>
    <m/>
    <m/>
    <m/>
    <m/>
    <m/>
    <m/>
    <m/>
    <m/>
    <m/>
    <m/>
    <m/>
    <m/>
    <m/>
    <m/>
    <m/>
    <m/>
    <m/>
    <m/>
    <m/>
    <m/>
    <m/>
    <m/>
    <m/>
    <m/>
    <m/>
    <m/>
    <m/>
    <m/>
    <m/>
    <m/>
    <m/>
    <m/>
    <m/>
    <m/>
    <m/>
    <m/>
    <m/>
    <m/>
    <m/>
    <m/>
    <m/>
    <m/>
    <m/>
    <m/>
    <m/>
    <m/>
    <m/>
    <m/>
    <m/>
    <m/>
    <m/>
    <m/>
    <m/>
    <m/>
    <m/>
    <m/>
    <m/>
    <m/>
    <m/>
    <m/>
    <m/>
    <m/>
    <m/>
    <m/>
    <m/>
    <m/>
    <m/>
    <m/>
    <m/>
    <m/>
    <m/>
    <m/>
    <m/>
    <m/>
    <m/>
    <n v="65.45"/>
    <m/>
    <m/>
  </r>
  <r>
    <n v="588"/>
    <s v="2022-06-27 13:56:02"/>
    <n v="4"/>
    <s v="pt-BR"/>
    <n v="589066598"/>
    <s v="2022-06-27 13:49:31"/>
    <s v="2022-06-27 13:56:02"/>
    <s v="10.0.1.32"/>
    <m/>
    <m/>
    <s v="Liliane Oliveira"/>
    <s v="liliane.oliveira@intermedic.com.br"/>
    <x v="0"/>
    <x v="0"/>
    <m/>
    <x v="1"/>
    <x v="1"/>
    <x v="1"/>
    <m/>
    <s v="intermedic Technology"/>
    <s v="01.390.500/0001-40"/>
    <x v="1"/>
    <x v="0"/>
    <x v="1"/>
    <x v="1"/>
    <x v="2"/>
    <x v="1"/>
    <x v="1"/>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394.52"/>
    <n v="4.78"/>
    <m/>
    <n v="216.86"/>
    <m/>
    <m/>
    <m/>
    <m/>
    <m/>
    <m/>
    <m/>
    <m/>
    <m/>
    <m/>
    <m/>
    <m/>
    <n v="161.88999999999999"/>
    <m/>
    <m/>
    <m/>
    <m/>
    <m/>
    <m/>
    <m/>
    <m/>
    <m/>
    <m/>
    <m/>
    <m/>
    <m/>
    <m/>
    <m/>
    <m/>
    <m/>
    <m/>
    <m/>
    <m/>
    <m/>
    <m/>
    <m/>
    <m/>
    <m/>
    <m/>
    <m/>
    <m/>
    <m/>
    <m/>
    <m/>
    <m/>
    <m/>
    <m/>
    <m/>
    <m/>
    <m/>
    <m/>
    <m/>
    <m/>
    <m/>
    <m/>
    <m/>
    <m/>
    <m/>
    <m/>
    <m/>
    <m/>
    <m/>
    <m/>
    <m/>
    <m/>
    <m/>
    <m/>
    <m/>
    <m/>
    <m/>
    <m/>
    <m/>
    <m/>
    <m/>
    <m/>
    <m/>
    <m/>
    <m/>
    <m/>
    <m/>
    <m/>
    <m/>
    <m/>
    <m/>
    <m/>
    <m/>
    <m/>
    <m/>
    <m/>
    <m/>
    <m/>
    <m/>
    <m/>
    <m/>
    <m/>
    <m/>
    <m/>
    <m/>
    <m/>
    <m/>
    <m/>
    <m/>
    <m/>
    <m/>
    <m/>
    <m/>
    <m/>
    <m/>
    <m/>
    <m/>
    <m/>
    <m/>
    <m/>
    <m/>
    <m/>
    <m/>
    <m/>
    <m/>
    <m/>
    <m/>
    <m/>
    <m/>
    <m/>
    <m/>
    <n v="10.99"/>
    <m/>
    <m/>
  </r>
  <r>
    <n v="589"/>
    <s v="2022-06-27 15:42:21"/>
    <n v="4"/>
    <s v="pt-BR"/>
    <n v="1227843572"/>
    <s v="2022-06-27 14:37:05"/>
    <s v="2022-06-27 15:42:21"/>
    <s v="10.0.1.26"/>
    <m/>
    <m/>
    <s v="josely chiarella"/>
    <s v="josely.chiarella@cbdl.org.br"/>
    <x v="0"/>
    <x v="0"/>
    <m/>
    <x v="1"/>
    <x v="1"/>
    <x v="1"/>
    <m/>
    <s v="CBDL - CAMARA BRASILEIRA DE DIAGNOSTICOS LABORATORIAIS"/>
    <s v="61.138.057/0001-22"/>
    <x v="6"/>
    <x v="0"/>
    <x v="1"/>
    <x v="2"/>
    <x v="1"/>
    <x v="1"/>
    <x v="1"/>
    <x v="19"/>
    <x v="0"/>
    <x v="0"/>
    <x v="0"/>
    <x v="0"/>
    <x v="0"/>
    <x v="0"/>
    <x v="1"/>
    <x v="1"/>
    <x v="1"/>
    <x v="1"/>
    <x v="1"/>
    <x v="14"/>
    <x v="0"/>
    <x v="0"/>
    <x v="0"/>
    <x v="0"/>
    <x v="0"/>
    <x v="0"/>
    <x v="1"/>
    <x v="2"/>
    <x v="1"/>
    <x v="2"/>
    <x v="1"/>
    <x v="11"/>
    <x v="0"/>
    <x v="0"/>
    <x v="0"/>
    <x v="0"/>
    <x v="0"/>
    <x v="0"/>
    <x v="0"/>
    <x v="0"/>
    <x v="0"/>
    <x v="0"/>
    <x v="0"/>
    <x v="0"/>
    <x v="1"/>
    <x v="1"/>
    <x v="1"/>
    <x v="1"/>
    <x v="1"/>
    <x v="1"/>
    <x v="0"/>
    <x v="0"/>
    <x v="0"/>
    <x v="0"/>
    <x v="0"/>
    <x v="0"/>
    <x v="0"/>
    <x v="0"/>
    <x v="0"/>
    <x v="0"/>
    <x v="0"/>
    <x v="0"/>
    <x v="0"/>
    <x v="0"/>
    <x v="0"/>
    <x v="0"/>
    <x v="0"/>
    <x v="0"/>
    <x v="0"/>
    <x v="0"/>
    <x v="0"/>
    <x v="0"/>
    <x v="0"/>
    <x v="0"/>
    <x v="0"/>
    <x v="0"/>
    <x v="0"/>
    <x v="0"/>
    <x v="0"/>
    <x v="0"/>
    <x v="1"/>
    <x v="2"/>
    <x v="1"/>
    <x v="2"/>
    <x v="2"/>
    <x v="10"/>
    <x v="0"/>
    <x v="0"/>
    <x v="0"/>
    <x v="0"/>
    <x v="0"/>
    <x v="0"/>
    <x v="0"/>
    <x v="0"/>
    <x v="0"/>
    <x v="0"/>
    <x v="0"/>
    <x v="0"/>
    <x v="0"/>
    <x v="0"/>
    <x v="0"/>
    <x v="0"/>
    <x v="0"/>
    <x v="0"/>
    <x v="0"/>
    <x v="0"/>
    <x v="0"/>
    <x v="0"/>
    <x v="0"/>
    <x v="0"/>
    <x v="0"/>
    <x v="0"/>
    <x v="0"/>
    <x v="0"/>
    <x v="0"/>
    <x v="0"/>
    <x v="0"/>
    <x v="0"/>
    <x v="0"/>
    <x v="0"/>
    <x v="0"/>
    <x v="11"/>
    <x v="1"/>
    <x v="1"/>
    <x v="1"/>
    <x v="1"/>
    <x v="1"/>
    <x v="1"/>
    <x v="0"/>
    <x v="0"/>
    <x v="0"/>
    <x v="0"/>
    <x v="0"/>
    <x v="0"/>
    <x v="0"/>
    <x v="0"/>
    <x v="0"/>
    <x v="0"/>
    <x v="0"/>
    <x v="0"/>
    <x v="0"/>
    <x v="0"/>
    <x v="0"/>
    <x v="0"/>
    <x v="0"/>
    <x v="0"/>
    <x v="1"/>
    <x v="1"/>
    <x v="1"/>
    <x v="1"/>
    <x v="1"/>
    <x v="1"/>
    <x v="0"/>
    <x v="0"/>
    <x v="0"/>
    <x v="0"/>
    <x v="0"/>
    <x v="0"/>
    <x v="1"/>
    <x v="1"/>
    <x v="2"/>
    <x v="2"/>
    <x v="2"/>
    <x v="5"/>
    <x v="0"/>
    <x v="0"/>
    <x v="0"/>
    <x v="0"/>
    <x v="0"/>
    <x v="0"/>
    <x v="0"/>
    <x v="0"/>
    <x v="0"/>
    <x v="0"/>
    <x v="0"/>
    <x v="0"/>
    <x v="0"/>
    <x v="0"/>
    <x v="0"/>
    <x v="0"/>
    <x v="0"/>
    <x v="0"/>
    <x v="1"/>
    <x v="1"/>
    <x v="1"/>
    <x v="1"/>
    <x v="1"/>
    <x v="1"/>
    <x v="0"/>
    <x v="0"/>
    <x v="0"/>
    <x v="0"/>
    <x v="0"/>
    <x v="0"/>
    <x v="1"/>
    <x v="2"/>
    <x v="1"/>
    <x v="1"/>
    <x v="1"/>
    <x v="2"/>
    <x v="0"/>
    <x v="0"/>
    <x v="0"/>
    <x v="0"/>
    <x v="0"/>
    <x v="0"/>
    <x v="0"/>
    <x v="0"/>
    <x v="0"/>
    <x v="0"/>
    <x v="0"/>
    <x v="0"/>
    <x v="0"/>
    <x v="2"/>
    <x v="2"/>
    <x v="1"/>
    <x v="0"/>
    <x v="13"/>
    <x v="0"/>
    <x v="0"/>
    <x v="0"/>
    <x v="0"/>
    <x v="0"/>
    <x v="0"/>
    <x v="1"/>
    <x v="13"/>
    <n v="3918.08"/>
    <n v="24.22"/>
    <m/>
    <n v="278.77"/>
    <m/>
    <m/>
    <m/>
    <m/>
    <m/>
    <m/>
    <m/>
    <m/>
    <m/>
    <m/>
    <m/>
    <m/>
    <n v="3279.09"/>
    <m/>
    <m/>
    <m/>
    <m/>
    <m/>
    <m/>
    <m/>
    <m/>
    <m/>
    <m/>
    <m/>
    <m/>
    <m/>
    <m/>
    <m/>
    <m/>
    <m/>
    <m/>
    <m/>
    <m/>
    <m/>
    <m/>
    <m/>
    <m/>
    <m/>
    <m/>
    <m/>
    <m/>
    <m/>
    <m/>
    <m/>
    <m/>
    <m/>
    <m/>
    <m/>
    <m/>
    <m/>
    <m/>
    <m/>
    <m/>
    <m/>
    <m/>
    <m/>
    <m/>
    <m/>
    <m/>
    <m/>
    <m/>
    <m/>
    <m/>
    <m/>
    <m/>
    <m/>
    <m/>
    <m/>
    <m/>
    <m/>
    <m/>
    <m/>
    <m/>
    <m/>
    <m/>
    <m/>
    <m/>
    <m/>
    <m/>
    <m/>
    <m/>
    <m/>
    <m/>
    <m/>
    <m/>
    <m/>
    <m/>
    <m/>
    <m/>
    <m/>
    <m/>
    <m/>
    <m/>
    <m/>
    <m/>
    <m/>
    <m/>
    <m/>
    <m/>
    <m/>
    <m/>
    <m/>
    <m/>
    <m/>
    <m/>
    <m/>
    <m/>
    <m/>
    <m/>
    <m/>
    <m/>
    <m/>
    <m/>
    <m/>
    <m/>
    <m/>
    <m/>
    <m/>
    <m/>
    <m/>
    <m/>
    <m/>
    <m/>
    <m/>
    <n v="336"/>
    <m/>
    <m/>
  </r>
  <r>
    <n v="598"/>
    <s v="2022-06-30 14:17:03"/>
    <n v="4"/>
    <s v="pt-BR"/>
    <n v="632167926"/>
    <s v="2022-06-30 13:32:15"/>
    <s v="2022-06-30 14:17:03"/>
    <s v="10.0.7.63"/>
    <m/>
    <m/>
    <s v="Yuri da Cunha Ferreira"/>
    <s v="projetos@sindaspcg.org.br"/>
    <x v="0"/>
    <x v="0"/>
    <m/>
    <x v="1"/>
    <x v="1"/>
    <x v="1"/>
    <m/>
    <s v="Sindicato dos Despachantes Aduaneiros de São Paulo, Campinas e Guarulhos (SINDASP)"/>
    <s v="61.593.687/0001-00"/>
    <x v="6"/>
    <x v="0"/>
    <x v="1"/>
    <x v="2"/>
    <x v="1"/>
    <x v="2"/>
    <x v="2"/>
    <x v="20"/>
    <x v="1"/>
    <x v="1"/>
    <x v="1"/>
    <x v="1"/>
    <x v="1"/>
    <x v="15"/>
    <x v="1"/>
    <x v="1"/>
    <x v="1"/>
    <x v="2"/>
    <x v="2"/>
    <x v="15"/>
    <x v="1"/>
    <x v="2"/>
    <x v="1"/>
    <x v="1"/>
    <x v="1"/>
    <x v="7"/>
    <x v="1"/>
    <x v="2"/>
    <x v="2"/>
    <x v="2"/>
    <x v="2"/>
    <x v="12"/>
    <x v="1"/>
    <x v="1"/>
    <x v="1"/>
    <x v="1"/>
    <x v="2"/>
    <x v="9"/>
    <x v="0"/>
    <x v="0"/>
    <x v="0"/>
    <x v="0"/>
    <x v="0"/>
    <x v="0"/>
    <x v="0"/>
    <x v="0"/>
    <x v="2"/>
    <x v="2"/>
    <x v="0"/>
    <x v="7"/>
    <x v="1"/>
    <x v="1"/>
    <x v="1"/>
    <x v="1"/>
    <x v="2"/>
    <x v="5"/>
    <x v="1"/>
    <x v="1"/>
    <x v="1"/>
    <x v="1"/>
    <x v="1"/>
    <x v="5"/>
    <x v="1"/>
    <x v="2"/>
    <x v="1"/>
    <x v="1"/>
    <x v="1"/>
    <x v="8"/>
    <x v="1"/>
    <x v="2"/>
    <x v="2"/>
    <x v="2"/>
    <x v="1"/>
    <x v="3"/>
    <x v="1"/>
    <x v="1"/>
    <x v="2"/>
    <x v="1"/>
    <x v="1"/>
    <x v="3"/>
    <x v="1"/>
    <x v="1"/>
    <x v="2"/>
    <x v="2"/>
    <x v="2"/>
    <x v="11"/>
    <x v="1"/>
    <x v="2"/>
    <x v="2"/>
    <x v="1"/>
    <x v="1"/>
    <x v="4"/>
    <x v="1"/>
    <x v="2"/>
    <x v="1"/>
    <x v="2"/>
    <x v="1"/>
    <x v="3"/>
    <x v="1"/>
    <x v="2"/>
    <x v="1"/>
    <x v="1"/>
    <x v="2"/>
    <x v="8"/>
    <x v="1"/>
    <x v="2"/>
    <x v="2"/>
    <x v="2"/>
    <x v="2"/>
    <x v="10"/>
    <x v="0"/>
    <x v="0"/>
    <x v="0"/>
    <x v="0"/>
    <x v="0"/>
    <x v="0"/>
    <x v="0"/>
    <x v="0"/>
    <x v="2"/>
    <x v="2"/>
    <x v="0"/>
    <x v="12"/>
    <x v="0"/>
    <x v="2"/>
    <x v="2"/>
    <x v="0"/>
    <x v="0"/>
    <x v="5"/>
    <x v="1"/>
    <x v="1"/>
    <x v="2"/>
    <x v="2"/>
    <x v="1"/>
    <x v="3"/>
    <x v="1"/>
    <x v="2"/>
    <x v="2"/>
    <x v="2"/>
    <x v="1"/>
    <x v="4"/>
    <x v="1"/>
    <x v="2"/>
    <x v="2"/>
    <x v="1"/>
    <x v="1"/>
    <x v="3"/>
    <x v="0"/>
    <x v="2"/>
    <x v="2"/>
    <x v="2"/>
    <x v="0"/>
    <x v="7"/>
    <x v="1"/>
    <x v="2"/>
    <x v="1"/>
    <x v="1"/>
    <x v="1"/>
    <x v="2"/>
    <x v="1"/>
    <x v="1"/>
    <x v="1"/>
    <x v="1"/>
    <x v="1"/>
    <x v="6"/>
    <x v="1"/>
    <x v="1"/>
    <x v="2"/>
    <x v="1"/>
    <x v="1"/>
    <x v="4"/>
    <x v="1"/>
    <x v="2"/>
    <x v="1"/>
    <x v="1"/>
    <x v="1"/>
    <x v="6"/>
    <x v="1"/>
    <x v="2"/>
    <x v="1"/>
    <x v="2"/>
    <x v="1"/>
    <x v="3"/>
    <x v="0"/>
    <x v="2"/>
    <x v="2"/>
    <x v="2"/>
    <x v="0"/>
    <x v="5"/>
    <x v="1"/>
    <x v="1"/>
    <x v="2"/>
    <x v="2"/>
    <x v="1"/>
    <x v="2"/>
    <x v="1"/>
    <x v="2"/>
    <x v="2"/>
    <x v="1"/>
    <x v="1"/>
    <x v="3"/>
    <x v="1"/>
    <x v="1"/>
    <x v="1"/>
    <x v="1"/>
    <x v="2"/>
    <x v="4"/>
    <x v="1"/>
    <x v="2"/>
    <x v="2"/>
    <x v="1"/>
    <x v="1"/>
    <x v="3"/>
    <x v="0"/>
    <x v="2"/>
    <x v="0"/>
    <x v="0"/>
    <x v="0"/>
    <x v="14"/>
    <x v="1"/>
    <x v="1"/>
    <x v="1"/>
    <x v="1"/>
    <x v="1"/>
    <x v="3"/>
    <x v="1"/>
    <x v="14"/>
    <n v="2689.57"/>
    <n v="9.14"/>
    <m/>
    <n v="92.24"/>
    <m/>
    <m/>
    <m/>
    <m/>
    <m/>
    <m/>
    <m/>
    <m/>
    <m/>
    <m/>
    <m/>
    <m/>
    <n v="1954.96"/>
    <m/>
    <m/>
    <m/>
    <m/>
    <m/>
    <m/>
    <m/>
    <m/>
    <m/>
    <m/>
    <m/>
    <m/>
    <m/>
    <m/>
    <m/>
    <m/>
    <m/>
    <m/>
    <m/>
    <m/>
    <m/>
    <m/>
    <m/>
    <m/>
    <m/>
    <m/>
    <m/>
    <m/>
    <m/>
    <m/>
    <m/>
    <m/>
    <m/>
    <m/>
    <m/>
    <m/>
    <m/>
    <m/>
    <m/>
    <m/>
    <m/>
    <m/>
    <m/>
    <m/>
    <m/>
    <m/>
    <m/>
    <m/>
    <m/>
    <m/>
    <m/>
    <m/>
    <m/>
    <m/>
    <m/>
    <m/>
    <m/>
    <m/>
    <m/>
    <m/>
    <m/>
    <m/>
    <m/>
    <m/>
    <m/>
    <m/>
    <m/>
    <m/>
    <m/>
    <m/>
    <m/>
    <m/>
    <m/>
    <m/>
    <m/>
    <m/>
    <m/>
    <m/>
    <m/>
    <m/>
    <m/>
    <m/>
    <m/>
    <m/>
    <m/>
    <m/>
    <m/>
    <m/>
    <m/>
    <m/>
    <m/>
    <m/>
    <m/>
    <m/>
    <m/>
    <m/>
    <m/>
    <m/>
    <m/>
    <m/>
    <m/>
    <m/>
    <m/>
    <m/>
    <m/>
    <m/>
    <m/>
    <m/>
    <m/>
    <m/>
    <m/>
    <n v="633.23"/>
    <m/>
    <m/>
  </r>
  <r>
    <n v="599"/>
    <s v="2022-07-06 21:06:36"/>
    <n v="4"/>
    <s v="pt-BR"/>
    <n v="1645101685"/>
    <s v="2022-06-30 14:25:15"/>
    <s v="2022-07-06 21:06:36"/>
    <s v="10.0.1.37"/>
    <s v="https://www.gov.br/"/>
    <m/>
    <s v="Lívia Emi Inumaru"/>
    <s v="livia.inumaru@anvisa.gov.br"/>
    <x v="0"/>
    <x v="12"/>
    <m/>
    <x v="0"/>
    <x v="4"/>
    <x v="1"/>
    <s v="001.637.211-57"/>
    <m/>
    <m/>
    <x v="0"/>
    <x v="0"/>
    <x v="1"/>
    <x v="2"/>
    <x v="1"/>
    <x v="2"/>
    <x v="1"/>
    <x v="21"/>
    <x v="0"/>
    <x v="0"/>
    <x v="0"/>
    <x v="0"/>
    <x v="0"/>
    <x v="0"/>
    <x v="1"/>
    <x v="2"/>
    <x v="1"/>
    <x v="2"/>
    <x v="1"/>
    <x v="16"/>
    <x v="0"/>
    <x v="0"/>
    <x v="0"/>
    <x v="0"/>
    <x v="0"/>
    <x v="0"/>
    <x v="0"/>
    <x v="0"/>
    <x v="0"/>
    <x v="0"/>
    <x v="0"/>
    <x v="0"/>
    <x v="1"/>
    <x v="1"/>
    <x v="1"/>
    <x v="2"/>
    <x v="1"/>
    <x v="10"/>
    <x v="1"/>
    <x v="2"/>
    <x v="1"/>
    <x v="2"/>
    <x v="1"/>
    <x v="5"/>
    <x v="1"/>
    <x v="1"/>
    <x v="1"/>
    <x v="1"/>
    <x v="1"/>
    <x v="1"/>
    <x v="1"/>
    <x v="2"/>
    <x v="1"/>
    <x v="2"/>
    <x v="1"/>
    <x v="6"/>
    <x v="1"/>
    <x v="2"/>
    <x v="1"/>
    <x v="2"/>
    <x v="1"/>
    <x v="6"/>
    <x v="0"/>
    <x v="0"/>
    <x v="0"/>
    <x v="0"/>
    <x v="0"/>
    <x v="0"/>
    <x v="0"/>
    <x v="0"/>
    <x v="0"/>
    <x v="0"/>
    <x v="0"/>
    <x v="0"/>
    <x v="0"/>
    <x v="0"/>
    <x v="0"/>
    <x v="0"/>
    <x v="0"/>
    <x v="0"/>
    <x v="1"/>
    <x v="2"/>
    <x v="1"/>
    <x v="2"/>
    <x v="2"/>
    <x v="12"/>
    <x v="0"/>
    <x v="0"/>
    <x v="0"/>
    <x v="0"/>
    <x v="0"/>
    <x v="0"/>
    <x v="0"/>
    <x v="0"/>
    <x v="0"/>
    <x v="0"/>
    <x v="0"/>
    <x v="0"/>
    <x v="0"/>
    <x v="0"/>
    <x v="0"/>
    <x v="0"/>
    <x v="0"/>
    <x v="0"/>
    <x v="1"/>
    <x v="2"/>
    <x v="2"/>
    <x v="1"/>
    <x v="1"/>
    <x v="11"/>
    <x v="1"/>
    <x v="2"/>
    <x v="1"/>
    <x v="2"/>
    <x v="2"/>
    <x v="6"/>
    <x v="0"/>
    <x v="0"/>
    <x v="0"/>
    <x v="2"/>
    <x v="2"/>
    <x v="13"/>
    <x v="0"/>
    <x v="0"/>
    <x v="0"/>
    <x v="0"/>
    <x v="0"/>
    <x v="6"/>
    <x v="0"/>
    <x v="0"/>
    <x v="0"/>
    <x v="0"/>
    <x v="0"/>
    <x v="0"/>
    <x v="0"/>
    <x v="0"/>
    <x v="0"/>
    <x v="0"/>
    <x v="0"/>
    <x v="0"/>
    <x v="0"/>
    <x v="0"/>
    <x v="0"/>
    <x v="0"/>
    <x v="0"/>
    <x v="0"/>
    <x v="0"/>
    <x v="0"/>
    <x v="2"/>
    <x v="2"/>
    <x v="0"/>
    <x v="8"/>
    <x v="1"/>
    <x v="1"/>
    <x v="1"/>
    <x v="1"/>
    <x v="1"/>
    <x v="3"/>
    <x v="0"/>
    <x v="0"/>
    <x v="0"/>
    <x v="0"/>
    <x v="0"/>
    <x v="0"/>
    <x v="1"/>
    <x v="2"/>
    <x v="2"/>
    <x v="2"/>
    <x v="1"/>
    <x v="5"/>
    <x v="0"/>
    <x v="0"/>
    <x v="0"/>
    <x v="0"/>
    <x v="0"/>
    <x v="0"/>
    <x v="1"/>
    <x v="1"/>
    <x v="1"/>
    <x v="2"/>
    <x v="1"/>
    <x v="4"/>
    <x v="1"/>
    <x v="1"/>
    <x v="1"/>
    <x v="1"/>
    <x v="1"/>
    <x v="1"/>
    <x v="0"/>
    <x v="0"/>
    <x v="0"/>
    <x v="0"/>
    <x v="0"/>
    <x v="0"/>
    <x v="0"/>
    <x v="0"/>
    <x v="0"/>
    <x v="0"/>
    <x v="0"/>
    <x v="0"/>
    <x v="0"/>
    <x v="0"/>
    <x v="0"/>
    <x v="0"/>
    <x v="0"/>
    <x v="0"/>
    <x v="1"/>
    <x v="1"/>
    <x v="2"/>
    <x v="1"/>
    <x v="1"/>
    <x v="4"/>
    <x v="0"/>
    <x v="2"/>
    <x v="2"/>
    <x v="0"/>
    <x v="0"/>
    <x v="15"/>
    <x v="0"/>
    <x v="0"/>
    <x v="0"/>
    <x v="0"/>
    <x v="0"/>
    <x v="0"/>
    <x v="0"/>
    <x v="0"/>
    <n v="6788.57"/>
    <n v="16.61"/>
    <m/>
    <n v="83.46"/>
    <m/>
    <m/>
    <m/>
    <m/>
    <m/>
    <m/>
    <m/>
    <m/>
    <m/>
    <m/>
    <m/>
    <m/>
    <n v="6673.98"/>
    <m/>
    <m/>
    <m/>
    <m/>
    <m/>
    <m/>
    <m/>
    <m/>
    <m/>
    <m/>
    <m/>
    <m/>
    <m/>
    <m/>
    <m/>
    <m/>
    <m/>
    <m/>
    <m/>
    <m/>
    <m/>
    <m/>
    <m/>
    <m/>
    <m/>
    <m/>
    <m/>
    <m/>
    <m/>
    <m/>
    <m/>
    <m/>
    <m/>
    <m/>
    <m/>
    <m/>
    <m/>
    <m/>
    <m/>
    <m/>
    <m/>
    <m/>
    <m/>
    <m/>
    <m/>
    <m/>
    <m/>
    <m/>
    <m/>
    <m/>
    <m/>
    <m/>
    <m/>
    <m/>
    <m/>
    <m/>
    <m/>
    <m/>
    <m/>
    <m/>
    <m/>
    <m/>
    <m/>
    <m/>
    <m/>
    <m/>
    <m/>
    <m/>
    <m/>
    <m/>
    <m/>
    <m/>
    <m/>
    <m/>
    <m/>
    <m/>
    <m/>
    <m/>
    <m/>
    <m/>
    <m/>
    <m/>
    <m/>
    <m/>
    <m/>
    <m/>
    <m/>
    <m/>
    <m/>
    <m/>
    <m/>
    <m/>
    <m/>
    <m/>
    <m/>
    <m/>
    <m/>
    <m/>
    <m/>
    <m/>
    <m/>
    <m/>
    <m/>
    <m/>
    <m/>
    <m/>
    <m/>
    <m/>
    <m/>
    <m/>
    <m/>
    <n v="14.52"/>
    <m/>
    <m/>
  </r>
  <r>
    <n v="603"/>
    <s v="2022-07-01 14:21:44"/>
    <n v="4"/>
    <s v="pt-BR"/>
    <n v="2064090833"/>
    <s v="2022-07-01 13:38:22"/>
    <s v="2022-07-01 14:21:43"/>
    <s v="10.0.0.47"/>
    <s v="https://www.gov.br/"/>
    <m/>
    <s v="Carolina Gonçalves Oliveira"/>
    <s v="vigilanciapiumhi@gmail.com"/>
    <x v="0"/>
    <x v="1"/>
    <m/>
    <x v="1"/>
    <x v="1"/>
    <x v="1"/>
    <m/>
    <s v="Prefeitura Municipal de Piumhi"/>
    <s v="16.781.346/0001-04"/>
    <x v="7"/>
    <x v="1"/>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3003.02"/>
    <n v="364.06"/>
    <m/>
    <n v="2450.09"/>
    <m/>
    <m/>
    <m/>
    <m/>
    <m/>
    <m/>
    <m/>
    <m/>
    <m/>
    <m/>
    <m/>
    <m/>
    <n v="156.13999999999999"/>
    <m/>
    <m/>
    <m/>
    <m/>
    <m/>
    <m/>
    <m/>
    <m/>
    <m/>
    <m/>
    <m/>
    <m/>
    <m/>
    <m/>
    <m/>
    <m/>
    <m/>
    <m/>
    <m/>
    <m/>
    <m/>
    <m/>
    <m/>
    <m/>
    <m/>
    <m/>
    <m/>
    <m/>
    <m/>
    <m/>
    <m/>
    <m/>
    <m/>
    <m/>
    <m/>
    <m/>
    <m/>
    <m/>
    <m/>
    <m/>
    <m/>
    <m/>
    <m/>
    <m/>
    <m/>
    <m/>
    <m/>
    <m/>
    <m/>
    <m/>
    <m/>
    <m/>
    <m/>
    <m/>
    <m/>
    <m/>
    <m/>
    <m/>
    <m/>
    <m/>
    <m/>
    <m/>
    <m/>
    <m/>
    <m/>
    <m/>
    <m/>
    <m/>
    <m/>
    <m/>
    <m/>
    <m/>
    <m/>
    <m/>
    <m/>
    <m/>
    <m/>
    <m/>
    <m/>
    <m/>
    <m/>
    <m/>
    <m/>
    <m/>
    <m/>
    <m/>
    <m/>
    <m/>
    <m/>
    <m/>
    <m/>
    <m/>
    <m/>
    <m/>
    <m/>
    <m/>
    <m/>
    <m/>
    <m/>
    <m/>
    <m/>
    <m/>
    <m/>
    <m/>
    <m/>
    <m/>
    <m/>
    <m/>
    <m/>
    <m/>
    <m/>
    <n v="32.729999999999997"/>
    <m/>
    <m/>
  </r>
  <r>
    <n v="606"/>
    <s v="2022-07-04 10:53:49"/>
    <n v="4"/>
    <s v="pt-BR"/>
    <n v="2058437505"/>
    <s v="2022-07-04 10:44:53"/>
    <s v="2022-07-04 10:53:49"/>
    <s v="10.0.1.29"/>
    <s v="http://antigo.anvisa.gov.br/editais-de-chamamento"/>
    <m/>
    <s v="Priscila Ap Santos Carriel"/>
    <s v="priscila.carriel@interfarma.org.br"/>
    <x v="0"/>
    <x v="0"/>
    <m/>
    <x v="1"/>
    <x v="1"/>
    <x v="1"/>
    <m/>
    <s v="INTERFARMA - Associação da Indústria Farmacêutica de Pesquisa"/>
    <s v="31.118.508/0001-12"/>
    <x v="5"/>
    <x v="0"/>
    <x v="0"/>
    <x v="0"/>
    <x v="0"/>
    <x v="0"/>
    <x v="0"/>
    <x v="0"/>
    <x v="0"/>
    <x v="0"/>
    <x v="0"/>
    <x v="0"/>
    <x v="0"/>
    <x v="0"/>
    <x v="0"/>
    <x v="0"/>
    <x v="0"/>
    <x v="0"/>
    <x v="0"/>
    <x v="0"/>
    <x v="0"/>
    <x v="0"/>
    <x v="0"/>
    <x v="0"/>
    <x v="0"/>
    <x v="0"/>
    <x v="0"/>
    <x v="0"/>
    <x v="0"/>
    <x v="0"/>
    <x v="0"/>
    <x v="0"/>
    <x v="0"/>
    <x v="0"/>
    <x v="0"/>
    <x v="0"/>
    <x v="0"/>
    <x v="0"/>
    <x v="0"/>
    <x v="0"/>
    <x v="0"/>
    <x v="0"/>
    <x v="0"/>
    <x v="0"/>
    <x v="1"/>
    <x v="1"/>
    <x v="1"/>
    <x v="1"/>
    <x v="1"/>
    <x v="1"/>
    <x v="0"/>
    <x v="0"/>
    <x v="0"/>
    <x v="0"/>
    <x v="0"/>
    <x v="0"/>
    <x v="0"/>
    <x v="0"/>
    <x v="0"/>
    <x v="0"/>
    <x v="0"/>
    <x v="0"/>
    <x v="1"/>
    <x v="2"/>
    <x v="2"/>
    <x v="2"/>
    <x v="1"/>
    <x v="9"/>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536.88"/>
    <n v="4.38"/>
    <m/>
    <n v="140.12"/>
    <m/>
    <m/>
    <m/>
    <m/>
    <m/>
    <m/>
    <m/>
    <m/>
    <m/>
    <m/>
    <m/>
    <m/>
    <n v="382.72"/>
    <m/>
    <m/>
    <m/>
    <m/>
    <m/>
    <m/>
    <m/>
    <m/>
    <m/>
    <m/>
    <m/>
    <m/>
    <m/>
    <m/>
    <m/>
    <m/>
    <m/>
    <m/>
    <m/>
    <m/>
    <m/>
    <m/>
    <m/>
    <m/>
    <m/>
    <m/>
    <m/>
    <m/>
    <m/>
    <m/>
    <m/>
    <m/>
    <m/>
    <m/>
    <m/>
    <m/>
    <m/>
    <m/>
    <m/>
    <m/>
    <m/>
    <m/>
    <m/>
    <m/>
    <m/>
    <m/>
    <m/>
    <m/>
    <m/>
    <m/>
    <m/>
    <m/>
    <m/>
    <m/>
    <m/>
    <m/>
    <m/>
    <m/>
    <m/>
    <m/>
    <m/>
    <m/>
    <m/>
    <m/>
    <m/>
    <m/>
    <m/>
    <m/>
    <m/>
    <m/>
    <m/>
    <m/>
    <m/>
    <m/>
    <m/>
    <m/>
    <m/>
    <m/>
    <m/>
    <m/>
    <m/>
    <m/>
    <m/>
    <m/>
    <m/>
    <m/>
    <m/>
    <m/>
    <m/>
    <m/>
    <m/>
    <m/>
    <m/>
    <m/>
    <m/>
    <m/>
    <m/>
    <m/>
    <m/>
    <m/>
    <m/>
    <m/>
    <m/>
    <m/>
    <m/>
    <m/>
    <m/>
    <m/>
    <m/>
    <m/>
    <m/>
    <n v="9.66"/>
    <m/>
    <m/>
  </r>
  <r>
    <n v="608"/>
    <s v="2022-07-08 10:07:04"/>
    <n v="4"/>
    <s v="pt-BR"/>
    <n v="1304570733"/>
    <s v="2022-07-04 17:21:53"/>
    <s v="2022-07-08 10:07:04"/>
    <s v="10.0.1.28"/>
    <s v="https://www.gov.br/"/>
    <m/>
    <s v="Ricardo de Nobrega"/>
    <s v="ricardo@abihpec.org.br"/>
    <x v="0"/>
    <x v="0"/>
    <m/>
    <x v="1"/>
    <x v="1"/>
    <x v="1"/>
    <m/>
    <s v="ABIHPEC - Associação Brasileira da Indústria de Higiene Pessoal, Perfumaria e Cosméticos"/>
    <s v="00.478.478/0001-21"/>
    <x v="5"/>
    <x v="0"/>
    <x v="1"/>
    <x v="2"/>
    <x v="1"/>
    <x v="1"/>
    <x v="2"/>
    <x v="22"/>
    <x v="1"/>
    <x v="1"/>
    <x v="2"/>
    <x v="1"/>
    <x v="1"/>
    <x v="16"/>
    <x v="1"/>
    <x v="1"/>
    <x v="1"/>
    <x v="1"/>
    <x v="1"/>
    <x v="17"/>
    <x v="1"/>
    <x v="1"/>
    <x v="1"/>
    <x v="1"/>
    <x v="1"/>
    <x v="8"/>
    <x v="0"/>
    <x v="0"/>
    <x v="0"/>
    <x v="0"/>
    <x v="0"/>
    <x v="0"/>
    <x v="0"/>
    <x v="0"/>
    <x v="0"/>
    <x v="0"/>
    <x v="0"/>
    <x v="0"/>
    <x v="1"/>
    <x v="1"/>
    <x v="1"/>
    <x v="1"/>
    <x v="1"/>
    <x v="6"/>
    <x v="1"/>
    <x v="1"/>
    <x v="1"/>
    <x v="1"/>
    <x v="1"/>
    <x v="1"/>
    <x v="1"/>
    <x v="1"/>
    <x v="1"/>
    <x v="1"/>
    <x v="1"/>
    <x v="7"/>
    <x v="1"/>
    <x v="1"/>
    <x v="1"/>
    <x v="1"/>
    <x v="1"/>
    <x v="7"/>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2"/>
    <x v="0"/>
    <x v="1"/>
    <x v="16"/>
    <x v="0"/>
    <x v="0"/>
    <x v="0"/>
    <x v="0"/>
    <x v="0"/>
    <x v="0"/>
    <x v="1"/>
    <x v="15"/>
    <n v="10212.700000000001"/>
    <n v="4.29"/>
    <m/>
    <n v="181.24"/>
    <m/>
    <m/>
    <m/>
    <m/>
    <m/>
    <m/>
    <m/>
    <m/>
    <m/>
    <m/>
    <m/>
    <m/>
    <n v="9756.39"/>
    <m/>
    <m/>
    <m/>
    <m/>
    <m/>
    <m/>
    <m/>
    <m/>
    <m/>
    <m/>
    <m/>
    <m/>
    <m/>
    <m/>
    <m/>
    <m/>
    <m/>
    <m/>
    <m/>
    <m/>
    <m/>
    <m/>
    <m/>
    <m/>
    <m/>
    <m/>
    <m/>
    <m/>
    <m/>
    <m/>
    <m/>
    <m/>
    <m/>
    <m/>
    <m/>
    <m/>
    <m/>
    <m/>
    <m/>
    <m/>
    <m/>
    <m/>
    <m/>
    <m/>
    <m/>
    <m/>
    <m/>
    <m/>
    <m/>
    <m/>
    <m/>
    <m/>
    <m/>
    <m/>
    <m/>
    <m/>
    <m/>
    <m/>
    <m/>
    <m/>
    <m/>
    <m/>
    <m/>
    <m/>
    <m/>
    <m/>
    <m/>
    <m/>
    <m/>
    <m/>
    <m/>
    <m/>
    <m/>
    <m/>
    <m/>
    <m/>
    <m/>
    <m/>
    <m/>
    <m/>
    <m/>
    <m/>
    <m/>
    <m/>
    <m/>
    <m/>
    <m/>
    <m/>
    <m/>
    <m/>
    <m/>
    <m/>
    <m/>
    <m/>
    <m/>
    <m/>
    <m/>
    <m/>
    <m/>
    <m/>
    <m/>
    <m/>
    <m/>
    <m/>
    <m/>
    <m/>
    <m/>
    <m/>
    <m/>
    <m/>
    <m/>
    <n v="270.76"/>
    <m/>
    <m/>
  </r>
  <r>
    <n v="612"/>
    <s v="2022-07-05 16:38:20"/>
    <n v="4"/>
    <s v="pt-BR"/>
    <n v="1119476343"/>
    <s v="2022-07-05 16:31:38"/>
    <s v="2022-07-05 16:38:20"/>
    <s v="10.0.1.29"/>
    <m/>
    <m/>
    <s v="Viviane Augusto do Nascimento Cuqui"/>
    <s v="viviane.cuqui@adm.com"/>
    <x v="0"/>
    <x v="0"/>
    <m/>
    <x v="1"/>
    <x v="1"/>
    <x v="1"/>
    <m/>
    <s v="ADM do Brasil Ltda"/>
    <s v="02.003.402/0059-91"/>
    <x v="1"/>
    <x v="0"/>
    <x v="1"/>
    <x v="2"/>
    <x v="1"/>
    <x v="1"/>
    <x v="1"/>
    <x v="23"/>
    <x v="0"/>
    <x v="0"/>
    <x v="0"/>
    <x v="0"/>
    <x v="0"/>
    <x v="0"/>
    <x v="0"/>
    <x v="0"/>
    <x v="0"/>
    <x v="0"/>
    <x v="0"/>
    <x v="0"/>
    <x v="0"/>
    <x v="0"/>
    <x v="0"/>
    <x v="0"/>
    <x v="0"/>
    <x v="0"/>
    <x v="1"/>
    <x v="2"/>
    <x v="1"/>
    <x v="2"/>
    <x v="2"/>
    <x v="13"/>
    <x v="0"/>
    <x v="0"/>
    <x v="0"/>
    <x v="0"/>
    <x v="0"/>
    <x v="0"/>
    <x v="0"/>
    <x v="0"/>
    <x v="0"/>
    <x v="0"/>
    <x v="0"/>
    <x v="0"/>
    <x v="1"/>
    <x v="1"/>
    <x v="1"/>
    <x v="1"/>
    <x v="1"/>
    <x v="1"/>
    <x v="0"/>
    <x v="0"/>
    <x v="0"/>
    <x v="0"/>
    <x v="0"/>
    <x v="0"/>
    <x v="0"/>
    <x v="0"/>
    <x v="0"/>
    <x v="0"/>
    <x v="0"/>
    <x v="0"/>
    <x v="0"/>
    <x v="0"/>
    <x v="0"/>
    <x v="0"/>
    <x v="0"/>
    <x v="0"/>
    <x v="0"/>
    <x v="0"/>
    <x v="0"/>
    <x v="0"/>
    <x v="0"/>
    <x v="0"/>
    <x v="0"/>
    <x v="0"/>
    <x v="0"/>
    <x v="0"/>
    <x v="0"/>
    <x v="0"/>
    <x v="1"/>
    <x v="2"/>
    <x v="1"/>
    <x v="2"/>
    <x v="2"/>
    <x v="13"/>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404.56"/>
    <n v="4.76"/>
    <m/>
    <n v="73.209999999999994"/>
    <m/>
    <m/>
    <m/>
    <m/>
    <m/>
    <m/>
    <m/>
    <m/>
    <m/>
    <m/>
    <m/>
    <m/>
    <n v="296.91000000000003"/>
    <m/>
    <m/>
    <m/>
    <m/>
    <m/>
    <m/>
    <m/>
    <m/>
    <m/>
    <m/>
    <m/>
    <m/>
    <m/>
    <m/>
    <m/>
    <m/>
    <m/>
    <m/>
    <m/>
    <m/>
    <m/>
    <m/>
    <m/>
    <m/>
    <m/>
    <m/>
    <m/>
    <m/>
    <m/>
    <m/>
    <m/>
    <m/>
    <m/>
    <m/>
    <m/>
    <m/>
    <m/>
    <m/>
    <m/>
    <m/>
    <m/>
    <m/>
    <m/>
    <m/>
    <m/>
    <m/>
    <m/>
    <m/>
    <m/>
    <m/>
    <m/>
    <m/>
    <m/>
    <m/>
    <m/>
    <m/>
    <m/>
    <m/>
    <m/>
    <m/>
    <m/>
    <m/>
    <m/>
    <m/>
    <m/>
    <m/>
    <m/>
    <m/>
    <m/>
    <m/>
    <m/>
    <m/>
    <m/>
    <m/>
    <m/>
    <m/>
    <m/>
    <m/>
    <m/>
    <m/>
    <m/>
    <m/>
    <m/>
    <m/>
    <m/>
    <m/>
    <m/>
    <m/>
    <m/>
    <m/>
    <m/>
    <m/>
    <m/>
    <m/>
    <m/>
    <m/>
    <m/>
    <m/>
    <m/>
    <m/>
    <m/>
    <m/>
    <m/>
    <m/>
    <m/>
    <m/>
    <m/>
    <m/>
    <m/>
    <m/>
    <m/>
    <n v="29.68"/>
    <m/>
    <m/>
  </r>
  <r>
    <n v="618"/>
    <s v="2022-07-06 16:20:52"/>
    <n v="4"/>
    <s v="pt-BR"/>
    <n v="907049743"/>
    <s v="2022-07-06 16:06:32"/>
    <s v="2022-07-06 16:20:52"/>
    <s v="10.0.1.37"/>
    <s v="http://antigo.anvisa.gov.br/editais-de-chamamento"/>
    <m/>
    <s v="LILIA MIRANDA"/>
    <s v="abecetrading@gmail.com"/>
    <x v="0"/>
    <x v="10"/>
    <m/>
    <x v="1"/>
    <x v="1"/>
    <x v="1"/>
    <m/>
    <s v="ASSOCIAÇÃO BRASILEIRA DE EMPRESAS DE COMÉRCIO EXTERIOR - ABECE42"/>
    <s v="42.472.886/0001-16"/>
    <x v="6"/>
    <x v="0"/>
    <x v="1"/>
    <x v="2"/>
    <x v="1"/>
    <x v="1"/>
    <x v="1"/>
    <x v="24"/>
    <x v="0"/>
    <x v="0"/>
    <x v="0"/>
    <x v="0"/>
    <x v="0"/>
    <x v="0"/>
    <x v="0"/>
    <x v="0"/>
    <x v="0"/>
    <x v="0"/>
    <x v="0"/>
    <x v="0"/>
    <x v="0"/>
    <x v="0"/>
    <x v="0"/>
    <x v="0"/>
    <x v="0"/>
    <x v="0"/>
    <x v="0"/>
    <x v="0"/>
    <x v="0"/>
    <x v="0"/>
    <x v="0"/>
    <x v="0"/>
    <x v="1"/>
    <x v="1"/>
    <x v="1"/>
    <x v="1"/>
    <x v="1"/>
    <x v="11"/>
    <x v="1"/>
    <x v="1"/>
    <x v="1"/>
    <x v="1"/>
    <x v="1"/>
    <x v="7"/>
    <x v="1"/>
    <x v="1"/>
    <x v="1"/>
    <x v="1"/>
    <x v="1"/>
    <x v="1"/>
    <x v="0"/>
    <x v="0"/>
    <x v="0"/>
    <x v="0"/>
    <x v="0"/>
    <x v="0"/>
    <x v="0"/>
    <x v="0"/>
    <x v="0"/>
    <x v="0"/>
    <x v="0"/>
    <x v="0"/>
    <x v="0"/>
    <x v="0"/>
    <x v="0"/>
    <x v="0"/>
    <x v="0"/>
    <x v="0"/>
    <x v="0"/>
    <x v="0"/>
    <x v="0"/>
    <x v="0"/>
    <x v="0"/>
    <x v="0"/>
    <x v="0"/>
    <x v="0"/>
    <x v="0"/>
    <x v="0"/>
    <x v="0"/>
    <x v="0"/>
    <x v="1"/>
    <x v="2"/>
    <x v="1"/>
    <x v="2"/>
    <x v="2"/>
    <x v="14"/>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2"/>
    <x v="2"/>
    <x v="1"/>
    <x v="1"/>
    <x v="17"/>
    <x v="0"/>
    <x v="0"/>
    <x v="0"/>
    <x v="0"/>
    <x v="0"/>
    <x v="0"/>
    <x v="1"/>
    <x v="16"/>
    <n v="861.16"/>
    <n v="18.559999999999999"/>
    <m/>
    <n v="193.86"/>
    <m/>
    <m/>
    <m/>
    <m/>
    <m/>
    <m/>
    <m/>
    <m/>
    <m/>
    <m/>
    <m/>
    <m/>
    <n v="580.05999999999995"/>
    <m/>
    <m/>
    <m/>
    <m/>
    <m/>
    <m/>
    <m/>
    <m/>
    <m/>
    <m/>
    <m/>
    <m/>
    <m/>
    <m/>
    <m/>
    <m/>
    <m/>
    <m/>
    <m/>
    <m/>
    <m/>
    <m/>
    <m/>
    <m/>
    <m/>
    <m/>
    <m/>
    <m/>
    <m/>
    <m/>
    <m/>
    <m/>
    <m/>
    <m/>
    <m/>
    <m/>
    <m/>
    <m/>
    <m/>
    <m/>
    <m/>
    <m/>
    <m/>
    <m/>
    <m/>
    <m/>
    <m/>
    <m/>
    <m/>
    <m/>
    <m/>
    <m/>
    <m/>
    <m/>
    <m/>
    <m/>
    <m/>
    <m/>
    <m/>
    <m/>
    <m/>
    <m/>
    <m/>
    <m/>
    <m/>
    <m/>
    <m/>
    <m/>
    <m/>
    <m/>
    <m/>
    <m/>
    <m/>
    <m/>
    <m/>
    <m/>
    <m/>
    <m/>
    <m/>
    <m/>
    <m/>
    <m/>
    <m/>
    <m/>
    <m/>
    <m/>
    <m/>
    <m/>
    <m/>
    <m/>
    <m/>
    <m/>
    <m/>
    <m/>
    <m/>
    <m/>
    <m/>
    <m/>
    <m/>
    <m/>
    <m/>
    <m/>
    <m/>
    <m/>
    <m/>
    <m/>
    <m/>
    <m/>
    <m/>
    <m/>
    <m/>
    <n v="68.680000000000007"/>
    <m/>
    <m/>
  </r>
  <r>
    <n v="625"/>
    <s v="2022-07-08 10:26:28"/>
    <n v="4"/>
    <s v="pt-BR"/>
    <n v="1822310249"/>
    <s v="2022-07-08 10:02:52"/>
    <s v="2022-07-08 10:26:28"/>
    <s v="10.0.1.31"/>
    <s v="https://www.google.com.br/"/>
    <m/>
    <s v="Fernando R. Lotto"/>
    <s v="f.lotto@abcv.org.br"/>
    <x v="0"/>
    <x v="0"/>
    <m/>
    <x v="1"/>
    <x v="1"/>
    <x v="1"/>
    <m/>
    <s v="Associação Brasileira das Empresas de Ciências da Vida - ABCV"/>
    <s v="05.852.064/0001-34"/>
    <x v="5"/>
    <x v="0"/>
    <x v="1"/>
    <x v="2"/>
    <x v="1"/>
    <x v="1"/>
    <x v="1"/>
    <x v="25"/>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0"/>
    <x v="2"/>
    <x v="2"/>
    <x v="0"/>
    <x v="0"/>
    <x v="6"/>
    <x v="0"/>
    <x v="0"/>
    <x v="0"/>
    <x v="0"/>
    <x v="0"/>
    <x v="0"/>
    <x v="1"/>
    <x v="1"/>
    <x v="1"/>
    <x v="1"/>
    <x v="1"/>
    <x v="4"/>
    <x v="0"/>
    <x v="0"/>
    <x v="0"/>
    <x v="0"/>
    <x v="0"/>
    <x v="0"/>
    <x v="0"/>
    <x v="0"/>
    <x v="0"/>
    <x v="0"/>
    <x v="0"/>
    <x v="0"/>
    <x v="1"/>
    <x v="1"/>
    <x v="1"/>
    <x v="2"/>
    <x v="2"/>
    <x v="2"/>
    <x v="0"/>
    <x v="0"/>
    <x v="0"/>
    <x v="0"/>
    <x v="0"/>
    <x v="0"/>
    <x v="0"/>
    <x v="0"/>
    <n v="1419.2"/>
    <n v="6.58"/>
    <m/>
    <n v="274.06"/>
    <m/>
    <m/>
    <m/>
    <m/>
    <m/>
    <m/>
    <m/>
    <m/>
    <m/>
    <m/>
    <m/>
    <m/>
    <n v="1128.76"/>
    <m/>
    <m/>
    <m/>
    <m/>
    <m/>
    <m/>
    <m/>
    <m/>
    <m/>
    <m/>
    <m/>
    <m/>
    <m/>
    <m/>
    <m/>
    <m/>
    <m/>
    <m/>
    <m/>
    <m/>
    <m/>
    <m/>
    <m/>
    <m/>
    <m/>
    <m/>
    <m/>
    <m/>
    <m/>
    <m/>
    <m/>
    <m/>
    <m/>
    <m/>
    <m/>
    <m/>
    <m/>
    <m/>
    <m/>
    <m/>
    <m/>
    <m/>
    <m/>
    <m/>
    <m/>
    <m/>
    <m/>
    <m/>
    <m/>
    <m/>
    <m/>
    <m/>
    <m/>
    <m/>
    <m/>
    <m/>
    <m/>
    <m/>
    <m/>
    <m/>
    <m/>
    <m/>
    <m/>
    <m/>
    <m/>
    <m/>
    <m/>
    <m/>
    <m/>
    <m/>
    <m/>
    <m/>
    <m/>
    <m/>
    <m/>
    <m/>
    <m/>
    <m/>
    <m/>
    <m/>
    <m/>
    <m/>
    <m/>
    <m/>
    <m/>
    <m/>
    <m/>
    <m/>
    <m/>
    <m/>
    <m/>
    <m/>
    <m/>
    <m/>
    <m/>
    <m/>
    <m/>
    <m/>
    <m/>
    <m/>
    <m/>
    <m/>
    <m/>
    <m/>
    <m/>
    <m/>
    <m/>
    <m/>
    <m/>
    <m/>
    <m/>
    <n v="9.8000000000000007"/>
    <m/>
    <m/>
  </r>
  <r>
    <n v="626"/>
    <s v="2022-07-08 11:45:49"/>
    <n v="4"/>
    <s v="pt-BR"/>
    <n v="1985289052"/>
    <s v="2022-07-08 10:37:06"/>
    <s v="2022-07-08 11:45:49"/>
    <s v="10.0.1.29"/>
    <m/>
    <m/>
    <s v="KATHIA FARIAS SCHMIDER"/>
    <s v="areatecnica@abiad.org.br"/>
    <x v="0"/>
    <x v="0"/>
    <m/>
    <x v="1"/>
    <x v="1"/>
    <x v="1"/>
    <m/>
    <s v="ABIAD - Assoc. Bras. Ind. de Alimentos para Fins Especiais e Congêneres"/>
    <s v="57.003.667/0001-65"/>
    <x v="5"/>
    <x v="0"/>
    <x v="1"/>
    <x v="2"/>
    <x v="1"/>
    <x v="1"/>
    <x v="1"/>
    <x v="26"/>
    <x v="0"/>
    <x v="0"/>
    <x v="0"/>
    <x v="0"/>
    <x v="0"/>
    <x v="0"/>
    <x v="0"/>
    <x v="0"/>
    <x v="0"/>
    <x v="0"/>
    <x v="0"/>
    <x v="0"/>
    <x v="0"/>
    <x v="0"/>
    <x v="0"/>
    <x v="0"/>
    <x v="0"/>
    <x v="0"/>
    <x v="1"/>
    <x v="2"/>
    <x v="1"/>
    <x v="2"/>
    <x v="2"/>
    <x v="14"/>
    <x v="0"/>
    <x v="0"/>
    <x v="0"/>
    <x v="0"/>
    <x v="0"/>
    <x v="0"/>
    <x v="0"/>
    <x v="0"/>
    <x v="0"/>
    <x v="0"/>
    <x v="0"/>
    <x v="0"/>
    <x v="1"/>
    <x v="1"/>
    <x v="1"/>
    <x v="1"/>
    <x v="1"/>
    <x v="1"/>
    <x v="0"/>
    <x v="0"/>
    <x v="0"/>
    <x v="0"/>
    <x v="0"/>
    <x v="0"/>
    <x v="0"/>
    <x v="0"/>
    <x v="0"/>
    <x v="0"/>
    <x v="0"/>
    <x v="0"/>
    <x v="0"/>
    <x v="0"/>
    <x v="0"/>
    <x v="0"/>
    <x v="0"/>
    <x v="0"/>
    <x v="0"/>
    <x v="0"/>
    <x v="0"/>
    <x v="0"/>
    <x v="0"/>
    <x v="0"/>
    <x v="0"/>
    <x v="0"/>
    <x v="0"/>
    <x v="0"/>
    <x v="0"/>
    <x v="0"/>
    <x v="1"/>
    <x v="2"/>
    <x v="1"/>
    <x v="2"/>
    <x v="2"/>
    <x v="15"/>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17"/>
    <n v="3150.99"/>
    <n v="120.41"/>
    <m/>
    <n v="258.97000000000003"/>
    <m/>
    <m/>
    <m/>
    <m/>
    <m/>
    <m/>
    <m/>
    <m/>
    <m/>
    <m/>
    <m/>
    <m/>
    <n v="1115.75"/>
    <m/>
    <m/>
    <m/>
    <m/>
    <m/>
    <m/>
    <m/>
    <m/>
    <m/>
    <m/>
    <m/>
    <m/>
    <m/>
    <m/>
    <m/>
    <m/>
    <m/>
    <m/>
    <m/>
    <m/>
    <m/>
    <m/>
    <m/>
    <m/>
    <m/>
    <m/>
    <m/>
    <m/>
    <m/>
    <m/>
    <m/>
    <m/>
    <m/>
    <m/>
    <m/>
    <m/>
    <m/>
    <m/>
    <m/>
    <m/>
    <m/>
    <m/>
    <m/>
    <m/>
    <m/>
    <m/>
    <m/>
    <m/>
    <m/>
    <m/>
    <m/>
    <m/>
    <m/>
    <m/>
    <m/>
    <m/>
    <m/>
    <m/>
    <m/>
    <m/>
    <m/>
    <m/>
    <m/>
    <m/>
    <m/>
    <m/>
    <m/>
    <m/>
    <m/>
    <m/>
    <m/>
    <m/>
    <m/>
    <m/>
    <m/>
    <m/>
    <m/>
    <m/>
    <m/>
    <m/>
    <m/>
    <m/>
    <m/>
    <m/>
    <m/>
    <m/>
    <m/>
    <m/>
    <m/>
    <m/>
    <m/>
    <m/>
    <m/>
    <m/>
    <m/>
    <m/>
    <m/>
    <m/>
    <m/>
    <m/>
    <m/>
    <m/>
    <m/>
    <m/>
    <m/>
    <m/>
    <m/>
    <m/>
    <m/>
    <m/>
    <m/>
    <n v="1655.86"/>
    <m/>
    <m/>
  </r>
  <r>
    <n v="628"/>
    <s v="2022-07-08 16:44:23"/>
    <n v="4"/>
    <s v="pt-BR"/>
    <n v="478732733"/>
    <s v="2022-07-08 11:32:08"/>
    <s v="2022-07-08 16:44:23"/>
    <s v="10.0.1.36"/>
    <s v="https://www.gov.br/"/>
    <m/>
    <s v="Instituto Brasileiro de Equipamentos Médicos"/>
    <s v="juridico@institutoibem.med.br"/>
    <x v="0"/>
    <x v="0"/>
    <m/>
    <x v="1"/>
    <x v="1"/>
    <x v="1"/>
    <m/>
    <s v="Instituto Brasileiro de Equipamentos Médicos"/>
    <s v="29.646.664/0001-04"/>
    <x v="5"/>
    <x v="0"/>
    <x v="1"/>
    <x v="1"/>
    <x v="1"/>
    <x v="1"/>
    <x v="2"/>
    <x v="0"/>
    <x v="1"/>
    <x v="1"/>
    <x v="2"/>
    <x v="1"/>
    <x v="1"/>
    <x v="17"/>
    <x v="1"/>
    <x v="2"/>
    <x v="2"/>
    <x v="1"/>
    <x v="1"/>
    <x v="0"/>
    <x v="1"/>
    <x v="2"/>
    <x v="2"/>
    <x v="1"/>
    <x v="1"/>
    <x v="0"/>
    <x v="0"/>
    <x v="0"/>
    <x v="0"/>
    <x v="0"/>
    <x v="0"/>
    <x v="0"/>
    <x v="0"/>
    <x v="0"/>
    <x v="0"/>
    <x v="0"/>
    <x v="0"/>
    <x v="0"/>
    <x v="0"/>
    <x v="0"/>
    <x v="0"/>
    <x v="0"/>
    <x v="0"/>
    <x v="0"/>
    <x v="1"/>
    <x v="1"/>
    <x v="1"/>
    <x v="1"/>
    <x v="1"/>
    <x v="1"/>
    <x v="0"/>
    <x v="0"/>
    <x v="0"/>
    <x v="0"/>
    <x v="0"/>
    <x v="0"/>
    <x v="0"/>
    <x v="0"/>
    <x v="0"/>
    <x v="0"/>
    <x v="0"/>
    <x v="0"/>
    <x v="0"/>
    <x v="0"/>
    <x v="0"/>
    <x v="0"/>
    <x v="0"/>
    <x v="0"/>
    <x v="1"/>
    <x v="2"/>
    <x v="1"/>
    <x v="2"/>
    <x v="2"/>
    <x v="4"/>
    <x v="1"/>
    <x v="2"/>
    <x v="1"/>
    <x v="2"/>
    <x v="1"/>
    <x v="4"/>
    <x v="0"/>
    <x v="0"/>
    <x v="0"/>
    <x v="0"/>
    <x v="0"/>
    <x v="0"/>
    <x v="0"/>
    <x v="0"/>
    <x v="0"/>
    <x v="0"/>
    <x v="0"/>
    <x v="0"/>
    <x v="0"/>
    <x v="0"/>
    <x v="0"/>
    <x v="0"/>
    <x v="0"/>
    <x v="0"/>
    <x v="1"/>
    <x v="1"/>
    <x v="2"/>
    <x v="1"/>
    <x v="1"/>
    <x v="9"/>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1"/>
    <x v="18"/>
    <n v="6816.28"/>
    <n v="5.27"/>
    <m/>
    <n v="182.34"/>
    <m/>
    <m/>
    <m/>
    <m/>
    <m/>
    <m/>
    <m/>
    <m/>
    <m/>
    <m/>
    <m/>
    <m/>
    <n v="6193.11"/>
    <m/>
    <m/>
    <m/>
    <m/>
    <m/>
    <m/>
    <m/>
    <m/>
    <m/>
    <m/>
    <m/>
    <m/>
    <m/>
    <m/>
    <m/>
    <m/>
    <m/>
    <m/>
    <m/>
    <m/>
    <m/>
    <m/>
    <m/>
    <m/>
    <m/>
    <m/>
    <m/>
    <m/>
    <m/>
    <m/>
    <m/>
    <m/>
    <m/>
    <m/>
    <m/>
    <m/>
    <m/>
    <m/>
    <m/>
    <m/>
    <m/>
    <m/>
    <m/>
    <m/>
    <m/>
    <m/>
    <m/>
    <m/>
    <m/>
    <m/>
    <m/>
    <m/>
    <m/>
    <m/>
    <m/>
    <m/>
    <m/>
    <m/>
    <m/>
    <m/>
    <m/>
    <m/>
    <m/>
    <m/>
    <m/>
    <m/>
    <m/>
    <m/>
    <m/>
    <m/>
    <m/>
    <m/>
    <m/>
    <m/>
    <m/>
    <m/>
    <m/>
    <m/>
    <m/>
    <m/>
    <m/>
    <m/>
    <m/>
    <m/>
    <m/>
    <m/>
    <m/>
    <m/>
    <m/>
    <m/>
    <m/>
    <m/>
    <m/>
    <m/>
    <m/>
    <m/>
    <m/>
    <m/>
    <m/>
    <m/>
    <m/>
    <m/>
    <m/>
    <m/>
    <m/>
    <m/>
    <m/>
    <m/>
    <m/>
    <m/>
    <m/>
    <n v="435.56"/>
    <m/>
    <m/>
  </r>
  <r>
    <n v="631"/>
    <s v="2022-07-08 14:47:40"/>
    <n v="4"/>
    <s v="pt-BR"/>
    <n v="531112195"/>
    <s v="2022-07-08 14:20:24"/>
    <s v="2022-07-08 14:47:40"/>
    <s v="10.0.7.63"/>
    <s v="https://anvisabr.sharepoint.com/"/>
    <m/>
    <s v="Cláudia Magalhães Vieira"/>
    <s v="claudia.vieira@anvisa.gov.br"/>
    <x v="0"/>
    <x v="12"/>
    <m/>
    <x v="0"/>
    <x v="4"/>
    <x v="1"/>
    <s v="013.076.507-40"/>
    <m/>
    <m/>
    <x v="0"/>
    <x v="0"/>
    <x v="1"/>
    <x v="2"/>
    <x v="1"/>
    <x v="1"/>
    <x v="1"/>
    <x v="27"/>
    <x v="0"/>
    <x v="0"/>
    <x v="0"/>
    <x v="0"/>
    <x v="0"/>
    <x v="0"/>
    <x v="0"/>
    <x v="0"/>
    <x v="0"/>
    <x v="0"/>
    <x v="0"/>
    <x v="0"/>
    <x v="1"/>
    <x v="1"/>
    <x v="1"/>
    <x v="1"/>
    <x v="1"/>
    <x v="9"/>
    <x v="0"/>
    <x v="0"/>
    <x v="0"/>
    <x v="0"/>
    <x v="0"/>
    <x v="0"/>
    <x v="1"/>
    <x v="1"/>
    <x v="1"/>
    <x v="1"/>
    <x v="1"/>
    <x v="12"/>
    <x v="1"/>
    <x v="1"/>
    <x v="1"/>
    <x v="1"/>
    <x v="1"/>
    <x v="8"/>
    <x v="0"/>
    <x v="0"/>
    <x v="2"/>
    <x v="2"/>
    <x v="0"/>
    <x v="8"/>
    <x v="1"/>
    <x v="2"/>
    <x v="1"/>
    <x v="1"/>
    <x v="2"/>
    <x v="8"/>
    <x v="1"/>
    <x v="1"/>
    <x v="1"/>
    <x v="1"/>
    <x v="2"/>
    <x v="8"/>
    <x v="0"/>
    <x v="0"/>
    <x v="0"/>
    <x v="0"/>
    <x v="0"/>
    <x v="0"/>
    <x v="0"/>
    <x v="0"/>
    <x v="0"/>
    <x v="0"/>
    <x v="0"/>
    <x v="0"/>
    <x v="0"/>
    <x v="0"/>
    <x v="0"/>
    <x v="0"/>
    <x v="0"/>
    <x v="0"/>
    <x v="0"/>
    <x v="0"/>
    <x v="0"/>
    <x v="0"/>
    <x v="0"/>
    <x v="0"/>
    <x v="0"/>
    <x v="0"/>
    <x v="0"/>
    <x v="0"/>
    <x v="0"/>
    <x v="0"/>
    <x v="0"/>
    <x v="0"/>
    <x v="0"/>
    <x v="0"/>
    <x v="0"/>
    <x v="0"/>
    <x v="0"/>
    <x v="0"/>
    <x v="0"/>
    <x v="0"/>
    <x v="0"/>
    <x v="0"/>
    <x v="1"/>
    <x v="2"/>
    <x v="2"/>
    <x v="1"/>
    <x v="2"/>
    <x v="12"/>
    <x v="0"/>
    <x v="0"/>
    <x v="0"/>
    <x v="0"/>
    <x v="0"/>
    <x v="0"/>
    <x v="0"/>
    <x v="0"/>
    <x v="0"/>
    <x v="2"/>
    <x v="2"/>
    <x v="14"/>
    <x v="1"/>
    <x v="1"/>
    <x v="1"/>
    <x v="1"/>
    <x v="1"/>
    <x v="1"/>
    <x v="0"/>
    <x v="0"/>
    <x v="0"/>
    <x v="0"/>
    <x v="0"/>
    <x v="0"/>
    <x v="0"/>
    <x v="0"/>
    <x v="0"/>
    <x v="0"/>
    <x v="0"/>
    <x v="0"/>
    <x v="1"/>
    <x v="2"/>
    <x v="2"/>
    <x v="1"/>
    <x v="2"/>
    <x v="4"/>
    <x v="0"/>
    <x v="2"/>
    <x v="2"/>
    <x v="0"/>
    <x v="2"/>
    <x v="9"/>
    <x v="1"/>
    <x v="1"/>
    <x v="1"/>
    <x v="1"/>
    <x v="1"/>
    <x v="4"/>
    <x v="0"/>
    <x v="0"/>
    <x v="0"/>
    <x v="0"/>
    <x v="0"/>
    <x v="0"/>
    <x v="0"/>
    <x v="0"/>
    <x v="0"/>
    <x v="0"/>
    <x v="0"/>
    <x v="0"/>
    <x v="0"/>
    <x v="0"/>
    <x v="0"/>
    <x v="0"/>
    <x v="0"/>
    <x v="0"/>
    <x v="0"/>
    <x v="0"/>
    <x v="0"/>
    <x v="0"/>
    <x v="0"/>
    <x v="0"/>
    <x v="1"/>
    <x v="1"/>
    <x v="1"/>
    <x v="1"/>
    <x v="1"/>
    <x v="1"/>
    <x v="0"/>
    <x v="0"/>
    <x v="0"/>
    <x v="0"/>
    <x v="0"/>
    <x v="0"/>
    <x v="0"/>
    <x v="0"/>
    <x v="0"/>
    <x v="0"/>
    <x v="0"/>
    <x v="0"/>
    <x v="1"/>
    <x v="2"/>
    <x v="1"/>
    <x v="2"/>
    <x v="1"/>
    <x v="5"/>
    <x v="0"/>
    <x v="0"/>
    <x v="0"/>
    <x v="0"/>
    <x v="0"/>
    <x v="0"/>
    <x v="0"/>
    <x v="2"/>
    <x v="0"/>
    <x v="1"/>
    <x v="1"/>
    <x v="18"/>
    <x v="0"/>
    <x v="0"/>
    <x v="0"/>
    <x v="0"/>
    <x v="0"/>
    <x v="0"/>
    <x v="1"/>
    <x v="19"/>
    <n v="1636.74"/>
    <n v="5.94"/>
    <m/>
    <n v="59.87"/>
    <m/>
    <m/>
    <m/>
    <m/>
    <m/>
    <m/>
    <m/>
    <m/>
    <m/>
    <m/>
    <m/>
    <m/>
    <n v="1485.89"/>
    <m/>
    <m/>
    <m/>
    <m/>
    <m/>
    <m/>
    <m/>
    <m/>
    <m/>
    <m/>
    <m/>
    <m/>
    <m/>
    <m/>
    <m/>
    <m/>
    <m/>
    <m/>
    <m/>
    <m/>
    <m/>
    <m/>
    <m/>
    <m/>
    <m/>
    <m/>
    <m/>
    <m/>
    <m/>
    <m/>
    <m/>
    <m/>
    <m/>
    <m/>
    <m/>
    <m/>
    <m/>
    <m/>
    <m/>
    <m/>
    <m/>
    <m/>
    <m/>
    <m/>
    <m/>
    <m/>
    <m/>
    <m/>
    <m/>
    <m/>
    <m/>
    <m/>
    <m/>
    <m/>
    <m/>
    <m/>
    <m/>
    <m/>
    <m/>
    <m/>
    <m/>
    <m/>
    <m/>
    <m/>
    <m/>
    <m/>
    <m/>
    <m/>
    <m/>
    <m/>
    <m/>
    <m/>
    <m/>
    <m/>
    <m/>
    <m/>
    <m/>
    <m/>
    <m/>
    <m/>
    <m/>
    <m/>
    <m/>
    <m/>
    <m/>
    <m/>
    <m/>
    <m/>
    <m/>
    <m/>
    <m/>
    <m/>
    <m/>
    <m/>
    <m/>
    <m/>
    <m/>
    <m/>
    <m/>
    <m/>
    <m/>
    <m/>
    <m/>
    <m/>
    <m/>
    <m/>
    <m/>
    <m/>
    <m/>
    <m/>
    <m/>
    <n v="85.04"/>
    <m/>
    <m/>
  </r>
  <r>
    <n v="633"/>
    <s v="2022-07-08 16:02:41"/>
    <n v="4"/>
    <s v="pt-BR"/>
    <n v="387289440"/>
    <s v="2022-07-08 15:13:08"/>
    <s v="2022-07-08 16:02:41"/>
    <s v="10.0.1.31"/>
    <m/>
    <m/>
    <s v="Luciana Massuci Posa Gonzalez"/>
    <s v="luicna.gonzalez@libbs.com.br"/>
    <x v="0"/>
    <x v="0"/>
    <m/>
    <x v="1"/>
    <x v="1"/>
    <x v="1"/>
    <m/>
    <s v="Libbs Farmacêutica Ltda"/>
    <s v="61.230.314/0001-75"/>
    <x v="1"/>
    <x v="0"/>
    <x v="0"/>
    <x v="0"/>
    <x v="0"/>
    <x v="0"/>
    <x v="0"/>
    <x v="0"/>
    <x v="0"/>
    <x v="0"/>
    <x v="0"/>
    <x v="0"/>
    <x v="0"/>
    <x v="0"/>
    <x v="1"/>
    <x v="1"/>
    <x v="1"/>
    <x v="1"/>
    <x v="1"/>
    <x v="18"/>
    <x v="0"/>
    <x v="0"/>
    <x v="0"/>
    <x v="0"/>
    <x v="0"/>
    <x v="0"/>
    <x v="0"/>
    <x v="0"/>
    <x v="0"/>
    <x v="0"/>
    <x v="0"/>
    <x v="0"/>
    <x v="0"/>
    <x v="0"/>
    <x v="0"/>
    <x v="0"/>
    <x v="0"/>
    <x v="0"/>
    <x v="1"/>
    <x v="2"/>
    <x v="1"/>
    <x v="2"/>
    <x v="1"/>
    <x v="9"/>
    <x v="1"/>
    <x v="1"/>
    <x v="1"/>
    <x v="1"/>
    <x v="1"/>
    <x v="1"/>
    <x v="0"/>
    <x v="0"/>
    <x v="0"/>
    <x v="0"/>
    <x v="0"/>
    <x v="0"/>
    <x v="0"/>
    <x v="0"/>
    <x v="0"/>
    <x v="0"/>
    <x v="0"/>
    <x v="0"/>
    <x v="0"/>
    <x v="0"/>
    <x v="0"/>
    <x v="0"/>
    <x v="0"/>
    <x v="0"/>
    <x v="0"/>
    <x v="0"/>
    <x v="0"/>
    <x v="0"/>
    <x v="0"/>
    <x v="0"/>
    <x v="0"/>
    <x v="0"/>
    <x v="0"/>
    <x v="0"/>
    <x v="0"/>
    <x v="0"/>
    <x v="0"/>
    <x v="0"/>
    <x v="0"/>
    <x v="0"/>
    <x v="0"/>
    <x v="0"/>
    <x v="1"/>
    <x v="2"/>
    <x v="2"/>
    <x v="1"/>
    <x v="1"/>
    <x v="5"/>
    <x v="1"/>
    <x v="2"/>
    <x v="1"/>
    <x v="2"/>
    <x v="1"/>
    <x v="4"/>
    <x v="1"/>
    <x v="2"/>
    <x v="1"/>
    <x v="1"/>
    <x v="1"/>
    <x v="10"/>
    <x v="1"/>
    <x v="2"/>
    <x v="2"/>
    <x v="1"/>
    <x v="1"/>
    <x v="13"/>
    <x v="1"/>
    <x v="2"/>
    <x v="1"/>
    <x v="2"/>
    <x v="2"/>
    <x v="7"/>
    <x v="0"/>
    <x v="0"/>
    <x v="0"/>
    <x v="2"/>
    <x v="0"/>
    <x v="15"/>
    <x v="1"/>
    <x v="1"/>
    <x v="1"/>
    <x v="1"/>
    <x v="1"/>
    <x v="1"/>
    <x v="0"/>
    <x v="0"/>
    <x v="0"/>
    <x v="0"/>
    <x v="0"/>
    <x v="0"/>
    <x v="0"/>
    <x v="0"/>
    <x v="0"/>
    <x v="0"/>
    <x v="0"/>
    <x v="0"/>
    <x v="0"/>
    <x v="0"/>
    <x v="0"/>
    <x v="0"/>
    <x v="0"/>
    <x v="0"/>
    <x v="0"/>
    <x v="0"/>
    <x v="2"/>
    <x v="0"/>
    <x v="2"/>
    <x v="10"/>
    <x v="0"/>
    <x v="0"/>
    <x v="0"/>
    <x v="0"/>
    <x v="0"/>
    <x v="0"/>
    <x v="0"/>
    <x v="0"/>
    <x v="0"/>
    <x v="0"/>
    <x v="0"/>
    <x v="0"/>
    <x v="0"/>
    <x v="0"/>
    <x v="0"/>
    <x v="0"/>
    <x v="0"/>
    <x v="0"/>
    <x v="0"/>
    <x v="0"/>
    <x v="0"/>
    <x v="0"/>
    <x v="0"/>
    <x v="0"/>
    <x v="0"/>
    <x v="0"/>
    <x v="0"/>
    <x v="0"/>
    <x v="0"/>
    <x v="0"/>
    <x v="1"/>
    <x v="1"/>
    <x v="1"/>
    <x v="1"/>
    <x v="1"/>
    <x v="1"/>
    <x v="0"/>
    <x v="0"/>
    <x v="0"/>
    <x v="0"/>
    <x v="0"/>
    <x v="0"/>
    <x v="0"/>
    <x v="0"/>
    <x v="0"/>
    <x v="0"/>
    <x v="0"/>
    <x v="0"/>
    <x v="1"/>
    <x v="2"/>
    <x v="1"/>
    <x v="2"/>
    <x v="1"/>
    <x v="6"/>
    <x v="0"/>
    <x v="0"/>
    <x v="0"/>
    <x v="0"/>
    <x v="0"/>
    <x v="0"/>
    <x v="0"/>
    <x v="2"/>
    <x v="2"/>
    <x v="1"/>
    <x v="1"/>
    <x v="19"/>
    <x v="0"/>
    <x v="0"/>
    <x v="0"/>
    <x v="0"/>
    <x v="0"/>
    <x v="0"/>
    <x v="0"/>
    <x v="0"/>
    <n v="2974.11"/>
    <n v="4"/>
    <m/>
    <n v="63.26"/>
    <m/>
    <m/>
    <m/>
    <m/>
    <m/>
    <m/>
    <m/>
    <m/>
    <m/>
    <m/>
    <m/>
    <m/>
    <n v="2896.53"/>
    <m/>
    <m/>
    <m/>
    <m/>
    <m/>
    <m/>
    <m/>
    <m/>
    <m/>
    <m/>
    <m/>
    <m/>
    <m/>
    <m/>
    <m/>
    <m/>
    <m/>
    <m/>
    <m/>
    <m/>
    <m/>
    <m/>
    <m/>
    <m/>
    <m/>
    <m/>
    <m/>
    <m/>
    <m/>
    <m/>
    <m/>
    <m/>
    <m/>
    <m/>
    <m/>
    <m/>
    <m/>
    <m/>
    <m/>
    <m/>
    <m/>
    <m/>
    <m/>
    <m/>
    <m/>
    <m/>
    <m/>
    <m/>
    <m/>
    <m/>
    <m/>
    <m/>
    <m/>
    <m/>
    <m/>
    <m/>
    <m/>
    <m/>
    <m/>
    <m/>
    <m/>
    <m/>
    <m/>
    <m/>
    <m/>
    <m/>
    <m/>
    <m/>
    <m/>
    <m/>
    <m/>
    <m/>
    <m/>
    <m/>
    <m/>
    <m/>
    <m/>
    <m/>
    <m/>
    <m/>
    <m/>
    <m/>
    <m/>
    <m/>
    <m/>
    <m/>
    <m/>
    <m/>
    <m/>
    <m/>
    <m/>
    <m/>
    <m/>
    <m/>
    <m/>
    <m/>
    <m/>
    <m/>
    <m/>
    <m/>
    <m/>
    <m/>
    <m/>
    <m/>
    <m/>
    <m/>
    <m/>
    <m/>
    <m/>
    <m/>
    <m/>
    <n v="10.32"/>
    <m/>
    <m/>
  </r>
  <r>
    <n v="634"/>
    <s v="2022-07-08 16:43:42"/>
    <n v="4"/>
    <s v="pt-BR"/>
    <n v="1564299885"/>
    <s v="2022-07-08 16:32:39"/>
    <s v="2022-07-08 16:43:42"/>
    <s v="10.0.1.28"/>
    <m/>
    <m/>
    <s v="ABRAEC ASSOCIAÇÃO BRASILEIRA DAS EMPRESAS DE TRANSPRTE INTERNACIONAL EXPRESSO DE CARGAS"/>
    <s v="abraec@abraec.org.br"/>
    <x v="0"/>
    <x v="0"/>
    <m/>
    <x v="1"/>
    <x v="1"/>
    <x v="1"/>
    <m/>
    <s v="ABRAEC ASSOCIAÇÃO BRASILEIRA DAS EMPRESAS DE TRANSPRTE INTERNACIONAL EXPRESSO DE CARGAS"/>
    <s v="53.129.698/0001-06"/>
    <x v="5"/>
    <x v="0"/>
    <x v="1"/>
    <x v="2"/>
    <x v="1"/>
    <x v="1"/>
    <x v="1"/>
    <x v="28"/>
    <x v="1"/>
    <x v="1"/>
    <x v="1"/>
    <x v="1"/>
    <x v="1"/>
    <x v="18"/>
    <x v="1"/>
    <x v="1"/>
    <x v="1"/>
    <x v="1"/>
    <x v="1"/>
    <x v="19"/>
    <x v="1"/>
    <x v="1"/>
    <x v="1"/>
    <x v="1"/>
    <x v="1"/>
    <x v="10"/>
    <x v="1"/>
    <x v="2"/>
    <x v="1"/>
    <x v="2"/>
    <x v="2"/>
    <x v="15"/>
    <x v="1"/>
    <x v="1"/>
    <x v="1"/>
    <x v="1"/>
    <x v="1"/>
    <x v="13"/>
    <x v="1"/>
    <x v="1"/>
    <x v="1"/>
    <x v="1"/>
    <x v="1"/>
    <x v="1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1"/>
    <x v="1"/>
    <x v="1"/>
    <x v="1"/>
    <x v="1"/>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1"/>
    <x v="1"/>
    <x v="1"/>
    <x v="2"/>
    <x v="2"/>
    <x v="2"/>
    <x v="0"/>
    <x v="0"/>
    <x v="0"/>
    <x v="0"/>
    <x v="0"/>
    <x v="0"/>
    <x v="0"/>
    <x v="0"/>
    <n v="678.22"/>
    <n v="34.49"/>
    <m/>
    <n v="42.03"/>
    <m/>
    <m/>
    <m/>
    <m/>
    <m/>
    <m/>
    <m/>
    <m/>
    <m/>
    <m/>
    <m/>
    <m/>
    <n v="585.21"/>
    <m/>
    <m/>
    <m/>
    <m/>
    <m/>
    <m/>
    <m/>
    <m/>
    <m/>
    <m/>
    <m/>
    <m/>
    <m/>
    <m/>
    <m/>
    <m/>
    <m/>
    <m/>
    <m/>
    <m/>
    <m/>
    <m/>
    <m/>
    <m/>
    <m/>
    <m/>
    <m/>
    <m/>
    <m/>
    <m/>
    <m/>
    <m/>
    <m/>
    <m/>
    <m/>
    <m/>
    <m/>
    <m/>
    <m/>
    <m/>
    <m/>
    <m/>
    <m/>
    <m/>
    <m/>
    <m/>
    <m/>
    <m/>
    <m/>
    <m/>
    <m/>
    <m/>
    <m/>
    <m/>
    <m/>
    <m/>
    <m/>
    <m/>
    <m/>
    <m/>
    <m/>
    <m/>
    <m/>
    <m/>
    <m/>
    <m/>
    <m/>
    <m/>
    <m/>
    <m/>
    <m/>
    <m/>
    <m/>
    <m/>
    <m/>
    <m/>
    <m/>
    <m/>
    <m/>
    <m/>
    <m/>
    <m/>
    <m/>
    <m/>
    <m/>
    <m/>
    <m/>
    <m/>
    <m/>
    <m/>
    <m/>
    <m/>
    <m/>
    <m/>
    <m/>
    <m/>
    <m/>
    <m/>
    <m/>
    <m/>
    <m/>
    <m/>
    <m/>
    <m/>
    <m/>
    <m/>
    <m/>
    <m/>
    <m/>
    <m/>
    <m/>
    <n v="16.489999999999998"/>
    <m/>
    <m/>
  </r>
  <r>
    <n v="636"/>
    <s v="2022-07-08 17:24:03"/>
    <n v="4"/>
    <s v="pt-BR"/>
    <n v="178711485"/>
    <s v="2022-07-08 16:58:41"/>
    <s v="2022-07-08 17:24:03"/>
    <s v="10.0.1.35"/>
    <s v="http://antigo.anvisa.gov.br/propostas-regulatorias"/>
    <m/>
    <s v="Reginaldo Braga Arcuri"/>
    <s v="regulatorio@grupofarmabrasil.com.br"/>
    <x v="0"/>
    <x v="12"/>
    <m/>
    <x v="1"/>
    <x v="1"/>
    <x v="1"/>
    <m/>
    <s v="_x0009_GRUPO FARMABRASIL"/>
    <s v="13.884.823/0001-79"/>
    <x v="5"/>
    <x v="0"/>
    <x v="1"/>
    <x v="2"/>
    <x v="1"/>
    <x v="1"/>
    <x v="1"/>
    <x v="29"/>
    <x v="0"/>
    <x v="0"/>
    <x v="0"/>
    <x v="0"/>
    <x v="0"/>
    <x v="0"/>
    <x v="1"/>
    <x v="1"/>
    <x v="1"/>
    <x v="1"/>
    <x v="1"/>
    <x v="2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0"/>
    <x v="0"/>
    <x v="0"/>
    <x v="0"/>
    <x v="0"/>
    <x v="0"/>
    <x v="0"/>
    <x v="0"/>
    <x v="0"/>
    <x v="0"/>
    <x v="0"/>
    <x v="0"/>
    <x v="0"/>
    <x v="0"/>
    <x v="0"/>
    <x v="0"/>
    <x v="0"/>
    <x v="0"/>
    <x v="0"/>
    <x v="0"/>
    <x v="0"/>
    <x v="0"/>
    <x v="0"/>
    <x v="0"/>
    <x v="1"/>
    <x v="2"/>
    <x v="2"/>
    <x v="1"/>
    <x v="1"/>
    <x v="14"/>
    <x v="1"/>
    <x v="2"/>
    <x v="1"/>
    <x v="2"/>
    <x v="2"/>
    <x v="8"/>
    <x v="0"/>
    <x v="0"/>
    <x v="0"/>
    <x v="0"/>
    <x v="0"/>
    <x v="16"/>
    <x v="0"/>
    <x v="2"/>
    <x v="0"/>
    <x v="2"/>
    <x v="0"/>
    <x v="7"/>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1"/>
    <x v="2"/>
    <x v="1"/>
    <x v="1"/>
    <x v="1"/>
    <x v="5"/>
    <x v="1"/>
    <x v="2"/>
    <x v="1"/>
    <x v="2"/>
    <x v="2"/>
    <x v="7"/>
    <x v="1"/>
    <x v="2"/>
    <x v="2"/>
    <x v="2"/>
    <x v="1"/>
    <x v="5"/>
    <x v="0"/>
    <x v="0"/>
    <x v="0"/>
    <x v="1"/>
    <x v="1"/>
    <x v="20"/>
    <x v="1"/>
    <x v="2"/>
    <x v="1"/>
    <x v="1"/>
    <x v="1"/>
    <x v="4"/>
    <x v="1"/>
    <x v="20"/>
    <n v="1523.41"/>
    <n v="7.95"/>
    <m/>
    <n v="130.12"/>
    <m/>
    <m/>
    <m/>
    <m/>
    <m/>
    <m/>
    <m/>
    <m/>
    <m/>
    <m/>
    <m/>
    <m/>
    <n v="1346.84"/>
    <m/>
    <m/>
    <m/>
    <m/>
    <m/>
    <m/>
    <m/>
    <m/>
    <m/>
    <m/>
    <m/>
    <m/>
    <m/>
    <m/>
    <m/>
    <m/>
    <m/>
    <m/>
    <m/>
    <m/>
    <m/>
    <m/>
    <m/>
    <m/>
    <m/>
    <m/>
    <m/>
    <m/>
    <m/>
    <m/>
    <m/>
    <m/>
    <m/>
    <m/>
    <m/>
    <m/>
    <m/>
    <m/>
    <m/>
    <m/>
    <m/>
    <m/>
    <m/>
    <m/>
    <m/>
    <m/>
    <m/>
    <m/>
    <m/>
    <m/>
    <m/>
    <m/>
    <m/>
    <m/>
    <m/>
    <m/>
    <m/>
    <m/>
    <m/>
    <m/>
    <m/>
    <m/>
    <m/>
    <m/>
    <m/>
    <m/>
    <m/>
    <m/>
    <m/>
    <m/>
    <m/>
    <m/>
    <m/>
    <m/>
    <m/>
    <m/>
    <m/>
    <m/>
    <m/>
    <m/>
    <m/>
    <m/>
    <m/>
    <m/>
    <m/>
    <m/>
    <m/>
    <m/>
    <m/>
    <m/>
    <m/>
    <m/>
    <m/>
    <m/>
    <m/>
    <m/>
    <m/>
    <m/>
    <m/>
    <m/>
    <m/>
    <m/>
    <m/>
    <m/>
    <m/>
    <m/>
    <m/>
    <m/>
    <m/>
    <m/>
    <m/>
    <n v="38.5"/>
    <m/>
    <m/>
  </r>
  <r>
    <n v="638"/>
    <s v="2022-07-08 17:34:59"/>
    <n v="4"/>
    <s v="pt-BR"/>
    <n v="394934025"/>
    <s v="2022-07-08 17:09:52"/>
    <s v="2022-07-08 17:34:59"/>
    <s v="10.0.1.29"/>
    <m/>
    <m/>
    <s v="Camila Mota Mariano Bilhega"/>
    <s v="cmmariano@mmm.com"/>
    <x v="0"/>
    <x v="0"/>
    <m/>
    <x v="1"/>
    <x v="1"/>
    <x v="1"/>
    <m/>
    <s v="3M do Brasil Ltda"/>
    <s v="45.985.371/0001-08"/>
    <x v="1"/>
    <x v="0"/>
    <x v="1"/>
    <x v="1"/>
    <x v="1"/>
    <x v="1"/>
    <x v="2"/>
    <x v="30"/>
    <x v="0"/>
    <x v="0"/>
    <x v="0"/>
    <x v="0"/>
    <x v="0"/>
    <x v="0"/>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2"/>
    <x v="1"/>
    <x v="16"/>
    <x v="0"/>
    <x v="0"/>
    <x v="0"/>
    <x v="0"/>
    <x v="0"/>
    <x v="0"/>
    <x v="0"/>
    <x v="0"/>
    <x v="0"/>
    <x v="0"/>
    <x v="0"/>
    <x v="0"/>
    <x v="0"/>
    <x v="0"/>
    <x v="0"/>
    <x v="0"/>
    <x v="0"/>
    <x v="0"/>
    <x v="0"/>
    <x v="0"/>
    <x v="0"/>
    <x v="0"/>
    <x v="0"/>
    <x v="0"/>
    <x v="0"/>
    <x v="0"/>
    <x v="0"/>
    <x v="0"/>
    <x v="0"/>
    <x v="0"/>
    <x v="0"/>
    <x v="0"/>
    <x v="0"/>
    <x v="0"/>
    <x v="0"/>
    <x v="17"/>
    <x v="1"/>
    <x v="1"/>
    <x v="1"/>
    <x v="1"/>
    <x v="1"/>
    <x v="1"/>
    <x v="0"/>
    <x v="0"/>
    <x v="0"/>
    <x v="0"/>
    <x v="0"/>
    <x v="0"/>
    <x v="0"/>
    <x v="0"/>
    <x v="0"/>
    <x v="0"/>
    <x v="0"/>
    <x v="0"/>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0"/>
    <x v="0"/>
    <x v="0"/>
    <x v="0"/>
    <x v="0"/>
    <x v="0"/>
    <x v="0"/>
    <x v="0"/>
    <x v="0"/>
    <x v="0"/>
    <x v="0"/>
    <x v="0"/>
    <x v="0"/>
    <x v="0"/>
    <x v="2"/>
    <x v="1"/>
    <x v="1"/>
    <x v="21"/>
    <x v="0"/>
    <x v="0"/>
    <x v="0"/>
    <x v="0"/>
    <x v="0"/>
    <x v="0"/>
    <x v="0"/>
    <x v="0"/>
    <n v="1508.82"/>
    <n v="4.7699999999999996"/>
    <m/>
    <n v="78.900000000000006"/>
    <m/>
    <m/>
    <m/>
    <m/>
    <m/>
    <m/>
    <m/>
    <m/>
    <m/>
    <m/>
    <m/>
    <m/>
    <n v="1409.82"/>
    <m/>
    <m/>
    <m/>
    <m/>
    <m/>
    <m/>
    <m/>
    <m/>
    <m/>
    <m/>
    <m/>
    <m/>
    <m/>
    <m/>
    <m/>
    <m/>
    <m/>
    <m/>
    <m/>
    <m/>
    <m/>
    <m/>
    <m/>
    <m/>
    <m/>
    <m/>
    <m/>
    <m/>
    <m/>
    <m/>
    <m/>
    <m/>
    <m/>
    <m/>
    <m/>
    <m/>
    <m/>
    <m/>
    <m/>
    <m/>
    <m/>
    <m/>
    <m/>
    <m/>
    <m/>
    <m/>
    <m/>
    <m/>
    <m/>
    <m/>
    <m/>
    <m/>
    <m/>
    <m/>
    <m/>
    <m/>
    <m/>
    <m/>
    <m/>
    <m/>
    <m/>
    <m/>
    <m/>
    <m/>
    <m/>
    <m/>
    <m/>
    <m/>
    <m/>
    <m/>
    <m/>
    <m/>
    <m/>
    <m/>
    <m/>
    <m/>
    <m/>
    <m/>
    <m/>
    <m/>
    <m/>
    <m/>
    <m/>
    <m/>
    <m/>
    <m/>
    <m/>
    <m/>
    <m/>
    <m/>
    <m/>
    <m/>
    <m/>
    <m/>
    <m/>
    <m/>
    <m/>
    <m/>
    <m/>
    <m/>
    <m/>
    <m/>
    <m/>
    <m/>
    <m/>
    <m/>
    <m/>
    <m/>
    <m/>
    <m/>
    <m/>
    <n v="15.33"/>
    <m/>
    <m/>
  </r>
  <r>
    <n v="639"/>
    <s v="2022-07-08 21:21:15"/>
    <n v="4"/>
    <s v="pt-BR"/>
    <n v="1199021374"/>
    <s v="2022-07-08 18:50:09"/>
    <s v="2022-07-08 21:21:15"/>
    <s v="10.0.1.26"/>
    <s v="https://anvisabr.sharepoint.com/"/>
    <m/>
    <s v="NERITON RIBEIRO DE SOUZA"/>
    <s v="neriton.souza@anvisa.gov.br"/>
    <x v="0"/>
    <x v="12"/>
    <m/>
    <x v="0"/>
    <x v="4"/>
    <x v="1"/>
    <s v="021.581.727-38"/>
    <m/>
    <m/>
    <x v="0"/>
    <x v="0"/>
    <x v="1"/>
    <x v="1"/>
    <x v="1"/>
    <x v="2"/>
    <x v="2"/>
    <x v="31"/>
    <x v="1"/>
    <x v="2"/>
    <x v="1"/>
    <x v="2"/>
    <x v="1"/>
    <x v="19"/>
    <x v="1"/>
    <x v="2"/>
    <x v="1"/>
    <x v="2"/>
    <x v="2"/>
    <x v="21"/>
    <x v="0"/>
    <x v="0"/>
    <x v="0"/>
    <x v="0"/>
    <x v="0"/>
    <x v="0"/>
    <x v="1"/>
    <x v="1"/>
    <x v="1"/>
    <x v="1"/>
    <x v="2"/>
    <x v="16"/>
    <x v="1"/>
    <x v="2"/>
    <x v="1"/>
    <x v="2"/>
    <x v="2"/>
    <x v="14"/>
    <x v="1"/>
    <x v="2"/>
    <x v="2"/>
    <x v="1"/>
    <x v="1"/>
    <x v="11"/>
    <x v="0"/>
    <x v="2"/>
    <x v="2"/>
    <x v="0"/>
    <x v="0"/>
    <x v="9"/>
    <x v="1"/>
    <x v="2"/>
    <x v="2"/>
    <x v="1"/>
    <x v="1"/>
    <x v="9"/>
    <x v="1"/>
    <x v="2"/>
    <x v="1"/>
    <x v="1"/>
    <x v="2"/>
    <x v="9"/>
    <x v="1"/>
    <x v="2"/>
    <x v="2"/>
    <x v="1"/>
    <x v="1"/>
    <x v="10"/>
    <x v="0"/>
    <x v="0"/>
    <x v="0"/>
    <x v="0"/>
    <x v="0"/>
    <x v="0"/>
    <x v="0"/>
    <x v="0"/>
    <x v="0"/>
    <x v="0"/>
    <x v="0"/>
    <x v="0"/>
    <x v="1"/>
    <x v="2"/>
    <x v="1"/>
    <x v="2"/>
    <x v="2"/>
    <x v="17"/>
    <x v="1"/>
    <x v="1"/>
    <x v="1"/>
    <x v="1"/>
    <x v="1"/>
    <x v="6"/>
    <x v="1"/>
    <x v="2"/>
    <x v="2"/>
    <x v="1"/>
    <x v="1"/>
    <x v="0"/>
    <x v="1"/>
    <x v="1"/>
    <x v="1"/>
    <x v="1"/>
    <x v="1"/>
    <x v="11"/>
    <x v="0"/>
    <x v="0"/>
    <x v="0"/>
    <x v="0"/>
    <x v="0"/>
    <x v="0"/>
    <x v="1"/>
    <x v="2"/>
    <x v="1"/>
    <x v="2"/>
    <x v="2"/>
    <x v="9"/>
    <x v="0"/>
    <x v="2"/>
    <x v="0"/>
    <x v="0"/>
    <x v="0"/>
    <x v="18"/>
    <x v="0"/>
    <x v="2"/>
    <x v="2"/>
    <x v="0"/>
    <x v="0"/>
    <x v="8"/>
    <x v="1"/>
    <x v="1"/>
    <x v="1"/>
    <x v="1"/>
    <x v="2"/>
    <x v="4"/>
    <x v="1"/>
    <x v="1"/>
    <x v="2"/>
    <x v="1"/>
    <x v="1"/>
    <x v="0"/>
    <x v="1"/>
    <x v="1"/>
    <x v="2"/>
    <x v="1"/>
    <x v="1"/>
    <x v="0"/>
    <x v="1"/>
    <x v="1"/>
    <x v="1"/>
    <x v="1"/>
    <x v="1"/>
    <x v="1"/>
    <x v="1"/>
    <x v="2"/>
    <x v="2"/>
    <x v="1"/>
    <x v="1"/>
    <x v="5"/>
    <x v="1"/>
    <x v="2"/>
    <x v="2"/>
    <x v="2"/>
    <x v="2"/>
    <x v="7"/>
    <x v="0"/>
    <x v="0"/>
    <x v="0"/>
    <x v="0"/>
    <x v="0"/>
    <x v="0"/>
    <x v="1"/>
    <x v="2"/>
    <x v="2"/>
    <x v="2"/>
    <x v="1"/>
    <x v="7"/>
    <x v="0"/>
    <x v="0"/>
    <x v="0"/>
    <x v="0"/>
    <x v="0"/>
    <x v="0"/>
    <x v="0"/>
    <x v="0"/>
    <x v="2"/>
    <x v="2"/>
    <x v="0"/>
    <x v="7"/>
    <x v="0"/>
    <x v="0"/>
    <x v="0"/>
    <x v="0"/>
    <x v="0"/>
    <x v="0"/>
    <x v="0"/>
    <x v="0"/>
    <x v="0"/>
    <x v="0"/>
    <x v="0"/>
    <x v="0"/>
    <x v="0"/>
    <x v="0"/>
    <x v="0"/>
    <x v="0"/>
    <x v="0"/>
    <x v="0"/>
    <x v="0"/>
    <x v="0"/>
    <x v="0"/>
    <x v="0"/>
    <x v="0"/>
    <x v="0"/>
    <x v="1"/>
    <x v="1"/>
    <x v="1"/>
    <x v="2"/>
    <x v="2"/>
    <x v="2"/>
    <x v="0"/>
    <x v="0"/>
    <x v="0"/>
    <x v="0"/>
    <x v="0"/>
    <x v="0"/>
    <x v="1"/>
    <x v="21"/>
    <n v="9161.42"/>
    <n v="4.29"/>
    <m/>
    <n v="67.97"/>
    <m/>
    <m/>
    <m/>
    <m/>
    <m/>
    <m/>
    <m/>
    <m/>
    <m/>
    <m/>
    <m/>
    <m/>
    <n v="9044.3799999999992"/>
    <m/>
    <m/>
    <m/>
    <m/>
    <m/>
    <m/>
    <m/>
    <m/>
    <m/>
    <m/>
    <m/>
    <m/>
    <m/>
    <m/>
    <m/>
    <m/>
    <m/>
    <m/>
    <m/>
    <m/>
    <m/>
    <m/>
    <m/>
    <m/>
    <m/>
    <m/>
    <m/>
    <m/>
    <m/>
    <m/>
    <m/>
    <m/>
    <m/>
    <m/>
    <m/>
    <m/>
    <m/>
    <m/>
    <m/>
    <m/>
    <m/>
    <m/>
    <m/>
    <m/>
    <m/>
    <m/>
    <m/>
    <m/>
    <m/>
    <m/>
    <m/>
    <m/>
    <m/>
    <m/>
    <m/>
    <m/>
    <m/>
    <m/>
    <m/>
    <m/>
    <m/>
    <m/>
    <m/>
    <m/>
    <m/>
    <m/>
    <m/>
    <m/>
    <m/>
    <m/>
    <m/>
    <m/>
    <m/>
    <m/>
    <m/>
    <m/>
    <m/>
    <m/>
    <m/>
    <m/>
    <m/>
    <m/>
    <m/>
    <m/>
    <m/>
    <m/>
    <m/>
    <m/>
    <m/>
    <m/>
    <m/>
    <m/>
    <m/>
    <m/>
    <m/>
    <m/>
    <m/>
    <m/>
    <m/>
    <m/>
    <m/>
    <m/>
    <m/>
    <m/>
    <m/>
    <m/>
    <m/>
    <m/>
    <m/>
    <m/>
    <m/>
    <n v="44.78"/>
    <m/>
    <m/>
  </r>
  <r>
    <n v="640"/>
    <s v="2022-07-08 19:38:54"/>
    <n v="4"/>
    <s v="pt-BR"/>
    <n v="732190633"/>
    <s v="2022-07-08 19:04:38"/>
    <s v="2022-07-08 19:38:54"/>
    <s v="10.0.7.95"/>
    <m/>
    <m/>
    <s v="Victor Lessa Chaves"/>
    <s v="victor.chaves@ge.com"/>
    <x v="0"/>
    <x v="0"/>
    <m/>
    <x v="1"/>
    <x v="1"/>
    <x v="1"/>
    <m/>
    <s v="GE HEALTHCARE DO BRASIL COMERCIO E SERVICOS PARA EQUIPAMENTOS MEDICO-HOSPITALARES LTDA"/>
    <s v="00.029.372/0002-21"/>
    <x v="1"/>
    <x v="0"/>
    <x v="1"/>
    <x v="2"/>
    <x v="1"/>
    <x v="1"/>
    <x v="1"/>
    <x v="32"/>
    <x v="1"/>
    <x v="1"/>
    <x v="1"/>
    <x v="1"/>
    <x v="1"/>
    <x v="20"/>
    <x v="1"/>
    <x v="1"/>
    <x v="1"/>
    <x v="1"/>
    <x v="1"/>
    <x v="22"/>
    <x v="0"/>
    <x v="0"/>
    <x v="0"/>
    <x v="0"/>
    <x v="0"/>
    <x v="0"/>
    <x v="1"/>
    <x v="2"/>
    <x v="1"/>
    <x v="2"/>
    <x v="2"/>
    <x v="17"/>
    <x v="1"/>
    <x v="2"/>
    <x v="1"/>
    <x v="1"/>
    <x v="1"/>
    <x v="0"/>
    <x v="0"/>
    <x v="0"/>
    <x v="0"/>
    <x v="0"/>
    <x v="0"/>
    <x v="0"/>
    <x v="1"/>
    <x v="1"/>
    <x v="1"/>
    <x v="1"/>
    <x v="1"/>
    <x v="1"/>
    <x v="1"/>
    <x v="1"/>
    <x v="1"/>
    <x v="1"/>
    <x v="1"/>
    <x v="5"/>
    <x v="1"/>
    <x v="1"/>
    <x v="1"/>
    <x v="1"/>
    <x v="1"/>
    <x v="10"/>
    <x v="0"/>
    <x v="0"/>
    <x v="0"/>
    <x v="0"/>
    <x v="0"/>
    <x v="0"/>
    <x v="0"/>
    <x v="0"/>
    <x v="0"/>
    <x v="0"/>
    <x v="0"/>
    <x v="0"/>
    <x v="0"/>
    <x v="0"/>
    <x v="0"/>
    <x v="0"/>
    <x v="0"/>
    <x v="0"/>
    <x v="1"/>
    <x v="2"/>
    <x v="1"/>
    <x v="2"/>
    <x v="2"/>
    <x v="18"/>
    <x v="0"/>
    <x v="0"/>
    <x v="0"/>
    <x v="0"/>
    <x v="0"/>
    <x v="0"/>
    <x v="0"/>
    <x v="0"/>
    <x v="0"/>
    <x v="0"/>
    <x v="0"/>
    <x v="0"/>
    <x v="1"/>
    <x v="2"/>
    <x v="1"/>
    <x v="2"/>
    <x v="1"/>
    <x v="12"/>
    <x v="0"/>
    <x v="0"/>
    <x v="0"/>
    <x v="0"/>
    <x v="0"/>
    <x v="0"/>
    <x v="0"/>
    <x v="0"/>
    <x v="0"/>
    <x v="0"/>
    <x v="0"/>
    <x v="0"/>
    <x v="1"/>
    <x v="1"/>
    <x v="1"/>
    <x v="1"/>
    <x v="1"/>
    <x v="1"/>
    <x v="1"/>
    <x v="1"/>
    <x v="1"/>
    <x v="1"/>
    <x v="1"/>
    <x v="1"/>
    <x v="1"/>
    <x v="1"/>
    <x v="1"/>
    <x v="1"/>
    <x v="1"/>
    <x v="0"/>
    <x v="0"/>
    <x v="0"/>
    <x v="0"/>
    <x v="0"/>
    <x v="0"/>
    <x v="0"/>
    <x v="0"/>
    <x v="0"/>
    <x v="0"/>
    <x v="0"/>
    <x v="0"/>
    <x v="0"/>
    <x v="1"/>
    <x v="1"/>
    <x v="1"/>
    <x v="1"/>
    <x v="1"/>
    <x v="1"/>
    <x v="0"/>
    <x v="0"/>
    <x v="0"/>
    <x v="0"/>
    <x v="0"/>
    <x v="0"/>
    <x v="1"/>
    <x v="1"/>
    <x v="2"/>
    <x v="2"/>
    <x v="2"/>
    <x v="8"/>
    <x v="1"/>
    <x v="1"/>
    <x v="2"/>
    <x v="1"/>
    <x v="1"/>
    <x v="0"/>
    <x v="0"/>
    <x v="0"/>
    <x v="0"/>
    <x v="0"/>
    <x v="0"/>
    <x v="0"/>
    <x v="1"/>
    <x v="2"/>
    <x v="1"/>
    <x v="1"/>
    <x v="1"/>
    <x v="5"/>
    <x v="1"/>
    <x v="1"/>
    <x v="1"/>
    <x v="1"/>
    <x v="1"/>
    <x v="1"/>
    <x v="1"/>
    <x v="1"/>
    <x v="2"/>
    <x v="1"/>
    <x v="1"/>
    <x v="3"/>
    <x v="1"/>
    <x v="2"/>
    <x v="1"/>
    <x v="1"/>
    <x v="1"/>
    <x v="6"/>
    <x v="1"/>
    <x v="2"/>
    <x v="1"/>
    <x v="2"/>
    <x v="2"/>
    <x v="8"/>
    <x v="0"/>
    <x v="0"/>
    <x v="0"/>
    <x v="0"/>
    <x v="0"/>
    <x v="0"/>
    <x v="1"/>
    <x v="1"/>
    <x v="1"/>
    <x v="2"/>
    <x v="2"/>
    <x v="2"/>
    <x v="1"/>
    <x v="1"/>
    <x v="1"/>
    <x v="1"/>
    <x v="1"/>
    <x v="5"/>
    <x v="0"/>
    <x v="0"/>
    <n v="2044.35"/>
    <n v="3.06"/>
    <m/>
    <n v="114.15"/>
    <m/>
    <m/>
    <m/>
    <m/>
    <m/>
    <m/>
    <m/>
    <m/>
    <m/>
    <m/>
    <m/>
    <m/>
    <n v="1916.88"/>
    <m/>
    <m/>
    <m/>
    <m/>
    <m/>
    <m/>
    <m/>
    <m/>
    <m/>
    <m/>
    <m/>
    <m/>
    <m/>
    <m/>
    <m/>
    <m/>
    <m/>
    <m/>
    <m/>
    <m/>
    <m/>
    <m/>
    <m/>
    <m/>
    <m/>
    <m/>
    <m/>
    <m/>
    <m/>
    <m/>
    <m/>
    <m/>
    <m/>
    <m/>
    <m/>
    <m/>
    <m/>
    <m/>
    <m/>
    <m/>
    <m/>
    <m/>
    <m/>
    <m/>
    <m/>
    <m/>
    <m/>
    <m/>
    <m/>
    <m/>
    <m/>
    <m/>
    <m/>
    <m/>
    <m/>
    <m/>
    <m/>
    <m/>
    <m/>
    <m/>
    <m/>
    <m/>
    <m/>
    <m/>
    <m/>
    <m/>
    <m/>
    <m/>
    <m/>
    <m/>
    <m/>
    <m/>
    <m/>
    <m/>
    <m/>
    <m/>
    <m/>
    <m/>
    <m/>
    <m/>
    <m/>
    <m/>
    <m/>
    <m/>
    <m/>
    <m/>
    <m/>
    <m/>
    <m/>
    <m/>
    <m/>
    <m/>
    <m/>
    <m/>
    <m/>
    <m/>
    <m/>
    <m/>
    <m/>
    <m/>
    <m/>
    <m/>
    <m/>
    <m/>
    <m/>
    <m/>
    <m/>
    <m/>
    <m/>
    <m/>
    <m/>
    <n v="10.26"/>
    <m/>
    <m/>
  </r>
  <r>
    <n v="641"/>
    <s v="2022-07-08 19:42:23"/>
    <n v="4"/>
    <s v="pt-BR"/>
    <n v="1571721222"/>
    <s v="2022-07-08 19:34:42"/>
    <s v="2022-07-08 19:42:23"/>
    <s v="10.0.0.36"/>
    <m/>
    <m/>
    <s v="Waleria Marques de Jesus"/>
    <s v="waleria.jesus@grupofleury.com.br"/>
    <x v="0"/>
    <x v="0"/>
    <m/>
    <x v="1"/>
    <x v="1"/>
    <x v="1"/>
    <m/>
    <s v="Fleury SA"/>
    <s v="60.840.055/0001-31"/>
    <x v="4"/>
    <x v="0"/>
    <x v="1"/>
    <x v="2"/>
    <x v="1"/>
    <x v="1"/>
    <x v="1"/>
    <x v="33"/>
    <x v="0"/>
    <x v="0"/>
    <x v="0"/>
    <x v="0"/>
    <x v="0"/>
    <x v="0"/>
    <x v="0"/>
    <x v="0"/>
    <x v="0"/>
    <x v="0"/>
    <x v="0"/>
    <x v="0"/>
    <x v="0"/>
    <x v="0"/>
    <x v="0"/>
    <x v="0"/>
    <x v="0"/>
    <x v="0"/>
    <x v="0"/>
    <x v="0"/>
    <x v="0"/>
    <x v="0"/>
    <x v="0"/>
    <x v="0"/>
    <x v="0"/>
    <x v="0"/>
    <x v="0"/>
    <x v="0"/>
    <x v="0"/>
    <x v="0"/>
    <x v="0"/>
    <x v="0"/>
    <x v="0"/>
    <x v="0"/>
    <x v="0"/>
    <x v="0"/>
    <x v="0"/>
    <x v="2"/>
    <x v="2"/>
    <x v="0"/>
    <x v="0"/>
    <x v="10"/>
    <x v="0"/>
    <x v="0"/>
    <x v="0"/>
    <x v="0"/>
    <x v="0"/>
    <x v="0"/>
    <x v="0"/>
    <x v="0"/>
    <x v="0"/>
    <x v="0"/>
    <x v="0"/>
    <x v="0"/>
    <x v="0"/>
    <x v="0"/>
    <x v="0"/>
    <x v="0"/>
    <x v="0"/>
    <x v="0"/>
    <x v="0"/>
    <x v="0"/>
    <x v="0"/>
    <x v="0"/>
    <x v="0"/>
    <x v="0"/>
    <x v="0"/>
    <x v="0"/>
    <x v="0"/>
    <x v="0"/>
    <x v="0"/>
    <x v="0"/>
    <x v="0"/>
    <x v="0"/>
    <x v="0"/>
    <x v="0"/>
    <x v="0"/>
    <x v="0"/>
    <x v="0"/>
    <x v="0"/>
    <x v="0"/>
    <x v="0"/>
    <x v="0"/>
    <x v="0"/>
    <x v="0"/>
    <x v="0"/>
    <x v="0"/>
    <x v="0"/>
    <x v="0"/>
    <x v="0"/>
    <x v="0"/>
    <x v="0"/>
    <x v="0"/>
    <x v="0"/>
    <x v="0"/>
    <x v="0"/>
    <x v="1"/>
    <x v="2"/>
    <x v="2"/>
    <x v="1"/>
    <x v="1"/>
    <x v="15"/>
    <x v="0"/>
    <x v="0"/>
    <x v="0"/>
    <x v="0"/>
    <x v="0"/>
    <x v="0"/>
    <x v="1"/>
    <x v="1"/>
    <x v="1"/>
    <x v="1"/>
    <x v="1"/>
    <x v="1"/>
    <x v="1"/>
    <x v="1"/>
    <x v="1"/>
    <x v="1"/>
    <x v="1"/>
    <x v="1"/>
    <x v="0"/>
    <x v="0"/>
    <x v="0"/>
    <x v="0"/>
    <x v="0"/>
    <x v="0"/>
    <x v="1"/>
    <x v="2"/>
    <x v="2"/>
    <x v="1"/>
    <x v="1"/>
    <x v="5"/>
    <x v="0"/>
    <x v="0"/>
    <x v="0"/>
    <x v="0"/>
    <x v="0"/>
    <x v="0"/>
    <x v="1"/>
    <x v="1"/>
    <x v="1"/>
    <x v="1"/>
    <x v="1"/>
    <x v="1"/>
    <x v="0"/>
    <x v="0"/>
    <x v="0"/>
    <x v="0"/>
    <x v="0"/>
    <x v="0"/>
    <x v="0"/>
    <x v="0"/>
    <x v="0"/>
    <x v="0"/>
    <x v="0"/>
    <x v="0"/>
    <x v="0"/>
    <x v="0"/>
    <x v="0"/>
    <x v="0"/>
    <x v="0"/>
    <x v="0"/>
    <x v="0"/>
    <x v="0"/>
    <x v="0"/>
    <x v="0"/>
    <x v="0"/>
    <x v="0"/>
    <x v="0"/>
    <x v="0"/>
    <x v="0"/>
    <x v="0"/>
    <x v="0"/>
    <x v="0"/>
    <x v="1"/>
    <x v="1"/>
    <x v="1"/>
    <x v="1"/>
    <x v="1"/>
    <x v="1"/>
    <x v="0"/>
    <x v="0"/>
    <x v="0"/>
    <x v="0"/>
    <x v="0"/>
    <x v="0"/>
    <x v="0"/>
    <x v="0"/>
    <x v="0"/>
    <x v="0"/>
    <x v="0"/>
    <x v="0"/>
    <x v="1"/>
    <x v="2"/>
    <x v="1"/>
    <x v="1"/>
    <x v="2"/>
    <x v="9"/>
    <x v="1"/>
    <x v="2"/>
    <x v="1"/>
    <x v="1"/>
    <x v="1"/>
    <x v="6"/>
    <x v="1"/>
    <x v="1"/>
    <x v="1"/>
    <x v="2"/>
    <x v="2"/>
    <x v="2"/>
    <x v="0"/>
    <x v="0"/>
    <x v="0"/>
    <x v="0"/>
    <x v="0"/>
    <x v="0"/>
    <x v="0"/>
    <x v="0"/>
    <n v="463.4"/>
    <n v="4.3099999999999996"/>
    <m/>
    <n v="90.26"/>
    <m/>
    <m/>
    <m/>
    <m/>
    <m/>
    <m/>
    <m/>
    <m/>
    <m/>
    <m/>
    <m/>
    <m/>
    <n v="359.95"/>
    <m/>
    <m/>
    <m/>
    <m/>
    <m/>
    <m/>
    <m/>
    <m/>
    <m/>
    <m/>
    <m/>
    <m/>
    <m/>
    <m/>
    <m/>
    <m/>
    <m/>
    <m/>
    <m/>
    <m/>
    <m/>
    <m/>
    <m/>
    <m/>
    <m/>
    <m/>
    <m/>
    <m/>
    <m/>
    <m/>
    <m/>
    <m/>
    <m/>
    <m/>
    <m/>
    <m/>
    <m/>
    <m/>
    <m/>
    <m/>
    <m/>
    <m/>
    <m/>
    <m/>
    <m/>
    <m/>
    <m/>
    <m/>
    <m/>
    <m/>
    <m/>
    <m/>
    <m/>
    <m/>
    <m/>
    <m/>
    <m/>
    <m/>
    <m/>
    <m/>
    <m/>
    <m/>
    <m/>
    <m/>
    <m/>
    <m/>
    <m/>
    <m/>
    <m/>
    <m/>
    <m/>
    <m/>
    <m/>
    <m/>
    <m/>
    <m/>
    <m/>
    <m/>
    <m/>
    <m/>
    <m/>
    <m/>
    <m/>
    <m/>
    <m/>
    <m/>
    <m/>
    <m/>
    <m/>
    <m/>
    <m/>
    <m/>
    <m/>
    <m/>
    <m/>
    <m/>
    <m/>
    <m/>
    <m/>
    <m/>
    <m/>
    <m/>
    <m/>
    <m/>
    <m/>
    <m/>
    <m/>
    <m/>
    <m/>
    <m/>
    <m/>
    <n v="8.8800000000000008"/>
    <m/>
    <m/>
  </r>
  <r>
    <n v="643"/>
    <s v="2022-07-08 21:47:40"/>
    <n v="4"/>
    <s v="pt-BR"/>
    <n v="1184737698"/>
    <s v="2022-07-08 20:48:04"/>
    <s v="2022-07-08 21:47:40"/>
    <s v="10.0.1.30"/>
    <s v="https://pesquisa.anvisa.gov.br/index.php/573354"/>
    <m/>
    <s v="ANGELICA GARUTI MARQUES"/>
    <s v="angelica.marques@abimed.org.br"/>
    <x v="0"/>
    <x v="0"/>
    <m/>
    <x v="1"/>
    <x v="1"/>
    <x v="1"/>
    <m/>
    <s v="ABIMED - ASSOCIAÇÃO BRASILEIRA DA INDÚSTRIA DE TECNOLOGIA PARA SAÚDE"/>
    <s v="01.450.951/0001-25"/>
    <x v="6"/>
    <x v="0"/>
    <x v="1"/>
    <x v="2"/>
    <x v="1"/>
    <x v="2"/>
    <x v="1"/>
    <x v="34"/>
    <x v="0"/>
    <x v="0"/>
    <x v="0"/>
    <x v="0"/>
    <x v="0"/>
    <x v="0"/>
    <x v="1"/>
    <x v="1"/>
    <x v="1"/>
    <x v="1"/>
    <x v="1"/>
    <x v="23"/>
    <x v="0"/>
    <x v="0"/>
    <x v="0"/>
    <x v="0"/>
    <x v="0"/>
    <x v="0"/>
    <x v="0"/>
    <x v="0"/>
    <x v="0"/>
    <x v="0"/>
    <x v="0"/>
    <x v="0"/>
    <x v="1"/>
    <x v="2"/>
    <x v="2"/>
    <x v="1"/>
    <x v="1"/>
    <x v="15"/>
    <x v="0"/>
    <x v="0"/>
    <x v="0"/>
    <x v="0"/>
    <x v="0"/>
    <x v="0"/>
    <x v="1"/>
    <x v="1"/>
    <x v="1"/>
    <x v="1"/>
    <x v="1"/>
    <x v="1"/>
    <x v="1"/>
    <x v="1"/>
    <x v="1"/>
    <x v="1"/>
    <x v="1"/>
    <x v="10"/>
    <x v="1"/>
    <x v="1"/>
    <x v="1"/>
    <x v="1"/>
    <x v="1"/>
    <x v="11"/>
    <x v="0"/>
    <x v="0"/>
    <x v="0"/>
    <x v="0"/>
    <x v="0"/>
    <x v="0"/>
    <x v="0"/>
    <x v="0"/>
    <x v="0"/>
    <x v="0"/>
    <x v="0"/>
    <x v="0"/>
    <x v="0"/>
    <x v="0"/>
    <x v="0"/>
    <x v="0"/>
    <x v="0"/>
    <x v="0"/>
    <x v="1"/>
    <x v="1"/>
    <x v="2"/>
    <x v="2"/>
    <x v="1"/>
    <x v="19"/>
    <x v="1"/>
    <x v="1"/>
    <x v="2"/>
    <x v="1"/>
    <x v="1"/>
    <x v="0"/>
    <x v="0"/>
    <x v="0"/>
    <x v="0"/>
    <x v="0"/>
    <x v="0"/>
    <x v="0"/>
    <x v="1"/>
    <x v="1"/>
    <x v="1"/>
    <x v="2"/>
    <x v="2"/>
    <x v="13"/>
    <x v="0"/>
    <x v="0"/>
    <x v="0"/>
    <x v="0"/>
    <x v="0"/>
    <x v="0"/>
    <x v="0"/>
    <x v="0"/>
    <x v="0"/>
    <x v="0"/>
    <x v="0"/>
    <x v="0"/>
    <x v="1"/>
    <x v="1"/>
    <x v="1"/>
    <x v="1"/>
    <x v="1"/>
    <x v="1"/>
    <x v="1"/>
    <x v="1"/>
    <x v="1"/>
    <x v="1"/>
    <x v="1"/>
    <x v="1"/>
    <x v="0"/>
    <x v="0"/>
    <x v="0"/>
    <x v="0"/>
    <x v="0"/>
    <x v="0"/>
    <x v="0"/>
    <x v="0"/>
    <x v="0"/>
    <x v="0"/>
    <x v="0"/>
    <x v="0"/>
    <x v="0"/>
    <x v="0"/>
    <x v="0"/>
    <x v="0"/>
    <x v="0"/>
    <x v="0"/>
    <x v="1"/>
    <x v="1"/>
    <x v="1"/>
    <x v="1"/>
    <x v="1"/>
    <x v="1"/>
    <x v="0"/>
    <x v="0"/>
    <x v="0"/>
    <x v="0"/>
    <x v="0"/>
    <x v="0"/>
    <x v="1"/>
    <x v="2"/>
    <x v="2"/>
    <x v="2"/>
    <x v="1"/>
    <x v="9"/>
    <x v="0"/>
    <x v="0"/>
    <x v="0"/>
    <x v="0"/>
    <x v="0"/>
    <x v="0"/>
    <x v="0"/>
    <x v="0"/>
    <x v="0"/>
    <x v="0"/>
    <x v="0"/>
    <x v="0"/>
    <x v="0"/>
    <x v="0"/>
    <x v="0"/>
    <x v="0"/>
    <x v="0"/>
    <x v="0"/>
    <x v="1"/>
    <x v="1"/>
    <x v="1"/>
    <x v="1"/>
    <x v="1"/>
    <x v="1"/>
    <x v="0"/>
    <x v="0"/>
    <x v="0"/>
    <x v="0"/>
    <x v="0"/>
    <x v="0"/>
    <x v="0"/>
    <x v="0"/>
    <x v="0"/>
    <x v="0"/>
    <x v="0"/>
    <x v="0"/>
    <x v="0"/>
    <x v="0"/>
    <x v="0"/>
    <x v="0"/>
    <x v="0"/>
    <x v="0"/>
    <x v="0"/>
    <x v="0"/>
    <x v="0"/>
    <x v="0"/>
    <x v="0"/>
    <x v="0"/>
    <x v="0"/>
    <x v="0"/>
    <x v="2"/>
    <x v="0"/>
    <x v="1"/>
    <x v="2"/>
    <x v="0"/>
    <x v="0"/>
    <x v="0"/>
    <x v="0"/>
    <x v="0"/>
    <x v="0"/>
    <x v="0"/>
    <x v="0"/>
    <n v="3578.12"/>
    <n v="25.55"/>
    <m/>
    <n v="110.6"/>
    <m/>
    <m/>
    <m/>
    <m/>
    <m/>
    <m/>
    <m/>
    <m/>
    <m/>
    <m/>
    <m/>
    <m/>
    <n v="3432.19"/>
    <m/>
    <m/>
    <m/>
    <m/>
    <m/>
    <m/>
    <m/>
    <m/>
    <m/>
    <m/>
    <m/>
    <m/>
    <m/>
    <m/>
    <m/>
    <m/>
    <m/>
    <m/>
    <m/>
    <m/>
    <m/>
    <m/>
    <m/>
    <m/>
    <m/>
    <m/>
    <m/>
    <m/>
    <m/>
    <m/>
    <m/>
    <m/>
    <m/>
    <m/>
    <m/>
    <m/>
    <m/>
    <m/>
    <m/>
    <m/>
    <m/>
    <m/>
    <m/>
    <m/>
    <m/>
    <m/>
    <m/>
    <m/>
    <m/>
    <m/>
    <m/>
    <m/>
    <m/>
    <m/>
    <m/>
    <m/>
    <m/>
    <m/>
    <m/>
    <m/>
    <m/>
    <m/>
    <m/>
    <m/>
    <m/>
    <m/>
    <m/>
    <m/>
    <m/>
    <m/>
    <m/>
    <m/>
    <m/>
    <m/>
    <m/>
    <m/>
    <m/>
    <m/>
    <m/>
    <m/>
    <m/>
    <m/>
    <m/>
    <m/>
    <m/>
    <m/>
    <m/>
    <m/>
    <m/>
    <m/>
    <m/>
    <m/>
    <m/>
    <m/>
    <m/>
    <m/>
    <m/>
    <m/>
    <m/>
    <m/>
    <m/>
    <m/>
    <m/>
    <m/>
    <m/>
    <m/>
    <m/>
    <m/>
    <m/>
    <m/>
    <m/>
    <n v="9.779999999999999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521115-39BC-45B3-9542-6D645EE07C8A}" name="Tabela dinâmica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I2:J1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8">
        <item x="3"/>
        <item x="5"/>
        <item x="0"/>
        <item x="6"/>
        <item x="2"/>
        <item x="4"/>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8">
    <i>
      <x/>
    </i>
    <i>
      <x v="1"/>
    </i>
    <i>
      <x v="2"/>
    </i>
    <i>
      <x v="3"/>
    </i>
    <i>
      <x v="4"/>
    </i>
    <i>
      <x v="5"/>
    </i>
    <i>
      <x v="6"/>
    </i>
    <i t="grand">
      <x/>
    </i>
  </rowItems>
  <colItems count="1">
    <i/>
  </colItems>
  <dataFields count="1">
    <dataField name="Contagem de Com qual perfil você mais se identifica? " fld="16" subtotal="count" baseField="16" baseItem="0"/>
  </dataFields>
  <formats count="2">
    <format dxfId="2">
      <pivotArea collapsedLevelsAreSubtotals="1" fieldPosition="0">
        <references count="1">
          <reference field="16" count="0"/>
        </references>
      </pivotArea>
    </format>
    <format dxfId="1">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3CAFDC06-B501-4F1F-A581-3326B0FA19C8}"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2:B16"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axis="axisRow" dataField="1" showAll="0">
      <items count="4">
        <item x="0"/>
        <item x="1"/>
        <item x="2"/>
        <item t="default"/>
      </items>
    </pivotField>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 fld="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0.xml><?xml version="1.0" encoding="utf-8"?>
<pivotTableDefinition xmlns="http://schemas.openxmlformats.org/spreadsheetml/2006/main" xmlns:mc="http://schemas.openxmlformats.org/markup-compatibility/2006" xmlns:xr="http://schemas.microsoft.com/office/spreadsheetml/2014/revision" mc:Ignorable="xr" xr:uid="{751C2AEC-674F-4B19-9C80-741A76BAAE4C}"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7"/>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5" fld="1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1.xml><?xml version="1.0" encoding="utf-8"?>
<pivotTableDefinition xmlns="http://schemas.openxmlformats.org/spreadsheetml/2006/main" xmlns:mc="http://schemas.openxmlformats.org/markup-compatibility/2006" xmlns:xr="http://schemas.microsoft.com/office/spreadsheetml/2014/revision" mc:Ignorable="xr" xr:uid="{0D32C9CA-2A5A-489D-8702-D1B7B743F6C4}"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axis="axisRow" dataField="1" showAll="0">
      <items count="6">
        <item x="4"/>
        <item x="2"/>
        <item x="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8"/>
  </rowFields>
  <rowItems count="6">
    <i>
      <x/>
    </i>
    <i>
      <x v="1"/>
    </i>
    <i>
      <x v="2"/>
    </i>
    <i>
      <x v="3"/>
    </i>
    <i>
      <x v="4"/>
    </i>
    <i t="grand">
      <x/>
    </i>
  </rowItems>
  <colItems count="1">
    <i/>
  </colItems>
  <dataFields count="1">
    <dataField name="Contagem de Relate aqui o problema relacionado ao disposto neste capítulo e, se houver, sua sugestão de melhoria:16" fld="1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2.xml><?xml version="1.0" encoding="utf-8"?>
<pivotTableDefinition xmlns="http://schemas.openxmlformats.org/spreadsheetml/2006/main" xmlns:mc="http://schemas.openxmlformats.org/markup-compatibility/2006" xmlns:xr="http://schemas.microsoft.com/office/spreadsheetml/2014/revision" mc:Ignorable="xr" xr:uid="{2876B6C0-D356-4C44-8648-4EAC4E4A03ED}"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3"/>
  </rowFields>
  <rowItems count="3">
    <i>
      <x/>
    </i>
    <i>
      <x v="1"/>
    </i>
    <i t="grand">
      <x/>
    </i>
  </rowItems>
  <colItems count="1">
    <i/>
  </colItems>
  <dataFields count="1">
    <dataField name="Contagem de De acordo com sua experiência de importação, o CAPÍTULO XVII - LAUDO ANALÍTICO DE CONTROLE DE QUALIDADE COM IRREGULARIDADE do Regulamento Técnico de Bens e Produtos Importados para Vigilância Sanitária (RDC nº 81/2008) necessita de revisão?" fld="1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3.xml><?xml version="1.0" encoding="utf-8"?>
<pivotTableDefinition xmlns="http://schemas.openxmlformats.org/spreadsheetml/2006/main" xmlns:mc="http://schemas.openxmlformats.org/markup-compatibility/2006" xmlns:xr="http://schemas.microsoft.com/office/spreadsheetml/2014/revision" mc:Ignorable="xr" xr:uid="{B0438562-8A9B-4887-A786-55C4B4D28D2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5" fld="1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4.xml><?xml version="1.0" encoding="utf-8"?>
<pivotTableDefinition xmlns="http://schemas.openxmlformats.org/spreadsheetml/2006/main" xmlns:mc="http://schemas.openxmlformats.org/markup-compatibility/2006" xmlns:xr="http://schemas.microsoft.com/office/spreadsheetml/2014/revision" mc:Ignorable="xr" xr:uid="{A970B8BD-9C00-44DA-8C58-8DDB2A220DEC}"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6" fld="1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5.xml><?xml version="1.0" encoding="utf-8"?>
<pivotTableDefinition xmlns="http://schemas.openxmlformats.org/spreadsheetml/2006/main" xmlns:mc="http://schemas.openxmlformats.org/markup-compatibility/2006" xmlns:xr="http://schemas.microsoft.com/office/spreadsheetml/2014/revision" mc:Ignorable="xr" xr:uid="{5D7C1C90-B864-494B-83B8-777582D8A5AF}"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9"/>
  </rowFields>
  <rowItems count="3">
    <i>
      <x/>
    </i>
    <i>
      <x v="1"/>
    </i>
    <i t="grand">
      <x/>
    </i>
  </rowItems>
  <colItems count="1">
    <i/>
  </colItems>
  <dataFields count="1">
    <dataField name="Contagem de De acordo com sua experiência de importação, o CAPÍTULO XVIII - PRODUTOS MÉDICOS RECONDICIONADOS OU USADOS E FONTES RADIOATIVAS SELADAS do Regulamento Técnico de Bens e Produtos Importados para Vigilância Sanitária (RDC nº 81/2008) necessita " fld="1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6.xml><?xml version="1.0" encoding="utf-8"?>
<pivotTableDefinition xmlns="http://schemas.openxmlformats.org/spreadsheetml/2006/main" xmlns:mc="http://schemas.openxmlformats.org/markup-compatibility/2006" xmlns:xr="http://schemas.microsoft.com/office/spreadsheetml/2014/revision" mc:Ignorable="xr" xr:uid="{DCA3BDBC-D873-47C7-8C3F-F42D92C5DCED}"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6"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axis="axisRow" dataField="1"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4"/>
  </rowFields>
  <rowItems count="15">
    <i>
      <x/>
    </i>
    <i>
      <x v="1"/>
    </i>
    <i>
      <x v="2"/>
    </i>
    <i>
      <x v="3"/>
    </i>
    <i>
      <x v="4"/>
    </i>
    <i>
      <x v="5"/>
    </i>
    <i>
      <x v="6"/>
    </i>
    <i>
      <x v="7"/>
    </i>
    <i>
      <x v="8"/>
    </i>
    <i>
      <x v="9"/>
    </i>
    <i>
      <x v="10"/>
    </i>
    <i>
      <x v="11"/>
    </i>
    <i>
      <x v="12"/>
    </i>
    <i>
      <x v="13"/>
    </i>
    <i t="grand">
      <x/>
    </i>
  </rowItems>
  <colItems count="1">
    <i/>
  </colItems>
  <dataFields count="1">
    <dataField name="Contagem de Relate aqui o problema relacionado ao disposto neste capítulo e, se houver, sua sugestão de melhoria:17" fld="1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7.xml><?xml version="1.0" encoding="utf-8"?>
<pivotTableDefinition xmlns="http://schemas.openxmlformats.org/spreadsheetml/2006/main" xmlns:mc="http://schemas.openxmlformats.org/markup-compatibility/2006" xmlns:xr="http://schemas.microsoft.com/office/spreadsheetml/2014/revision" mc:Ignorable="xr" xr:uid="{E27A07F9-B214-4845-A38C-F4D9DC4AD157}"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3"/>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6" fld="1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8.xml><?xml version="1.0" encoding="utf-8"?>
<pivotTableDefinition xmlns="http://schemas.openxmlformats.org/spreadsheetml/2006/main" xmlns:mc="http://schemas.openxmlformats.org/markup-compatibility/2006" xmlns:xr="http://schemas.microsoft.com/office/spreadsheetml/2014/revision" mc:Ignorable="xr" xr:uid="{72CEC96C-F735-421C-8E3C-5794DC80E147}"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6" fld="12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9.xml><?xml version="1.0" encoding="utf-8"?>
<pivotTableDefinition xmlns="http://schemas.openxmlformats.org/spreadsheetml/2006/main" xmlns:mc="http://schemas.openxmlformats.org/markup-compatibility/2006" xmlns:xr="http://schemas.microsoft.com/office/spreadsheetml/2014/revision" mc:Ignorable="xr" xr:uid="{6540CEE8-1B87-4537-B49F-50DEE8B2435C}"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6" fld="1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D2E05FD-D9D0-4996-B68B-5C8AE1045F5B}"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3">
    <i>
      <x/>
    </i>
    <i>
      <x v="1"/>
    </i>
    <i t="grand">
      <x/>
    </i>
  </rowItems>
  <colItems count="1">
    <i/>
  </colItems>
  <dataFields count="1">
    <dataField name="Contagem de De acordo com sua experiência de importação, o CAPÍTULO I - TERMINOLOGIA BÁSICA do Regulamento Técnico de Bens e Produtos Importados para Vigilância Sanitária (RDC nº 81/2008) necessita de revisão?" fld="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0.xml><?xml version="1.0" encoding="utf-8"?>
<pivotTableDefinition xmlns="http://schemas.openxmlformats.org/spreadsheetml/2006/main" xmlns:mc="http://schemas.openxmlformats.org/markup-compatibility/2006" xmlns:xr="http://schemas.microsoft.com/office/spreadsheetml/2014/revision" mc:Ignorable="xr" xr:uid="{80E56947-CAAC-47DB-A93B-00885DBA1AD1}"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axis="axisRow" dataField="1"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0"/>
  </rowFields>
  <rowItems count="17">
    <i>
      <x/>
    </i>
    <i>
      <x v="1"/>
    </i>
    <i>
      <x v="2"/>
    </i>
    <i>
      <x v="3"/>
    </i>
    <i>
      <x v="4"/>
    </i>
    <i>
      <x v="5"/>
    </i>
    <i>
      <x v="6"/>
    </i>
    <i>
      <x v="7"/>
    </i>
    <i>
      <x v="8"/>
    </i>
    <i>
      <x v="9"/>
    </i>
    <i>
      <x v="10"/>
    </i>
    <i>
      <x v="11"/>
    </i>
    <i>
      <x v="12"/>
    </i>
    <i>
      <x v="13"/>
    </i>
    <i>
      <x v="14"/>
    </i>
    <i>
      <x v="15"/>
    </i>
    <i t="grand">
      <x/>
    </i>
  </rowItems>
  <colItems count="1">
    <i/>
  </colItems>
  <dataFields count="1">
    <dataField name="Contagem de Relate aqui o problema relacionado ao disposto neste capítulo e, se houver, sua sugestão de melhoria:18" fld="13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1.xml><?xml version="1.0" encoding="utf-8"?>
<pivotTableDefinition xmlns="http://schemas.openxmlformats.org/spreadsheetml/2006/main" xmlns:mc="http://schemas.openxmlformats.org/markup-compatibility/2006" xmlns:xr="http://schemas.microsoft.com/office/spreadsheetml/2014/revision" mc:Ignorable="xr" xr:uid="{16C3443D-5411-4E70-B55D-512AA3C8DE04}"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5"/>
  </rowFields>
  <rowItems count="3">
    <i>
      <x/>
    </i>
    <i>
      <x v="1"/>
    </i>
    <i t="grand">
      <x/>
    </i>
  </rowItems>
  <colItems count="1">
    <i/>
  </colItems>
  <dataFields count="1">
    <dataField name="Contagem de De acordo com sua experiência de importação, o CAPÍTULO XX - PADRÃO DE REFERÊNCIA E MATERIAL DE REFERÊNCIA DE NATUREZA BIOLÓGICA NÃO HUMANA, AMBIENTAL, QUÍMICA E FÍSICA PARA ENSAIO DE PROFICIÊNCIA do Regulamento Técnico de Bens e Produtos Imp" fld="12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2.xml><?xml version="1.0" encoding="utf-8"?>
<pivotTableDefinition xmlns="http://schemas.openxmlformats.org/spreadsheetml/2006/main" xmlns:mc="http://schemas.openxmlformats.org/markup-compatibility/2006" xmlns:xr="http://schemas.microsoft.com/office/spreadsheetml/2014/revision" mc:Ignorable="xr" xr:uid="{79EE525D-DE0C-437D-B11E-E023F25FC697}"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7" fld="12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3.xml><?xml version="1.0" encoding="utf-8"?>
<pivotTableDefinition xmlns="http://schemas.openxmlformats.org/spreadsheetml/2006/main" xmlns:mc="http://schemas.openxmlformats.org/markup-compatibility/2006" xmlns:xr="http://schemas.microsoft.com/office/spreadsheetml/2014/revision" mc:Ignorable="xr" xr:uid="{C8B24150-54F8-4728-83F5-4377CA9A3665}"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7" fld="1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4.xml><?xml version="1.0" encoding="utf-8"?>
<pivotTableDefinition xmlns="http://schemas.openxmlformats.org/spreadsheetml/2006/main" xmlns:mc="http://schemas.openxmlformats.org/markup-compatibility/2006" xmlns:xr="http://schemas.microsoft.com/office/spreadsheetml/2014/revision" mc:Ignorable="xr" xr:uid="{67BC3DD4-D561-4050-976C-4856F4975190}"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7" fld="12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5.xml><?xml version="1.0" encoding="utf-8"?>
<pivotTableDefinition xmlns="http://schemas.openxmlformats.org/spreadsheetml/2006/main" xmlns:mc="http://schemas.openxmlformats.org/markup-compatibility/2006" xmlns:xr="http://schemas.microsoft.com/office/spreadsheetml/2014/revision" mc:Ignorable="xr" xr:uid="{CC21F8F8-1EC9-4CA3-80CC-569747C0D7F5}"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9"/>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7" fld="12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6.xml><?xml version="1.0" encoding="utf-8"?>
<pivotTableDefinition xmlns="http://schemas.openxmlformats.org/spreadsheetml/2006/main" xmlns:mc="http://schemas.openxmlformats.org/markup-compatibility/2006" xmlns:xr="http://schemas.microsoft.com/office/spreadsheetml/2014/revision" mc:Ignorable="xr" xr:uid="{C3C0CB98-3749-4ACD-9E1E-BC2FC8137B5B}"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1"/>
  </rowFields>
  <rowItems count="3">
    <i>
      <x/>
    </i>
    <i>
      <x v="1"/>
    </i>
    <i t="grand">
      <x/>
    </i>
  </rowItems>
  <colItems count="1">
    <i/>
  </colItems>
  <dataFields count="1">
    <dataField name="Contagem de De acordo com sua experiência de importação, o CAPÍTULO XX-A - TERMO DE RESPONSABILIDADE PADRÃO E MATERIAL DE REFERÊNCIA PARA ENSAIO DE PROFICIÊNCIA do Regulamento Técnico de Bens e Produtos Importados para Vigilância Sanitária (RDC nº 81/200" fld="13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7.xml><?xml version="1.0" encoding="utf-8"?>
<pivotTableDefinition xmlns="http://schemas.openxmlformats.org/spreadsheetml/2006/main" xmlns:mc="http://schemas.openxmlformats.org/markup-compatibility/2006" xmlns:xr="http://schemas.microsoft.com/office/spreadsheetml/2014/revision" mc:Ignorable="xr" xr:uid="{B04030C9-36FB-4DEB-9A61-A6B2636D56AA}"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axis="axisRow" dataField="1" showAll="0">
      <items count="11">
        <item x="3"/>
        <item x="9"/>
        <item x="1"/>
        <item x="5"/>
        <item x="6"/>
        <item x="2"/>
        <item x="8"/>
        <item x="7"/>
        <item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6"/>
  </rowFields>
  <rowItems count="11">
    <i>
      <x/>
    </i>
    <i>
      <x v="1"/>
    </i>
    <i>
      <x v="2"/>
    </i>
    <i>
      <x v="3"/>
    </i>
    <i>
      <x v="4"/>
    </i>
    <i>
      <x v="5"/>
    </i>
    <i>
      <x v="6"/>
    </i>
    <i>
      <x v="7"/>
    </i>
    <i>
      <x v="8"/>
    </i>
    <i>
      <x v="9"/>
    </i>
    <i t="grand">
      <x/>
    </i>
  </rowItems>
  <colItems count="1">
    <i/>
  </colItems>
  <dataFields count="1">
    <dataField name="Contagem de Relate aqui o problema relacionado ao disposto neste capítulo e, se houver, sua sugestão de melhoria:19" fld="1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8.xml><?xml version="1.0" encoding="utf-8"?>
<pivotTableDefinition xmlns="http://schemas.openxmlformats.org/spreadsheetml/2006/main" xmlns:mc="http://schemas.openxmlformats.org/markup-compatibility/2006" xmlns:xr="http://schemas.microsoft.com/office/spreadsheetml/2014/revision" mc:Ignorable="xr" xr:uid="{96E606A4-66A9-4C77-86D9-EA832799E85E}"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8" fld="13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9.xml><?xml version="1.0" encoding="utf-8"?>
<pivotTableDefinition xmlns="http://schemas.openxmlformats.org/spreadsheetml/2006/main" xmlns:mc="http://schemas.openxmlformats.org/markup-compatibility/2006" xmlns:xr="http://schemas.microsoft.com/office/spreadsheetml/2014/revision" mc:Ignorable="xr" xr:uid="{222CF3EB-B567-4878-944F-E66AA78AE9B4}"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8" fld="13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16F735F-1CFD-4611-A866-585EC4905477}"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4: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 fld="2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0.xml><?xml version="1.0" encoding="utf-8"?>
<pivotTableDefinition xmlns="http://schemas.openxmlformats.org/spreadsheetml/2006/main" xmlns:mc="http://schemas.openxmlformats.org/markup-compatibility/2006" xmlns:xr="http://schemas.microsoft.com/office/spreadsheetml/2014/revision" mc:Ignorable="xr" xr:uid="{B8D261C2-2B62-40F8-9E6B-CD33C4F4FC2A}"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8" fld="13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1.xml><?xml version="1.0" encoding="utf-8"?>
<pivotTableDefinition xmlns="http://schemas.openxmlformats.org/spreadsheetml/2006/main" xmlns:mc="http://schemas.openxmlformats.org/markup-compatibility/2006" xmlns:xr="http://schemas.microsoft.com/office/spreadsheetml/2014/revision" mc:Ignorable="xr" xr:uid="{E6D425C6-3CA3-4F63-BEAD-16B22CEE4B4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8" fld="13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2.xml><?xml version="1.0" encoding="utf-8"?>
<pivotTableDefinition xmlns="http://schemas.openxmlformats.org/spreadsheetml/2006/main" xmlns:mc="http://schemas.openxmlformats.org/markup-compatibility/2006" xmlns:xr="http://schemas.microsoft.com/office/spreadsheetml/2014/revision" mc:Ignorable="xr" xr:uid="{5934A320-D4E6-4A04-86C1-8985FED247E1}"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1"/>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9" fld="1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3.xml><?xml version="1.0" encoding="utf-8"?>
<pivotTableDefinition xmlns="http://schemas.openxmlformats.org/spreadsheetml/2006/main" xmlns:mc="http://schemas.openxmlformats.org/markup-compatibility/2006" xmlns:xr="http://schemas.microsoft.com/office/spreadsheetml/2014/revision" mc:Ignorable="xr" xr:uid="{3E22BD63-498B-41D1-8EF5-E9248EE11B5C}"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5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axis="axisRow" dataField="1"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2"/>
  </rowFields>
  <rowItems count="20">
    <i>
      <x/>
    </i>
    <i>
      <x v="1"/>
    </i>
    <i>
      <x v="2"/>
    </i>
    <i>
      <x v="3"/>
    </i>
    <i>
      <x v="4"/>
    </i>
    <i>
      <x v="5"/>
    </i>
    <i>
      <x v="6"/>
    </i>
    <i>
      <x v="7"/>
    </i>
    <i>
      <x v="8"/>
    </i>
    <i>
      <x v="9"/>
    </i>
    <i>
      <x v="10"/>
    </i>
    <i>
      <x v="11"/>
    </i>
    <i>
      <x v="12"/>
    </i>
    <i>
      <x v="13"/>
    </i>
    <i>
      <x v="14"/>
    </i>
    <i>
      <x v="15"/>
    </i>
    <i>
      <x v="16"/>
    </i>
    <i>
      <x v="17"/>
    </i>
    <i>
      <x v="18"/>
    </i>
    <i t="grand">
      <x/>
    </i>
  </rowItems>
  <colItems count="1">
    <i/>
  </colItems>
  <dataFields count="1">
    <dataField name="Contagem de Relate aqui o problema relacionado ao disposto neste capítulo e, se houver, sua sugestão de melhoria:20" fld="1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4.xml><?xml version="1.0" encoding="utf-8"?>
<pivotTableDefinition xmlns="http://schemas.openxmlformats.org/spreadsheetml/2006/main" xmlns:mc="http://schemas.openxmlformats.org/markup-compatibility/2006" xmlns:xr="http://schemas.microsoft.com/office/spreadsheetml/2014/revision" mc:Ignorable="xr" xr:uid="{29B798E2-40BB-4327-8CC3-ECB82A91729C}"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7"/>
  </rowFields>
  <rowItems count="3">
    <i>
      <x/>
    </i>
    <i>
      <x v="1"/>
    </i>
    <i t="grand">
      <x/>
    </i>
  </rowItems>
  <colItems count="1">
    <i/>
  </colItems>
  <dataFields count="1">
    <dataField name="Contagem de De acordo com sua experiência de importação, o CAPÍTULO XXI - PRODUTO NÃO REGULARIZADO NO SISTEMA NACIONAL DE VIGILÂNCIA SANITÁRIA - SNVS - PARA FINS DE REGISTRO, DESTINADO À PESQUISA DE MERCADO, ANÁLISE LABORATORIAL, TESTES DE CONTROLE DA QU" fld="13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5.xml><?xml version="1.0" encoding="utf-8"?>
<pivotTableDefinition xmlns="http://schemas.openxmlformats.org/spreadsheetml/2006/main" xmlns:mc="http://schemas.openxmlformats.org/markup-compatibility/2006" xmlns:xr="http://schemas.microsoft.com/office/spreadsheetml/2014/revision" mc:Ignorable="xr" xr:uid="{8A92535D-E1C1-49CE-8043-2593BB3DFF8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9" fld="1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6.xml><?xml version="1.0" encoding="utf-8"?>
<pivotTableDefinition xmlns="http://schemas.openxmlformats.org/spreadsheetml/2006/main" xmlns:mc="http://schemas.openxmlformats.org/markup-compatibility/2006" xmlns:xr="http://schemas.microsoft.com/office/spreadsheetml/2014/revision" mc:Ignorable="xr" xr:uid="{03A033CC-86C9-4264-8F68-3624E040E669}"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9" fld="1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7.xml><?xml version="1.0" encoding="utf-8"?>
<pivotTableDefinition xmlns="http://schemas.openxmlformats.org/spreadsheetml/2006/main" xmlns:mc="http://schemas.openxmlformats.org/markup-compatibility/2006" xmlns:xr="http://schemas.microsoft.com/office/spreadsheetml/2014/revision" mc:Ignorable="xr" xr:uid="{F9692C38-3DA5-4C7F-8982-0793A45D6AB6}"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9" fld="1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8.xml><?xml version="1.0" encoding="utf-8"?>
<pivotTableDefinition xmlns="http://schemas.openxmlformats.org/spreadsheetml/2006/main" xmlns:mc="http://schemas.openxmlformats.org/markup-compatibility/2006" xmlns:xr="http://schemas.microsoft.com/office/spreadsheetml/2014/revision" mc:Ignorable="xr" xr:uid="{9F10F6C3-B2DA-4728-BF10-6066D66B21C9}"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axis="axisRow" dataField="1" showAll="0">
      <items count="10">
        <item x="2"/>
        <item x="6"/>
        <item x="8"/>
        <item x="3"/>
        <item x="4"/>
        <item x="5"/>
        <item x="7"/>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8"/>
  </rowFields>
  <rowItems count="10">
    <i>
      <x/>
    </i>
    <i>
      <x v="1"/>
    </i>
    <i>
      <x v="2"/>
    </i>
    <i>
      <x v="3"/>
    </i>
    <i>
      <x v="4"/>
    </i>
    <i>
      <x v="5"/>
    </i>
    <i>
      <x v="6"/>
    </i>
    <i>
      <x v="7"/>
    </i>
    <i>
      <x v="8"/>
    </i>
    <i t="grand">
      <x/>
    </i>
  </rowItems>
  <colItems count="1">
    <i/>
  </colItems>
  <dataFields count="1">
    <dataField name="Contagem de Relate aqui o problema relacionado ao disposto neste capítulo e, se houver, sua sugestão de melhoria:21" fld="1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9.xml><?xml version="1.0" encoding="utf-8"?>
<pivotTableDefinition xmlns="http://schemas.openxmlformats.org/spreadsheetml/2006/main" xmlns:mc="http://schemas.openxmlformats.org/markup-compatibility/2006" xmlns:xr="http://schemas.microsoft.com/office/spreadsheetml/2014/revision" mc:Ignorable="xr" xr:uid="{AEB7D6A8-7FD7-4ECA-B2B8-8F4A84A17566}"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0" fld="1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B71157BC-814C-4243-A554-A49664F179F0}"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0:B34"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 fld="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0.xml><?xml version="1.0" encoding="utf-8"?>
<pivotTableDefinition xmlns="http://schemas.openxmlformats.org/spreadsheetml/2006/main" xmlns:mc="http://schemas.openxmlformats.org/markup-compatibility/2006" xmlns:xr="http://schemas.microsoft.com/office/spreadsheetml/2014/revision" mc:Ignorable="xr" xr:uid="{0A92BD2F-FF10-4631-9E51-8C0C0DD21FCF}"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0" fld="1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1.xml><?xml version="1.0" encoding="utf-8"?>
<pivotTableDefinition xmlns="http://schemas.openxmlformats.org/spreadsheetml/2006/main" xmlns:mc="http://schemas.openxmlformats.org/markup-compatibility/2006" xmlns:xr="http://schemas.microsoft.com/office/spreadsheetml/2014/revision" mc:Ignorable="xr" xr:uid="{9EF932D6-F51E-42AA-8155-B870876E84C0}"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0" fld="1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2.xml><?xml version="1.0" encoding="utf-8"?>
<pivotTableDefinition xmlns="http://schemas.openxmlformats.org/spreadsheetml/2006/main" xmlns:mc="http://schemas.openxmlformats.org/markup-compatibility/2006" xmlns:xr="http://schemas.microsoft.com/office/spreadsheetml/2014/revision" mc:Ignorable="xr" xr:uid="{D7E8CEEB-3940-422C-B310-B7A1078E4B2B}"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0" fld="1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3.xml><?xml version="1.0" encoding="utf-8"?>
<pivotTableDefinition xmlns="http://schemas.openxmlformats.org/spreadsheetml/2006/main" xmlns:mc="http://schemas.openxmlformats.org/markup-compatibility/2006" xmlns:xr="http://schemas.microsoft.com/office/spreadsheetml/2014/revision" mc:Ignorable="xr" xr:uid="{4B4CB12F-4BA3-49EE-9FBE-8730D9956AFF}"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3"/>
  </rowFields>
  <rowItems count="3">
    <i>
      <x/>
    </i>
    <i>
      <x v="1"/>
    </i>
    <i t="grand">
      <x/>
    </i>
  </rowItems>
  <colItems count="1">
    <i/>
  </colItems>
  <dataFields count="1">
    <dataField name="Contagem de De acordo com sua experiência de importação, o CAPÍTULO XXII - TERMO DE RESPONSABILIDADE do Regulamento Técnico de Bens e Produtos Importados para Vigilância Sanitária (RDC nº 81/2008) necessita de revisão?" fld="1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4.xml><?xml version="1.0" encoding="utf-8"?>
<pivotTableDefinition xmlns="http://schemas.openxmlformats.org/spreadsheetml/2006/main" xmlns:mc="http://schemas.openxmlformats.org/markup-compatibility/2006" xmlns:xr="http://schemas.microsoft.com/office/spreadsheetml/2014/revision" mc:Ignorable="xr" xr:uid="{F0A07F06-45C3-4601-99FB-93450FB07844}"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1" fld="1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5.xml><?xml version="1.0" encoding="utf-8"?>
<pivotTableDefinition xmlns="http://schemas.openxmlformats.org/spreadsheetml/2006/main" xmlns:mc="http://schemas.openxmlformats.org/markup-compatibility/2006" xmlns:xr="http://schemas.microsoft.com/office/spreadsheetml/2014/revision" mc:Ignorable="xr" xr:uid="{BB657D72-A769-4600-8243-D48F64728F65}"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1" fld="15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6.xml><?xml version="1.0" encoding="utf-8"?>
<pivotTableDefinition xmlns="http://schemas.openxmlformats.org/spreadsheetml/2006/main" xmlns:mc="http://schemas.openxmlformats.org/markup-compatibility/2006" xmlns:xr="http://schemas.microsoft.com/office/spreadsheetml/2014/revision" mc:Ignorable="xr" xr:uid="{3677155C-1C1F-4530-A791-281E3D1DD90E}"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3"/>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1" fld="1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7.xml><?xml version="1.0" encoding="utf-8"?>
<pivotTableDefinition xmlns="http://schemas.openxmlformats.org/spreadsheetml/2006/main" xmlns:mc="http://schemas.openxmlformats.org/markup-compatibility/2006" xmlns:xr="http://schemas.microsoft.com/office/spreadsheetml/2014/revision" mc:Ignorable="xr" xr:uid="{880760CA-3900-4C47-AEF6-3F8C4F564DE7}"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axis="axisRow" dataField="1" showAll="0">
      <items count="6">
        <item x="4"/>
        <item x="3"/>
        <item x="1"/>
        <item n="Sugerimos: CRIAÇÃO DE UMA SEÇÃO ESPECÍFICA PARA PRODUTOS DE TERAPIAS AVANÇADAS (PTAS), QUE É SEMELHANTE AOS PRODUTOS BIOLÓGICOS EM ALGUNS ASPECTOS E RADIOFÁRMACOS EM OUTROS ASPECTOS (SEM TERMO DE GUARDA, ENVIADO DIRETAMENTE PARA O CENTRO DE TRATAMENTO), "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4"/>
  </rowFields>
  <rowItems count="6">
    <i>
      <x/>
    </i>
    <i>
      <x v="1"/>
    </i>
    <i>
      <x v="2"/>
    </i>
    <i>
      <x v="3"/>
    </i>
    <i>
      <x v="4"/>
    </i>
    <i t="grand">
      <x/>
    </i>
  </rowItems>
  <colItems count="1">
    <i/>
  </colItems>
  <dataFields count="1">
    <dataField name="Contagem de Relate aqui o problema relacionado ao disposto neste capítulo e, se houver, sua sugestão de melhoria:22" fld="15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8.xml><?xml version="1.0" encoding="utf-8"?>
<pivotTableDefinition xmlns="http://schemas.openxmlformats.org/spreadsheetml/2006/main" xmlns:mc="http://schemas.openxmlformats.org/markup-compatibility/2006" xmlns:xr="http://schemas.microsoft.com/office/spreadsheetml/2014/revision" mc:Ignorable="xr" xr:uid="{38B90592-76C3-4BB7-8671-72D23444E926}"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9"/>
  </rowFields>
  <rowItems count="3">
    <i>
      <x/>
    </i>
    <i>
      <x v="1"/>
    </i>
    <i t="grand">
      <x/>
    </i>
  </rowItems>
  <colItems count="1">
    <i/>
  </colItems>
  <dataFields count="1">
    <dataField name="Contagem de De acordo com sua experiência de importação, o CAPÍTULO XXIII - IMPORTAÇÃO DE CÉLULAS E TECIDOS HUMANOS PARA FINS TERAPÊUTICOS do Regulamento Técnico de Bens e Produtos Importados para Vigilância Sanitária (RDC nº 81/2008) necessita de revisã" fld="1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9.xml><?xml version="1.0" encoding="utf-8"?>
<pivotTableDefinition xmlns="http://schemas.openxmlformats.org/spreadsheetml/2006/main" xmlns:mc="http://schemas.openxmlformats.org/markup-compatibility/2006" xmlns:xr="http://schemas.microsoft.com/office/spreadsheetml/2014/revision" mc:Ignorable="xr" xr:uid="{CB0FCE06-0C58-487F-AB86-23BCD40944A3}"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1" fld="1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FD49B7E8-A585-4FC5-928F-10136179D9A7}"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5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axis="axisRow" dataField="1"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4"/>
  </rowFields>
  <rowItems count="22">
    <i>
      <x/>
    </i>
    <i>
      <x v="1"/>
    </i>
    <i>
      <x v="2"/>
    </i>
    <i>
      <x v="3"/>
    </i>
    <i>
      <x v="4"/>
    </i>
    <i>
      <x v="5"/>
    </i>
    <i>
      <x v="6"/>
    </i>
    <i>
      <x v="7"/>
    </i>
    <i>
      <x v="8"/>
    </i>
    <i>
      <x v="9"/>
    </i>
    <i>
      <x v="10"/>
    </i>
    <i>
      <x v="11"/>
    </i>
    <i>
      <x v="12"/>
    </i>
    <i>
      <x v="13"/>
    </i>
    <i>
      <x v="14"/>
    </i>
    <i>
      <x v="15"/>
    </i>
    <i>
      <x v="16"/>
    </i>
    <i>
      <x v="17"/>
    </i>
    <i>
      <x v="18"/>
    </i>
    <i>
      <x v="19"/>
    </i>
    <i>
      <x v="20"/>
    </i>
    <i t="grand">
      <x/>
    </i>
  </rowItems>
  <colItems count="1">
    <i/>
  </colItems>
  <dataFields count="1">
    <dataField name="Contagem de Relate aqui o problema relacionado ao disposto neste capítulo e, se houver, sua sugestão de melhoria:2" fld="3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0.xml><?xml version="1.0" encoding="utf-8"?>
<pivotTableDefinition xmlns="http://schemas.openxmlformats.org/spreadsheetml/2006/main" xmlns:mc="http://schemas.openxmlformats.org/markup-compatibility/2006" xmlns:xr="http://schemas.microsoft.com/office/spreadsheetml/2014/revision" mc:Ignorable="xr" xr:uid="{ED47A5BC-5722-4E5B-91D6-A4F5C8531067}"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axis="axisRow" dataField="1"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0"/>
  </rowFields>
  <rowItems count="7">
    <i>
      <x/>
    </i>
    <i>
      <x v="1"/>
    </i>
    <i>
      <x v="2"/>
    </i>
    <i>
      <x v="3"/>
    </i>
    <i>
      <x v="4"/>
    </i>
    <i>
      <x v="5"/>
    </i>
    <i t="grand">
      <x/>
    </i>
  </rowItems>
  <colItems count="1">
    <i/>
  </colItems>
  <dataFields count="1">
    <dataField name="Contagem de Relate aqui o problema relacionado ao disposto neste capítulo e, se houver, sua sugestão de melhoria:23" fld="1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1.xml><?xml version="1.0" encoding="utf-8"?>
<pivotTableDefinition xmlns="http://schemas.openxmlformats.org/spreadsheetml/2006/main" xmlns:mc="http://schemas.openxmlformats.org/markup-compatibility/2006" xmlns:xr="http://schemas.microsoft.com/office/spreadsheetml/2014/revision" mc:Ignorable="xr" xr:uid="{953B9348-1551-4754-A848-9B7F233015E1}"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9"/>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2" fld="1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2.xml><?xml version="1.0" encoding="utf-8"?>
<pivotTableDefinition xmlns="http://schemas.openxmlformats.org/spreadsheetml/2006/main" xmlns:mc="http://schemas.openxmlformats.org/markup-compatibility/2006" xmlns:xr="http://schemas.microsoft.com/office/spreadsheetml/2014/revision" mc:Ignorable="xr" xr:uid="{1CBC9D30-7E28-4DCC-AF9D-61329D26A291}"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2" fld="1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3.xml><?xml version="1.0" encoding="utf-8"?>
<pivotTableDefinition xmlns="http://schemas.openxmlformats.org/spreadsheetml/2006/main" xmlns:mc="http://schemas.openxmlformats.org/markup-compatibility/2006" xmlns:xr="http://schemas.microsoft.com/office/spreadsheetml/2014/revision" mc:Ignorable="xr" xr:uid="{E57408A1-78C9-4510-BDBB-0B0033F0CE15}"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2" fld="15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4.xml><?xml version="1.0" encoding="utf-8"?>
<pivotTableDefinition xmlns="http://schemas.openxmlformats.org/spreadsheetml/2006/main" xmlns:mc="http://schemas.openxmlformats.org/markup-compatibility/2006" xmlns:xr="http://schemas.microsoft.com/office/spreadsheetml/2014/revision" mc:Ignorable="xr" xr:uid="{1B4EA31A-E09B-48F6-8909-95B00A7A415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2" fld="15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5.xml><?xml version="1.0" encoding="utf-8"?>
<pivotTableDefinition xmlns="http://schemas.openxmlformats.org/spreadsheetml/2006/main" xmlns:mc="http://schemas.openxmlformats.org/markup-compatibility/2006" xmlns:xr="http://schemas.microsoft.com/office/spreadsheetml/2014/revision" mc:Ignorable="xr" xr:uid="{94DA1579-87E6-43FC-9B21-EF83EDEA322C}"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5"/>
  </rowFields>
  <rowItems count="3">
    <i>
      <x/>
    </i>
    <i>
      <x v="1"/>
    </i>
    <i t="grand">
      <x/>
    </i>
  </rowItems>
  <colItems count="1">
    <i/>
  </colItems>
  <dataFields count="1">
    <dataField name="Contagem de De acordo com sua experiência de importação, o CAPÍTULO XXIV - MATERIAL BIOLÓGICO HUMANO PARA FINS DE DIAGNÓSTICO LABORATORIAL do Regulamento Técnico de Bens e Produtos Importados para Vigilância Sanitária (RDC nº 81/2008) necessita de revisã" fld="15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6.xml><?xml version="1.0" encoding="utf-8"?>
<pivotTableDefinition xmlns="http://schemas.openxmlformats.org/spreadsheetml/2006/main" xmlns:mc="http://schemas.openxmlformats.org/markup-compatibility/2006" xmlns:xr="http://schemas.microsoft.com/office/spreadsheetml/2014/revision" mc:Ignorable="xr" xr:uid="{A0A24E43-C582-4C42-B681-A269BFCDFDB3}"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9"/>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2" fld="1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7.xml><?xml version="1.0" encoding="utf-8"?>
<pivotTableDefinition xmlns="http://schemas.openxmlformats.org/spreadsheetml/2006/main" xmlns:mc="http://schemas.openxmlformats.org/markup-compatibility/2006" xmlns:xr="http://schemas.microsoft.com/office/spreadsheetml/2014/revision" mc:Ignorable="xr" xr:uid="{850C1E93-F941-4F9B-B5C1-4426B47840C3}"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axis="axisRow" dataField="1" showAll="0">
      <items count="6">
        <item x="3"/>
        <item x="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6"/>
  </rowFields>
  <rowItems count="6">
    <i>
      <x/>
    </i>
    <i>
      <x v="1"/>
    </i>
    <i>
      <x v="2"/>
    </i>
    <i>
      <x v="3"/>
    </i>
    <i>
      <x v="4"/>
    </i>
    <i t="grand">
      <x/>
    </i>
  </rowItems>
  <colItems count="1">
    <i/>
  </colItems>
  <dataFields count="1">
    <dataField name="Contagem de Relate aqui o problema relacionado ao disposto neste capítulo e, se houver, sua sugestão de melhoria:24" fld="16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8.xml><?xml version="1.0" encoding="utf-8"?>
<pivotTableDefinition xmlns="http://schemas.openxmlformats.org/spreadsheetml/2006/main" xmlns:mc="http://schemas.openxmlformats.org/markup-compatibility/2006" xmlns:xr="http://schemas.microsoft.com/office/spreadsheetml/2014/revision" mc:Ignorable="xr" xr:uid="{DF220225-B4CB-4DC2-AE1C-A5275C5233AA}"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1"/>
  </rowFields>
  <rowItems count="3">
    <i>
      <x/>
    </i>
    <i>
      <x v="1"/>
    </i>
    <i t="grand">
      <x/>
    </i>
  </rowItems>
  <colItems count="1">
    <i/>
  </colItems>
  <dataFields count="1">
    <dataField name="Contagem de De acordo com sua experiência de importação, o CAPÍTULO XXV - TERMO DE RESPONSABILIDADE PARA IMPORTAÇÃO DE MATERIAL BIOLÓGICO HUMANO PARA FINS DE DIAGNÓSTICO LABORATORIAL do Regulamento Técnico de Bens e Produtos Importados para Vigilância Sa" fld="16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9.xml><?xml version="1.0" encoding="utf-8"?>
<pivotTableDefinition xmlns="http://schemas.openxmlformats.org/spreadsheetml/2006/main" xmlns:mc="http://schemas.openxmlformats.org/markup-compatibility/2006" xmlns:xr="http://schemas.microsoft.com/office/spreadsheetml/2014/revision" mc:Ignorable="xr" xr:uid="{3A4FC489-9CBC-430F-8A8C-8BE8C63A9A77}"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3" fld="1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F2393C9-A025-4A8E-A57E-8ED5F0EDB216}"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3">
    <i>
      <x/>
    </i>
    <i>
      <x v="1"/>
    </i>
    <i t="grand">
      <x/>
    </i>
  </rowItems>
  <colItems count="1">
    <i/>
  </colItems>
  <dataFields count="1">
    <dataField name="Contagem de De acordo com sua experiência de importação, o CAPÍTULO II - DISPOSIÇÕES GERAIS DE IMPORTAÇÃO do Regulamento Técnico de Bens e Produtos Importados para Vigilância Sanitária (RDC nº 81/2008) necessita de revisão?" fld="2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0.xml><?xml version="1.0" encoding="utf-8"?>
<pivotTableDefinition xmlns="http://schemas.openxmlformats.org/spreadsheetml/2006/main" xmlns:mc="http://schemas.openxmlformats.org/markup-compatibility/2006" xmlns:xr="http://schemas.microsoft.com/office/spreadsheetml/2014/revision" mc:Ignorable="xr" xr:uid="{8272FB45-78A4-4826-A72B-FAE4C96E9824}"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3" fld="1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1.xml><?xml version="1.0" encoding="utf-8"?>
<pivotTableDefinition xmlns="http://schemas.openxmlformats.org/spreadsheetml/2006/main" xmlns:mc="http://schemas.openxmlformats.org/markup-compatibility/2006" xmlns:xr="http://schemas.microsoft.com/office/spreadsheetml/2014/revision" mc:Ignorable="xr" xr:uid="{EEFC1509-E30F-4CFD-B163-DFD329982E2D}"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4"/>
  </rowFields>
  <rowItems count="3">
    <i>
      <x/>
    </i>
    <i>
      <x v="1"/>
    </i>
    <i t="grand">
      <x/>
    </i>
  </rowItems>
  <colItems count="1">
    <i/>
  </colItems>
  <dataFields count="1">
    <dataField name="Contagem de Que tipo de problema enfrentou ao aplicar o disposto neste capítulo?  [Inadequação da regra (imprecisão ou incoerência, com necessidade de alteração ou supressão)]23" fld="16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2.xml><?xml version="1.0" encoding="utf-8"?>
<pivotTableDefinition xmlns="http://schemas.openxmlformats.org/spreadsheetml/2006/main" xmlns:mc="http://schemas.openxmlformats.org/markup-compatibility/2006" xmlns:xr="http://schemas.microsoft.com/office/spreadsheetml/2014/revision" mc:Ignorable="xr" xr:uid="{E2A542B4-23E3-455B-A3FF-B84A2365B5AA}"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axis="axisRow" dataField="1" showAll="0">
      <items count="12">
        <item x="7"/>
        <item x="0"/>
        <item x="9"/>
        <item x="3"/>
        <item x="2"/>
        <item x="4"/>
        <item x="8"/>
        <item x="10"/>
        <item x="5"/>
        <item x="6"/>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2"/>
  </rowFields>
  <rowItems count="12">
    <i>
      <x/>
    </i>
    <i>
      <x v="1"/>
    </i>
    <i>
      <x v="2"/>
    </i>
    <i>
      <x v="3"/>
    </i>
    <i>
      <x v="4"/>
    </i>
    <i>
      <x v="5"/>
    </i>
    <i>
      <x v="6"/>
    </i>
    <i>
      <x v="7"/>
    </i>
    <i>
      <x v="8"/>
    </i>
    <i>
      <x v="9"/>
    </i>
    <i>
      <x v="10"/>
    </i>
    <i t="grand">
      <x/>
    </i>
  </rowItems>
  <colItems count="1">
    <i/>
  </colItems>
  <dataFields count="1">
    <dataField name="Contagem de Relate aqui o problema relacionado ao disposto neste capítulo e, se houver, sua sugestão de melhoria:25" fld="17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3.xml><?xml version="1.0" encoding="utf-8"?>
<pivotTableDefinition xmlns="http://schemas.openxmlformats.org/spreadsheetml/2006/main" xmlns:mc="http://schemas.openxmlformats.org/markup-compatibility/2006" xmlns:xr="http://schemas.microsoft.com/office/spreadsheetml/2014/revision" mc:Ignorable="xr" xr:uid="{0741CEA0-2BD3-4677-B65B-28E7590DA531}"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1"/>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4" fld="17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4.xml><?xml version="1.0" encoding="utf-8"?>
<pivotTableDefinition xmlns="http://schemas.openxmlformats.org/spreadsheetml/2006/main" xmlns:mc="http://schemas.openxmlformats.org/markup-compatibility/2006" xmlns:xr="http://schemas.microsoft.com/office/spreadsheetml/2014/revision" mc:Ignorable="xr" xr:uid="{2637C2C5-7398-431B-BA6D-454618E5A2FB}"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4" fld="17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5.xml><?xml version="1.0" encoding="utf-8"?>
<pivotTableDefinition xmlns="http://schemas.openxmlformats.org/spreadsheetml/2006/main" xmlns:mc="http://schemas.openxmlformats.org/markup-compatibility/2006" xmlns:xr="http://schemas.microsoft.com/office/spreadsheetml/2014/revision" mc:Ignorable="xr" xr:uid="{3881FD69-B429-4F8B-A880-E1137A78CE5A}"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4" fld="16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6.xml><?xml version="1.0" encoding="utf-8"?>
<pivotTableDefinition xmlns="http://schemas.openxmlformats.org/spreadsheetml/2006/main" xmlns:mc="http://schemas.openxmlformats.org/markup-compatibility/2006" xmlns:xr="http://schemas.microsoft.com/office/spreadsheetml/2014/revision" mc:Ignorable="xr" xr:uid="{05884E8E-B647-46A3-9571-9A7E44FC5C7E}"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4" fld="16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7.xml><?xml version="1.0" encoding="utf-8"?>
<pivotTableDefinition xmlns="http://schemas.openxmlformats.org/spreadsheetml/2006/main" xmlns:mc="http://schemas.openxmlformats.org/markup-compatibility/2006" xmlns:xr="http://schemas.microsoft.com/office/spreadsheetml/2014/revision" mc:Ignorable="xr" xr:uid="{242ED1C8-2C5F-4248-AA9B-D88214919639}"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7"/>
  </rowFields>
  <rowItems count="3">
    <i>
      <x/>
    </i>
    <i>
      <x v="1"/>
    </i>
    <i t="grand">
      <x/>
    </i>
  </rowItems>
  <colItems count="1">
    <i/>
  </colItems>
  <dataFields count="1">
    <dataField name="Contagem de De acordo com sua experiência de importação, o CAPÍTULO XXVI - PESQUISA CLÍNICA do Regulamento Técnico de Bens e Produtos Importados para Vigilância Sanitária (RDC nº 81/2008) necessita de revisão?" fld="16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8.xml><?xml version="1.0" encoding="utf-8"?>
<pivotTableDefinition xmlns="http://schemas.openxmlformats.org/spreadsheetml/2006/main" xmlns:mc="http://schemas.openxmlformats.org/markup-compatibility/2006" xmlns:xr="http://schemas.microsoft.com/office/spreadsheetml/2014/revision" mc:Ignorable="xr" xr:uid="{B138A89B-9630-48C1-89CF-5CE6A44A6EEA}"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6"/>
  </rowFields>
  <rowItems count="3">
    <i>
      <x/>
    </i>
    <i>
      <x v="1"/>
    </i>
    <i t="grand">
      <x/>
    </i>
  </rowItems>
  <colItems count="1">
    <i/>
  </colItems>
  <dataFields count="1">
    <dataField name="Contagem de Que tipo de problema enfrentou ao aplicar o disposto neste capítulo?  [Inadequação da regra (imprecisão ou incoerência, com necessidade de alteração ou supressão)]25" fld="17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9.xml><?xml version="1.0" encoding="utf-8"?>
<pivotTableDefinition xmlns="http://schemas.openxmlformats.org/spreadsheetml/2006/main" xmlns:mc="http://schemas.openxmlformats.org/markup-compatibility/2006" xmlns:xr="http://schemas.microsoft.com/office/spreadsheetml/2014/revision" mc:Ignorable="xr" xr:uid="{B67266CF-DBF6-467F-BE64-D851A844AF15}"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7"/>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5" fld="17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44FA9BA5-2FBA-40E0-8595-C28596C27F89}"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 fld="3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0.xml><?xml version="1.0" encoding="utf-8"?>
<pivotTableDefinition xmlns="http://schemas.openxmlformats.org/spreadsheetml/2006/main" xmlns:mc="http://schemas.openxmlformats.org/markup-compatibility/2006" xmlns:xr="http://schemas.microsoft.com/office/spreadsheetml/2014/revision" mc:Ignorable="xr" xr:uid="{A09EF9A7-7738-47ED-A988-86072329BE64}"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axis="axisRow" dataField="1"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8"/>
  </rowFields>
  <rowItems count="7">
    <i>
      <x/>
    </i>
    <i>
      <x v="1"/>
    </i>
    <i>
      <x v="2"/>
    </i>
    <i>
      <x v="3"/>
    </i>
    <i>
      <x v="4"/>
    </i>
    <i>
      <x v="5"/>
    </i>
    <i t="grand">
      <x/>
    </i>
  </rowItems>
  <colItems count="1">
    <i/>
  </colItems>
  <dataFields count="1">
    <dataField name="Contagem de Relate aqui o problema relacionado ao disposto neste capítulo e, se houver, sua sugestão de melhoria:26" fld="17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1.xml><?xml version="1.0" encoding="utf-8"?>
<pivotTableDefinition xmlns="http://schemas.openxmlformats.org/spreadsheetml/2006/main" xmlns:mc="http://schemas.openxmlformats.org/markup-compatibility/2006" xmlns:xr="http://schemas.microsoft.com/office/spreadsheetml/2014/revision" mc:Ignorable="xr" xr:uid="{750F5ECE-97A1-48E3-AABC-E28E16DC0528}"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3"/>
  </rowFields>
  <rowItems count="3">
    <i>
      <x/>
    </i>
    <i>
      <x v="1"/>
    </i>
    <i t="grand">
      <x/>
    </i>
  </rowItems>
  <colItems count="1">
    <i/>
  </colItems>
  <dataFields count="1">
    <dataField name="Contagem de De acordo com sua experiência de importação, o CAPÍTULO XXVII - TERMO DE RESPONSABILIDADE PARA IMPORTAÇÃO DESTINADA A PESQUISA CLÍNICA do Regulamento Técnico de Bens e Produtos Importados para Vigilância Sanitária (RDC nº 81/2008) necessita d" fld="17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2.xml><?xml version="1.0" encoding="utf-8"?>
<pivotTableDefinition xmlns="http://schemas.openxmlformats.org/spreadsheetml/2006/main" xmlns:mc="http://schemas.openxmlformats.org/markup-compatibility/2006" xmlns:xr="http://schemas.microsoft.com/office/spreadsheetml/2014/revision" mc:Ignorable="xr" xr:uid="{2114EC67-75CE-40F2-8491-8C0C18EB1276}"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5" fld="17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3.xml><?xml version="1.0" encoding="utf-8"?>
<pivotTableDefinition xmlns="http://schemas.openxmlformats.org/spreadsheetml/2006/main" xmlns:mc="http://schemas.openxmlformats.org/markup-compatibility/2006" xmlns:xr="http://schemas.microsoft.com/office/spreadsheetml/2014/revision" mc:Ignorable="xr" xr:uid="{CB01A713-44EC-44EA-9613-56FA0AA4AF1B}"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5" fld="17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4.xml><?xml version="1.0" encoding="utf-8"?>
<pivotTableDefinition xmlns="http://schemas.openxmlformats.org/spreadsheetml/2006/main" xmlns:mc="http://schemas.openxmlformats.org/markup-compatibility/2006" xmlns:xr="http://schemas.microsoft.com/office/spreadsheetml/2014/revision" mc:Ignorable="xr" xr:uid="{5511FBF4-10D9-4B57-8906-CE6E7C5E6FDF}"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3"/>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6" fld="18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5.xml><?xml version="1.0" encoding="utf-8"?>
<pivotTableDefinition xmlns="http://schemas.openxmlformats.org/spreadsheetml/2006/main" xmlns:mc="http://schemas.openxmlformats.org/markup-compatibility/2006" xmlns:xr="http://schemas.microsoft.com/office/spreadsheetml/2014/revision" mc:Ignorable="xr" xr:uid="{98EFFB00-CDAB-4230-9BBD-CF2E6A0F6F65}"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6" fld="18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6.xml><?xml version="1.0" encoding="utf-8"?>
<pivotTableDefinition xmlns="http://schemas.openxmlformats.org/spreadsheetml/2006/main" xmlns:mc="http://schemas.openxmlformats.org/markup-compatibility/2006" xmlns:xr="http://schemas.microsoft.com/office/spreadsheetml/2014/revision" mc:Ignorable="xr" xr:uid="{8B7AAF74-C25B-4098-9074-8B271A4992B9}"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6" fld="18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7.xml><?xml version="1.0" encoding="utf-8"?>
<pivotTableDefinition xmlns="http://schemas.openxmlformats.org/spreadsheetml/2006/main" xmlns:mc="http://schemas.openxmlformats.org/markup-compatibility/2006" xmlns:xr="http://schemas.microsoft.com/office/spreadsheetml/2014/revision" mc:Ignorable="xr" xr:uid="{021F1D07-2E14-4080-B928-3716154B8A21}"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6" fld="18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8.xml><?xml version="1.0" encoding="utf-8"?>
<pivotTableDefinition xmlns="http://schemas.openxmlformats.org/spreadsheetml/2006/main" xmlns:mc="http://schemas.openxmlformats.org/markup-compatibility/2006" xmlns:xr="http://schemas.microsoft.com/office/spreadsheetml/2014/revision" mc:Ignorable="xr" xr:uid="{71BC3F6F-5235-494D-8031-EBAB3ABE07F7}"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9"/>
  </rowFields>
  <rowItems count="3">
    <i>
      <x/>
    </i>
    <i>
      <x v="1"/>
    </i>
    <i t="grand">
      <x/>
    </i>
  </rowItems>
  <colItems count="1">
    <i/>
  </colItems>
  <dataFields count="1">
    <dataField name="Contagem de De acordo com sua experiência de importação, o CAPÍTULO XXVIII - SITUAÇÕES ADUANEIRAS ESPECIAIS do Regulamento Técnico de Bens e Produtos Importados para Vigilância Sanitária (RDC nº 81/2008) necessita de revisão?" fld="17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9.xml><?xml version="1.0" encoding="utf-8"?>
<pivotTableDefinition xmlns="http://schemas.openxmlformats.org/spreadsheetml/2006/main" xmlns:mc="http://schemas.openxmlformats.org/markup-compatibility/2006" xmlns:xr="http://schemas.microsoft.com/office/spreadsheetml/2014/revision" mc:Ignorable="xr" xr:uid="{906BED00-5566-48B0-B647-140A5ECBD9C4}"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axis="axisRow" dataField="1" showAll="0">
      <items count="11">
        <item x="7"/>
        <item x="5"/>
        <item x="6"/>
        <item x="4"/>
        <item x="8"/>
        <item x="9"/>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4"/>
  </rowFields>
  <rowItems count="11">
    <i>
      <x/>
    </i>
    <i>
      <x v="1"/>
    </i>
    <i>
      <x v="2"/>
    </i>
    <i>
      <x v="3"/>
    </i>
    <i>
      <x v="4"/>
    </i>
    <i>
      <x v="5"/>
    </i>
    <i>
      <x v="6"/>
    </i>
    <i>
      <x v="7"/>
    </i>
    <i>
      <x v="8"/>
    </i>
    <i>
      <x v="9"/>
    </i>
    <i t="grand">
      <x/>
    </i>
  </rowItems>
  <colItems count="1">
    <i/>
  </colItems>
  <dataFields count="1">
    <dataField name="Contagem de Relate aqui o problema relacionado ao disposto neste capítulo e, se houver, sua sugestão de melhoria:27" fld="18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66CFCCE8-B1F1-47E7-915B-CF643DDBF8F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 fld="3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0.xml><?xml version="1.0" encoding="utf-8"?>
<pivotTableDefinition xmlns="http://schemas.openxmlformats.org/spreadsheetml/2006/main" xmlns:mc="http://schemas.openxmlformats.org/markup-compatibility/2006" xmlns:xr="http://schemas.microsoft.com/office/spreadsheetml/2014/revision" mc:Ignorable="xr" xr:uid="{4EE5DDA9-DCBC-48CD-ACEF-EFFE5BCE9476}"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7" fld="18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1.xml><?xml version="1.0" encoding="utf-8"?>
<pivotTableDefinition xmlns="http://schemas.openxmlformats.org/spreadsheetml/2006/main" xmlns:mc="http://schemas.openxmlformats.org/markup-compatibility/2006" xmlns:xr="http://schemas.microsoft.com/office/spreadsheetml/2014/revision" mc:Ignorable="xr" xr:uid="{791018CC-2F25-43C1-8F6E-5345012B7202}"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7" fld="18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2.xml><?xml version="1.0" encoding="utf-8"?>
<pivotTableDefinition xmlns="http://schemas.openxmlformats.org/spreadsheetml/2006/main" xmlns:mc="http://schemas.openxmlformats.org/markup-compatibility/2006" xmlns:xr="http://schemas.microsoft.com/office/spreadsheetml/2014/revision" mc:Ignorable="xr" xr:uid="{9C3B3374-DB8F-4986-A8AE-E7D7BAF51C50}"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7" fld="18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3.xml><?xml version="1.0" encoding="utf-8"?>
<pivotTableDefinition xmlns="http://schemas.openxmlformats.org/spreadsheetml/2006/main" xmlns:mc="http://schemas.openxmlformats.org/markup-compatibility/2006" xmlns:xr="http://schemas.microsoft.com/office/spreadsheetml/2014/revision" mc:Ignorable="xr" xr:uid="{594F8877-2582-4C85-A56A-E7B0770C624F}"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9"/>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7" fld="18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4.xml><?xml version="1.0" encoding="utf-8"?>
<pivotTableDefinition xmlns="http://schemas.openxmlformats.org/spreadsheetml/2006/main" xmlns:mc="http://schemas.openxmlformats.org/markup-compatibility/2006" xmlns:xr="http://schemas.microsoft.com/office/spreadsheetml/2014/revision" mc:Ignorable="xr" xr:uid="{B5EA979C-63E4-4A1F-A6BE-E47F565576D3}"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axis="axisRow" dataField="1" showAll="0">
      <items count="7">
        <item x="5"/>
        <item x="3"/>
        <item x="2"/>
        <item x="4"/>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0"/>
  </rowFields>
  <rowItems count="7">
    <i>
      <x/>
    </i>
    <i>
      <x v="1"/>
    </i>
    <i>
      <x v="2"/>
    </i>
    <i>
      <x v="3"/>
    </i>
    <i>
      <x v="4"/>
    </i>
    <i>
      <x v="5"/>
    </i>
    <i t="grand">
      <x/>
    </i>
  </rowItems>
  <colItems count="1">
    <i/>
  </colItems>
  <dataFields count="1">
    <dataField name="Contagem de Relate aqui o problema relacionado ao disposto neste capítulo e, se houver, sua sugestão de melhoria:28" fld="19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5.xml><?xml version="1.0" encoding="utf-8"?>
<pivotTableDefinition xmlns="http://schemas.openxmlformats.org/spreadsheetml/2006/main" xmlns:mc="http://schemas.openxmlformats.org/markup-compatibility/2006" xmlns:xr="http://schemas.microsoft.com/office/spreadsheetml/2014/revision" mc:Ignorable="xr" xr:uid="{BD0997A8-BD4A-4382-9571-856B206BD86D}"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5"/>
  </rowFields>
  <rowItems count="3">
    <i>
      <x/>
    </i>
    <i>
      <x v="1"/>
    </i>
    <i t="grand">
      <x/>
    </i>
  </rowItems>
  <colItems count="1">
    <i/>
  </colItems>
  <dataFields count="1">
    <dataField name="Contagem de De acordo com sua experiência de importação, o CAPÍTULO XXX - PRODUTOS DESTINADOS A ABASTECIMENTO INICIAL E REPOSIÇÃO DE ENFERMARIA, FARMÁCIA OU CONJUNTO MÉDICO DE BORDO OU A PRESTAÇÃO DE SERVIÇOS INTERNOS DE VEÍCULOS TERRESTRES QUE OPEREM TR" fld="18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6.xml><?xml version="1.0" encoding="utf-8"?>
<pivotTableDefinition xmlns="http://schemas.openxmlformats.org/spreadsheetml/2006/main" xmlns:mc="http://schemas.openxmlformats.org/markup-compatibility/2006" xmlns:xr="http://schemas.microsoft.com/office/spreadsheetml/2014/revision" mc:Ignorable="xr" xr:uid="{2F342BE5-BF58-48AF-9DF5-60560FFA7292}"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8" fld="19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7.xml><?xml version="1.0" encoding="utf-8"?>
<pivotTableDefinition xmlns="http://schemas.openxmlformats.org/spreadsheetml/2006/main" xmlns:mc="http://schemas.openxmlformats.org/markup-compatibility/2006" xmlns:xr="http://schemas.microsoft.com/office/spreadsheetml/2014/revision" mc:Ignorable="xr" xr:uid="{EC6C1956-ECE6-4E18-A876-D76D0AA26E4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8" fld="19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8.xml><?xml version="1.0" encoding="utf-8"?>
<pivotTableDefinition xmlns="http://schemas.openxmlformats.org/spreadsheetml/2006/main" xmlns:mc="http://schemas.openxmlformats.org/markup-compatibility/2006" xmlns:xr="http://schemas.microsoft.com/office/spreadsheetml/2014/revision" mc:Ignorable="xr" xr:uid="{0BCCCB43-6305-4DF3-AFA0-85B3E13284C3}"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8" fld="19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9.xml><?xml version="1.0" encoding="utf-8"?>
<pivotTableDefinition xmlns="http://schemas.openxmlformats.org/spreadsheetml/2006/main" xmlns:mc="http://schemas.openxmlformats.org/markup-compatibility/2006" xmlns:xr="http://schemas.microsoft.com/office/spreadsheetml/2014/revision" mc:Ignorable="xr" xr:uid="{5D689D19-FBB7-432C-BCA2-55148CE62239}"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1"/>
  </rowFields>
  <rowItems count="3">
    <i>
      <x/>
    </i>
    <i>
      <x v="1"/>
    </i>
    <i t="grand">
      <x/>
    </i>
  </rowItems>
  <colItems count="1">
    <i/>
  </colItems>
  <dataFields count="1">
    <dataField name="Contagem de De acordo com sua experiência de importação, o CAPÍTULO XXXI - TRANSPORTE, MOVIMENTAÇÃO E ARMAZENAGEM DE BENS E PRODUTOS IMPORTADOS do Regulamento Técnico de Bens e Produtos Importados para Vigilância Sanitária (RDC nº 81/2008) necessita de r" fld="19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121B652-06B6-4E13-80E5-2BA18C85572E}"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 fld="3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0.xml><?xml version="1.0" encoding="utf-8"?>
<pivotTableDefinition xmlns="http://schemas.openxmlformats.org/spreadsheetml/2006/main" xmlns:mc="http://schemas.openxmlformats.org/markup-compatibility/2006" xmlns:xr="http://schemas.microsoft.com/office/spreadsheetml/2014/revision" mc:Ignorable="xr" xr:uid="{FED90878-DED8-4DD6-8C77-236393A2C49E}"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axis="axisRow" dataField="1"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6"/>
  </rowFields>
  <rowItems count="9">
    <i>
      <x/>
    </i>
    <i>
      <x v="1"/>
    </i>
    <i>
      <x v="2"/>
    </i>
    <i>
      <x v="3"/>
    </i>
    <i>
      <x v="4"/>
    </i>
    <i>
      <x v="5"/>
    </i>
    <i>
      <x v="6"/>
    </i>
    <i>
      <x v="7"/>
    </i>
    <i t="grand">
      <x/>
    </i>
  </rowItems>
  <colItems count="1">
    <i/>
  </colItems>
  <dataFields count="1">
    <dataField name="Contagem de Relate aqui o problema relacionado ao disposto neste capítulo e, se houver, sua sugestão de melhoria:29" fld="19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1.xml><?xml version="1.0" encoding="utf-8"?>
<pivotTableDefinition xmlns="http://schemas.openxmlformats.org/spreadsheetml/2006/main" xmlns:mc="http://schemas.openxmlformats.org/markup-compatibility/2006" xmlns:xr="http://schemas.microsoft.com/office/spreadsheetml/2014/revision" mc:Ignorable="xr" xr:uid="{6717C838-0640-4A7B-9179-AFD8BCF47542}"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8" fld="19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2.xml><?xml version="1.0" encoding="utf-8"?>
<pivotTableDefinition xmlns="http://schemas.openxmlformats.org/spreadsheetml/2006/main" xmlns:mc="http://schemas.openxmlformats.org/markup-compatibility/2006" xmlns:xr="http://schemas.microsoft.com/office/spreadsheetml/2014/revision" mc:Ignorable="xr" xr:uid="{D3D995D8-8D51-43E1-AFCC-343EE940D79B}"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7"/>
  </rowFields>
  <rowItems count="3">
    <i>
      <x/>
    </i>
    <i>
      <x v="1"/>
    </i>
    <i t="grand">
      <x/>
    </i>
  </rowItems>
  <colItems count="1">
    <i/>
  </colItems>
  <dataFields count="1">
    <dataField name="Contagem de De acordo com sua experiência de importação, o CAPÍTULO XXXII - BENS OU PRODUTOS EXPORTADOS PRODUZIDOS NO TERRITÓRIO NACIONAL E RETORNADOS do Regulamento Técnico de Bens e Produtos Importados para Vigilância Sanitária (RDC nº 81/2008) necessi" fld="19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3.xml><?xml version="1.0" encoding="utf-8"?>
<pivotTableDefinition xmlns="http://schemas.openxmlformats.org/spreadsheetml/2006/main" xmlns:mc="http://schemas.openxmlformats.org/markup-compatibility/2006" xmlns:xr="http://schemas.microsoft.com/office/spreadsheetml/2014/revision" mc:Ignorable="xr" xr:uid="{E7210501-2F61-42E4-86FE-149727029FF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9" fld="19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4.xml><?xml version="1.0" encoding="utf-8"?>
<pivotTableDefinition xmlns="http://schemas.openxmlformats.org/spreadsheetml/2006/main" xmlns:mc="http://schemas.openxmlformats.org/markup-compatibility/2006" xmlns:xr="http://schemas.microsoft.com/office/spreadsheetml/2014/revision" mc:Ignorable="xr" xr:uid="{B88821F0-F87D-494F-BDC8-A3A228C47D1F}"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9" fld="19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5.xml><?xml version="1.0" encoding="utf-8"?>
<pivotTableDefinition xmlns="http://schemas.openxmlformats.org/spreadsheetml/2006/main" xmlns:mc="http://schemas.openxmlformats.org/markup-compatibility/2006" xmlns:xr="http://schemas.microsoft.com/office/spreadsheetml/2014/revision" mc:Ignorable="xr" xr:uid="{01723BA3-B5B4-46E5-8C28-E97F4FD3851E}"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9" fld="20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6.xml><?xml version="1.0" encoding="utf-8"?>
<pivotTableDefinition xmlns="http://schemas.openxmlformats.org/spreadsheetml/2006/main" xmlns:mc="http://schemas.openxmlformats.org/markup-compatibility/2006" xmlns:xr="http://schemas.microsoft.com/office/spreadsheetml/2014/revision" mc:Ignorable="xr" xr:uid="{946AB248-238F-49C7-9865-E9B6924924D1}"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1"/>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9" fld="20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7.xml><?xml version="1.0" encoding="utf-8"?>
<pivotTableDefinition xmlns="http://schemas.openxmlformats.org/spreadsheetml/2006/main" xmlns:mc="http://schemas.openxmlformats.org/markup-compatibility/2006" xmlns:xr="http://schemas.microsoft.com/office/spreadsheetml/2014/revision" mc:Ignorable="xr" xr:uid="{042E807E-D04A-42A4-BB49-2FD1B422082C}"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axis="axisRow" dataField="1" showAll="0">
      <items count="7">
        <item n="1) Na prática, o anuente tem dificuldade em identificar que o produto é oriundo de retorno._x000a_Sugestão: incluir a previsão de que o importador deve apresentar documentação que comprove que é retorno._x000a__x000a_2) Na norma, não está claro quem deve assinar o Termo d" x="4"/>
        <item x="5"/>
        <item x="3"/>
        <item n="Já avaliei alguns processos de remessa expressa com a finalidade de Retorno de Exportação. Ex.: suplemento produzido no Brasil enviado a um parente no exterior e que por algum motivo, voltou. Isso vira uma importação? Pois os processos que recebemos são "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2"/>
  </rowFields>
  <rowItems count="7">
    <i>
      <x/>
    </i>
    <i>
      <x v="1"/>
    </i>
    <i>
      <x v="2"/>
    </i>
    <i>
      <x v="3"/>
    </i>
    <i>
      <x v="4"/>
    </i>
    <i>
      <x v="5"/>
    </i>
    <i t="grand">
      <x/>
    </i>
  </rowItems>
  <colItems count="1">
    <i/>
  </colItems>
  <dataFields count="1">
    <dataField name="Contagem de Relate aqui o problema relacionado ao disposto neste capítulo e, se houver, sua sugestão de melhoria:30" fld="20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8.xml><?xml version="1.0" encoding="utf-8"?>
<pivotTableDefinition xmlns="http://schemas.openxmlformats.org/spreadsheetml/2006/main" xmlns:mc="http://schemas.openxmlformats.org/markup-compatibility/2006" xmlns:xr="http://schemas.microsoft.com/office/spreadsheetml/2014/revision" mc:Ignorable="xr" xr:uid="{4A111851-4725-48F0-AEF7-4E430EF81DC6}"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0" fld="20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9.xml><?xml version="1.0" encoding="utf-8"?>
<pivotTableDefinition xmlns="http://schemas.openxmlformats.org/spreadsheetml/2006/main" xmlns:mc="http://schemas.openxmlformats.org/markup-compatibility/2006" xmlns:xr="http://schemas.microsoft.com/office/spreadsheetml/2014/revision" mc:Ignorable="xr" xr:uid="{154F37D7-93AE-471D-AC84-B451EDC8DF94}"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0" fld="20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30D54837-DEDE-4CA7-AD37-6DD44BEE6D00}"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items count="4">
        <item x="0"/>
        <item x="2"/>
        <item x="1"/>
        <item t="default"/>
      </items>
    </pivotField>
    <pivotField showAll="0"/>
    <pivotField showAll="0">
      <items count="4">
        <item x="0"/>
        <item x="1"/>
        <item x="2"/>
        <item t="default"/>
      </items>
    </pivotField>
    <pivotField axis="axisRow" dataField="1" showAll="0">
      <items count="4">
        <item x="0"/>
        <item x="1"/>
        <item x="2"/>
        <item t="default"/>
      </items>
    </pivotField>
    <pivotField showAll="0"/>
    <pivotField showAll="0"/>
    <pivotField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3"/>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 fld="3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0.xml><?xml version="1.0" encoding="utf-8"?>
<pivotTableDefinition xmlns="http://schemas.openxmlformats.org/spreadsheetml/2006/main" xmlns:mc="http://schemas.openxmlformats.org/markup-compatibility/2006" xmlns:xr="http://schemas.microsoft.com/office/spreadsheetml/2014/revision" mc:Ignorable="xr" xr:uid="{34A329CC-67FE-4F08-AB34-527DB9F80A20}"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0" fld="20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1.xml><?xml version="1.0" encoding="utf-8"?>
<pivotTableDefinition xmlns="http://schemas.openxmlformats.org/spreadsheetml/2006/main" xmlns:mc="http://schemas.openxmlformats.org/markup-compatibility/2006" xmlns:xr="http://schemas.microsoft.com/office/spreadsheetml/2014/revision" mc:Ignorable="xr" xr:uid="{BB1B7DE0-8ECB-46AA-9179-32F488E8F3D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0" fld="20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2.xml><?xml version="1.0" encoding="utf-8"?>
<pivotTableDefinition xmlns="http://schemas.openxmlformats.org/spreadsheetml/2006/main" xmlns:mc="http://schemas.openxmlformats.org/markup-compatibility/2006" xmlns:xr="http://schemas.microsoft.com/office/spreadsheetml/2014/revision" mc:Ignorable="xr" xr:uid="{E26220C4-1BC9-47DD-8253-3FD5FB594427}"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3"/>
  </rowFields>
  <rowItems count="3">
    <i>
      <x/>
    </i>
    <i>
      <x v="1"/>
    </i>
    <i t="grand">
      <x/>
    </i>
  </rowItems>
  <colItems count="1">
    <i/>
  </colItems>
  <dataFields count="1">
    <dataField name="Contagem de De acordo com sua experiência de importação, o CAPÍTULO XXXIII - DEVOLUÇÃO/RECHAÇO DE BEM OU PRODUTO IMPORTADO INTERDITADO do Regulamento Técnico de Bens e Produtos Importados para Vigilância Sanitária (RDC nº 81/2008) necessita de revisão?" fld="20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3.xml><?xml version="1.0" encoding="utf-8"?>
<pivotTableDefinition xmlns="http://schemas.openxmlformats.org/spreadsheetml/2006/main" xmlns:mc="http://schemas.openxmlformats.org/markup-compatibility/2006" xmlns:xr="http://schemas.microsoft.com/office/spreadsheetml/2014/revision" mc:Ignorable="xr" xr:uid="{9FCBC0F4-4316-4DE2-932F-F30C4C5C0785}"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axis="axisRow" dataField="1" showAll="0">
      <items count="9">
        <item n="3. O importador deverá apresentar o respectivo comprovante de devolução da mercadoria ao exterior à autoridade sanitária em exercício no local de desembaraço_x000a_aduaneiro, no prazo máximo de 10 (dez) dias úteis a contar da remessa do bem ou produto. _x000a_Neste " x="3"/>
        <item x="5"/>
        <item x="2"/>
        <item n="Necessidade da presença do fiscal da Anvisa para destruição de mercadorias deveria ser suprimida._x000a_Atualmente, nem os fiscais da receita acompanham a destruição de cargas._x000a_A empresa deveria ser responsabilizada pela destruição com obrigatoriedade de apres" x="4"/>
        <item x="7"/>
        <item x="6"/>
        <item n="Sugestão: fim da exigência de manifestação da autoridade sanitária para de devolução parcial ou total ao exterior, de bens ou produtos sob vigilância sanitária importados, sob apreensão ou interdição, em função do não cumprimento das exigências sanitária"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8"/>
  </rowFields>
  <rowItems count="9">
    <i>
      <x/>
    </i>
    <i>
      <x v="1"/>
    </i>
    <i>
      <x v="2"/>
    </i>
    <i>
      <x v="3"/>
    </i>
    <i>
      <x v="4"/>
    </i>
    <i>
      <x v="5"/>
    </i>
    <i>
      <x v="6"/>
    </i>
    <i>
      <x v="7"/>
    </i>
    <i t="grand">
      <x/>
    </i>
  </rowItems>
  <colItems count="1">
    <i/>
  </colItems>
  <dataFields count="1">
    <dataField name="Contagem de Relate aqui o problema relacionado ao disposto neste capítulo e, se houver, sua sugestão de melhoria:31" fld="20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4.xml><?xml version="1.0" encoding="utf-8"?>
<pivotTableDefinition xmlns="http://schemas.openxmlformats.org/spreadsheetml/2006/main" xmlns:mc="http://schemas.openxmlformats.org/markup-compatibility/2006" xmlns:xr="http://schemas.microsoft.com/office/spreadsheetml/2014/revision" mc:Ignorable="xr" xr:uid="{16430613-6E42-4B18-B6DF-1B94532166C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1" fld="2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5.xml><?xml version="1.0" encoding="utf-8"?>
<pivotTableDefinition xmlns="http://schemas.openxmlformats.org/spreadsheetml/2006/main" xmlns:mc="http://schemas.openxmlformats.org/markup-compatibility/2006" xmlns:xr="http://schemas.microsoft.com/office/spreadsheetml/2014/revision" mc:Ignorable="xr" xr:uid="{2FA84752-7ABD-4557-AF78-0536E9E9C28F}"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1" fld="2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6.xml><?xml version="1.0" encoding="utf-8"?>
<pivotTableDefinition xmlns="http://schemas.openxmlformats.org/spreadsheetml/2006/main" xmlns:mc="http://schemas.openxmlformats.org/markup-compatibility/2006" xmlns:xr="http://schemas.microsoft.com/office/spreadsheetml/2014/revision" mc:Ignorable="xr" xr:uid="{BB3A8A66-1593-41B2-8ABF-F714341B49B9}"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3"/>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1" fld="2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7.xml><?xml version="1.0" encoding="utf-8"?>
<pivotTableDefinition xmlns="http://schemas.openxmlformats.org/spreadsheetml/2006/main" xmlns:mc="http://schemas.openxmlformats.org/markup-compatibility/2006" xmlns:xr="http://schemas.microsoft.com/office/spreadsheetml/2014/revision" mc:Ignorable="xr" xr:uid="{7F3964BA-4468-44BD-90B2-D88BE856D58C}"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6"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axis="axisRow" dataField="1" showAll="0">
      <items count="5">
        <item x="2"/>
        <item n="•_x0009_Adaptar a “solicitação de liberação” a um formulário LPCO, que contenha como um campo estruturado o número da DU-E. Os demais documentos estão dispensados de apresentação, visto que a ANVISA possuirá acesso às informações da declaração, quando o LPCO e" x="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4"/>
  </rowFields>
  <rowItems count="5">
    <i>
      <x/>
    </i>
    <i>
      <x v="1"/>
    </i>
    <i>
      <x v="2"/>
    </i>
    <i>
      <x v="3"/>
    </i>
    <i t="grand">
      <x/>
    </i>
  </rowItems>
  <colItems count="1">
    <i/>
  </colItems>
  <dataFields count="1">
    <dataField name="Contagem de Relate aqui o problema relacionado ao disposto neste capítulo e, se houver, sua sugestão de melhoria:32" fld="2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8.xml><?xml version="1.0" encoding="utf-8"?>
<pivotTableDefinition xmlns="http://schemas.openxmlformats.org/spreadsheetml/2006/main" xmlns:mc="http://schemas.openxmlformats.org/markup-compatibility/2006" xmlns:xr="http://schemas.microsoft.com/office/spreadsheetml/2014/revision" mc:Ignorable="xr" xr:uid="{CCA934C2-2C11-437F-B8E5-758E4161AB2A}"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9"/>
  </rowFields>
  <rowItems count="3">
    <i>
      <x/>
    </i>
    <i>
      <x v="1"/>
    </i>
    <i t="grand">
      <x/>
    </i>
  </rowItems>
  <colItems count="1">
    <i/>
  </colItems>
  <dataFields count="1">
    <dataField name="Contagem de De acordo com sua experiência de importação, o CAPÍTULO XXXIV - RETORNO DE BEM OU PRODUTO EXPORTADO PARA FINS DE PRESTAÇÃO DE SERVIÇO OU CONSERTO OU REPARO OU RESTAURAÇÃO NO EXTERIOR do Regulamento Técnico de Bens e Produtos Importados para V" fld="20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9.xml><?xml version="1.0" encoding="utf-8"?>
<pivotTableDefinition xmlns="http://schemas.openxmlformats.org/spreadsheetml/2006/main" xmlns:mc="http://schemas.openxmlformats.org/markup-compatibility/2006" xmlns:xr="http://schemas.microsoft.com/office/spreadsheetml/2014/revision" mc:Ignorable="xr" xr:uid="{0C69B99B-A853-47FD-AF94-34AB3026CE17}"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1" fld="2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6AA773-1EA0-423C-93F8-82B1E4EB63CD}" name="Tabela dinâmica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F2:G4"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2">
    <i>
      <x/>
    </i>
    <i t="grand">
      <x/>
    </i>
  </rowItems>
  <colItems count="1">
    <i/>
  </colItems>
  <dataFields count="1">
    <dataField name="Contagem de Qual a sua localização geográfica?"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2B4FEEA6-DDF3-4999-B1EF-0B66B63E2044}"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7:C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2" fld="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0.xml><?xml version="1.0" encoding="utf-8"?>
<pivotTableDefinition xmlns="http://schemas.openxmlformats.org/spreadsheetml/2006/main" xmlns:mc="http://schemas.openxmlformats.org/markup-compatibility/2006" xmlns:xr="http://schemas.microsoft.com/office/spreadsheetml/2014/revision" mc:Ignorable="xr" xr:uid="{E40AA33B-0265-495B-8AD5-A551D49695E0}"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8"/>
  </rowFields>
  <rowItems count="3">
    <i>
      <x/>
    </i>
    <i>
      <x v="1"/>
    </i>
    <i t="grand">
      <x/>
    </i>
  </rowItems>
  <colItems count="1">
    <i/>
  </colItems>
  <dataFields count="1">
    <dataField name="Contagem de Que tipo de problema enfrentou ao aplicar o disposto neste capítulo?  [Inadequação da regra (imprecisão ou incoerência, com necessidade de alteração ou supressão)]32" fld="2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1.xml><?xml version="1.0" encoding="utf-8"?>
<pivotTableDefinition xmlns="http://schemas.openxmlformats.org/spreadsheetml/2006/main" xmlns:mc="http://schemas.openxmlformats.org/markup-compatibility/2006" xmlns:xr="http://schemas.microsoft.com/office/spreadsheetml/2014/revision" mc:Ignorable="xr" xr:uid="{6B6EDCBC-234E-41A7-B4D6-5530AB9C3B14}"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2" fld="2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2.xml><?xml version="1.0" encoding="utf-8"?>
<pivotTableDefinition xmlns="http://schemas.openxmlformats.org/spreadsheetml/2006/main" xmlns:mc="http://schemas.openxmlformats.org/markup-compatibility/2006" xmlns:xr="http://schemas.microsoft.com/office/spreadsheetml/2014/revision" mc:Ignorable="xr" xr:uid="{9F363471-EA31-40DF-BE6E-195A9312FF7E}"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2" fld="2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3.xml><?xml version="1.0" encoding="utf-8"?>
<pivotTableDefinition xmlns="http://schemas.openxmlformats.org/spreadsheetml/2006/main" xmlns:mc="http://schemas.openxmlformats.org/markup-compatibility/2006" xmlns:xr="http://schemas.microsoft.com/office/spreadsheetml/2014/revision" mc:Ignorable="xr" xr:uid="{15BD6E9D-DED8-459C-9915-40B1A11DAA5C}"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5"/>
  </rowFields>
  <rowItems count="3">
    <i>
      <x/>
    </i>
    <i>
      <x v="1"/>
    </i>
    <i t="grand">
      <x/>
    </i>
  </rowItems>
  <colItems count="1">
    <i/>
  </colItems>
  <dataFields count="1">
    <dataField name="Contagem de De acordo com sua experiência de importação, o CAPÍTULO CAPÍTULO XXXVI - DAS PENALIDADES E RESTRIÇÕES do Regulamento Técnico de Bens e Produtos Importados para Vigilância Sanitária (RDC nº 81/2008) necessita de revisão?" fld="2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4.xml><?xml version="1.0" encoding="utf-8"?>
<pivotTableDefinition xmlns="http://schemas.openxmlformats.org/spreadsheetml/2006/main" xmlns:mc="http://schemas.openxmlformats.org/markup-compatibility/2006" xmlns:xr="http://schemas.microsoft.com/office/spreadsheetml/2014/revision" mc:Ignorable="xr" xr:uid="{CC5FF7AA-367E-467D-8C92-345D19665735}"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showAll="0">
      <items count="5">
        <item x="2"/>
        <item x="3"/>
        <item x="1"/>
        <item x="0"/>
        <item t="default"/>
      </items>
    </pivotField>
    <pivotField showAll="0"/>
    <pivotField showAll="0"/>
    <pivotField showAll="0"/>
    <pivotField showAll="0"/>
    <pivotField showAll="0"/>
    <pivotField axis="axisRow" dataField="1" showAll="0">
      <items count="8">
        <item x="3"/>
        <item n="conforme já sugerido no Capitulo XV, incluir as seguintes possibilidades para liberação mediante termo de guarda: _x000a__x000a_Seção III: _x000a__x000a_ - Sugerimos a inclusão da possibilidade de liberação mediante termo de Guarda para problemas que sejam solucionáveis no Bras" x="2"/>
        <item n="iv._x0009_Conforme indicado no Artigo 1, item g), do Acordo de Facilitação de Comércio, todas as informações relacionadas a penalidades relacionadas aos processos de comércio exterior devem ser descritas e de fácil acesso a todos os interessados. O artigo 6, s" x="6"/>
        <item x="1"/>
        <item x="5"/>
        <item n="Seção III - Da Guarda ou Responsabilidade -  Incluir a informação de um Termo de Guarda mais abrangente para qualquer tipo de problema, de forma a diminuir os custos e os prazos. _x000a_Solicitar a inclusão da liberação dos produtos interditados para destruiçã"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0"/>
  </rowFields>
  <rowItems count="8">
    <i>
      <x/>
    </i>
    <i>
      <x v="1"/>
    </i>
    <i>
      <x v="2"/>
    </i>
    <i>
      <x v="3"/>
    </i>
    <i>
      <x v="4"/>
    </i>
    <i>
      <x v="5"/>
    </i>
    <i>
      <x v="6"/>
    </i>
    <i t="grand">
      <x/>
    </i>
  </rowItems>
  <colItems count="1">
    <i/>
  </colItems>
  <dataFields count="1">
    <dataField name="Contagem de Relate aqui o problema relacionado ao disposto neste capítulo e, se houver, sua sugestão de melhoria:33" fld="2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5.xml><?xml version="1.0" encoding="utf-8"?>
<pivotTableDefinition xmlns="http://schemas.openxmlformats.org/spreadsheetml/2006/main" xmlns:mc="http://schemas.openxmlformats.org/markup-compatibility/2006" xmlns:xr="http://schemas.microsoft.com/office/spreadsheetml/2014/revision" mc:Ignorable="xr" xr:uid="{347A124D-A69F-49BF-89DD-757D92761FD3}"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9"/>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2" fld="2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6.xml><?xml version="1.0" encoding="utf-8"?>
<pivotTableDefinition xmlns="http://schemas.openxmlformats.org/spreadsheetml/2006/main" xmlns:mc="http://schemas.openxmlformats.org/markup-compatibility/2006" xmlns:xr="http://schemas.microsoft.com/office/spreadsheetml/2014/revision" mc:Ignorable="xr" xr:uid="{30C95537-074A-4E12-A0B9-FEC36B8A7E8C}"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3" fld="22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7.xml><?xml version="1.0" encoding="utf-8"?>
<pivotTableDefinition xmlns="http://schemas.openxmlformats.org/spreadsheetml/2006/main" xmlns:mc="http://schemas.openxmlformats.org/markup-compatibility/2006" xmlns:xr="http://schemas.microsoft.com/office/spreadsheetml/2014/revision" mc:Ignorable="xr" xr:uid="{26DDA29E-1F6D-43A0-8BBA-56C679D1132B}"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showAll="0">
      <items count="5">
        <item x="2"/>
        <item x="3"/>
        <item x="1"/>
        <item x="0"/>
        <item t="default"/>
      </items>
    </pivotField>
    <pivotField showAll="0"/>
    <pivotField showAll="0"/>
    <pivotField showAll="0"/>
    <pivotField showAll="0"/>
    <pivotField showAll="0"/>
    <pivotField showAll="0">
      <items count="8">
        <item x="3"/>
        <item x="2"/>
        <item x="6"/>
        <item x="1"/>
        <item x="5"/>
        <item x="4"/>
        <item x="0"/>
        <item t="default"/>
      </items>
    </pivotField>
    <pivotField showAll="0"/>
    <pivotField showAll="0"/>
    <pivotField showAll="0"/>
    <pivotField showAll="0"/>
    <pivotField showAll="0"/>
    <pivotField axis="axisRow" dataField="1" showAll="0">
      <items count="11">
        <item n="Capítulo XXXVII, Itens 2 e 2.1_x000a_- Definir o escopo da importação não sujeita à intervenção sanitária, esclarecendo quais  grandes grupos entram por esse Capítulo (Produtos não passíveis de regularização no SNVS / Produtos passíveis de regularização mas co" x="5"/>
        <item n="COMENTÁRIOS:_x000a_I - Esclarecer regras para importação de Material de Embalagem destinado a medicamentos e se as análises destas importações se manterão dentro das normas deste capítulo, incluindo a necessidade de apresentação de Termo de Responsabilidade._x000a__x000a_" x="7"/>
        <item n="Duas oportunidades com diferentes essências foram mapeadas em relação a este Capítulo, sendo que a primeira poderia ser aplicável a mais Capítulos:_x000a_•_x0009_Interpretações distintas entre fiscais sanitários: a Licença de Importação (LI) é deferida com base em u" x="4"/>
        <item x="8"/>
        <item n="Esclarecer se os tipos de processo permanecerão sendo analisados com enquadramento neste capítulo ou determinar especificações em outros capítulos:_x000a_- Produtos importados com fins exclusivos de exportação (AFFEE / AFEX)_x000a_- Material de embalagem de medicame" x="6"/>
        <item x="3"/>
        <item x="1"/>
        <item n="Sugerimos: Esclarecer se os tipos de processo permanecerão sendo analisados com enquadramento neste capítulo ou determinar especificações em outros capítulos:_x000a_ - Produtos importados com fins exclusivos de exportação (AFFEE / AFEX)_x000a_ - Material de embalage" x="2"/>
        <item n="Tratando-se do CAP XXXVII - ITEM 2:_x000a_A importação com finalidade declarada pelo importador, não sujeita a intervenção sanitária da ANVISA, cuja classificação tarifaria NCM integre a listagem e os procedimentos previstos no CAP XXXIX deste regulamento, dev"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6"/>
  </rowFields>
  <rowItems count="11">
    <i>
      <x/>
    </i>
    <i>
      <x v="1"/>
    </i>
    <i>
      <x v="2"/>
    </i>
    <i>
      <x v="3"/>
    </i>
    <i>
      <x v="4"/>
    </i>
    <i>
      <x v="5"/>
    </i>
    <i>
      <x v="6"/>
    </i>
    <i>
      <x v="7"/>
    </i>
    <i>
      <x v="8"/>
    </i>
    <i>
      <x v="9"/>
    </i>
    <i t="grand">
      <x/>
    </i>
  </rowItems>
  <colItems count="1">
    <i/>
  </colItems>
  <dataFields count="1">
    <dataField name="Contagem de Relate aqui o problema relacionado ao disposto neste capítulo e, se houver, sua sugestão de melhoria:34" fld="22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8.xml><?xml version="1.0" encoding="utf-8"?>
<pivotTableDefinition xmlns="http://schemas.openxmlformats.org/spreadsheetml/2006/main" xmlns:mc="http://schemas.openxmlformats.org/markup-compatibility/2006" xmlns:xr="http://schemas.microsoft.com/office/spreadsheetml/2014/revision" mc:Ignorable="xr" xr:uid="{0E00792A-D153-475E-A764-6E612821B328}"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1"/>
  </rowFields>
  <rowItems count="3">
    <i>
      <x/>
    </i>
    <i>
      <x v="1"/>
    </i>
    <i t="grand">
      <x/>
    </i>
  </rowItems>
  <colItems count="1">
    <i/>
  </colItems>
  <dataFields count="1">
    <dataField name="Contagem de De acordo com sua experiência de importação, o CAPÍTULO XXXVII - DISPOSIÇÕES FINAIS do Regulamento Técnico de Bens e Produtos Importados para Vigilância Sanitária (RDC nº 81/2008) necessita de revisão?" fld="2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9.xml><?xml version="1.0" encoding="utf-8"?>
<pivotTableDefinition xmlns="http://schemas.openxmlformats.org/spreadsheetml/2006/main" xmlns:mc="http://schemas.openxmlformats.org/markup-compatibility/2006" xmlns:xr="http://schemas.microsoft.com/office/spreadsheetml/2014/revision" mc:Ignorable="xr" xr:uid="{2B8699CC-E0C5-4624-B9DE-E5C38C766E29}"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3" fld="22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B22EC1C4-81C3-4233-8841-4F91D24FBC7D}"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2:C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3">
    <i>
      <x/>
    </i>
    <i>
      <x v="1"/>
    </i>
    <i t="grand">
      <x/>
    </i>
  </rowItems>
  <colItems count="1">
    <i/>
  </colItems>
  <dataFields count="1">
    <dataField name="Contagem de De acordo com sua experiência de importação, o CAPÍTULO III - MODALIDADES DE IMPORTAÇÃO do Regulamento Técnico de Bens e Produtos Importados para Vigilância Sanitária (RDC nº 81/2008) necessita de revisão?" fld="3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0.xml><?xml version="1.0" encoding="utf-8"?>
<pivotTableDefinition xmlns="http://schemas.openxmlformats.org/spreadsheetml/2006/main" xmlns:mc="http://schemas.openxmlformats.org/markup-compatibility/2006" xmlns:xr="http://schemas.microsoft.com/office/spreadsheetml/2014/revision" mc:Ignorable="xr" xr:uid="{DEA50914-B7F0-4B01-A7CE-34852F1622C3}"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3" fld="2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1.xml><?xml version="1.0" encoding="utf-8"?>
<pivotTableDefinition xmlns="http://schemas.openxmlformats.org/spreadsheetml/2006/main" xmlns:mc="http://schemas.openxmlformats.org/markup-compatibility/2006" xmlns:xr="http://schemas.microsoft.com/office/spreadsheetml/2014/revision" mc:Ignorable="xr" xr:uid="{3F381A1C-60AA-41BB-AF4A-D839465002FC}"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3" fld="2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2.xml><?xml version="1.0" encoding="utf-8"?>
<pivotTableDefinition xmlns="http://schemas.openxmlformats.org/spreadsheetml/2006/main" xmlns:mc="http://schemas.openxmlformats.org/markup-compatibility/2006" xmlns:xr="http://schemas.microsoft.com/office/spreadsheetml/2014/revision" mc:Ignorable="xr" xr:uid="{9A768871-E68D-4870-B8D1-153182AFCCCF}"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1"/>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4" fld="23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3.xml><?xml version="1.0" encoding="utf-8"?>
<pivotTableDefinition xmlns="http://schemas.openxmlformats.org/spreadsheetml/2006/main" xmlns:mc="http://schemas.openxmlformats.org/markup-compatibility/2006" xmlns:xr="http://schemas.microsoft.com/office/spreadsheetml/2014/revision" mc:Ignorable="xr" xr:uid="{48C0D533-67CE-432B-AC78-1BAF5B4B7598}"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4" fld="23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4.xml><?xml version="1.0" encoding="utf-8"?>
<pivotTableDefinition xmlns="http://schemas.openxmlformats.org/spreadsheetml/2006/main" xmlns:mc="http://schemas.openxmlformats.org/markup-compatibility/2006" xmlns:xr="http://schemas.microsoft.com/office/spreadsheetml/2014/revision" mc:Ignorable="xr" xr:uid="{56E27B73-BD76-4493-8BC2-B76DA0961A3A}"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4" fld="22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5.xml><?xml version="1.0" encoding="utf-8"?>
<pivotTableDefinition xmlns="http://schemas.openxmlformats.org/spreadsheetml/2006/main" xmlns:mc="http://schemas.openxmlformats.org/markup-compatibility/2006" xmlns:xr="http://schemas.microsoft.com/office/spreadsheetml/2014/revision" mc:Ignorable="xr" xr:uid="{346A7EA0-0603-443D-A3F3-524ED8E88D28}"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4" fld="22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6.xml><?xml version="1.0" encoding="utf-8"?>
<pivotTableDefinition xmlns="http://schemas.openxmlformats.org/spreadsheetml/2006/main" xmlns:mc="http://schemas.openxmlformats.org/markup-compatibility/2006" xmlns:xr="http://schemas.microsoft.com/office/spreadsheetml/2014/revision" mc:Ignorable="xr" xr:uid="{C3E8E70B-6D3E-4CF1-AF2A-0848272AE250}"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7"/>
  </rowFields>
  <rowItems count="3">
    <i>
      <x/>
    </i>
    <i>
      <x v="1"/>
    </i>
    <i t="grand">
      <x/>
    </i>
  </rowItems>
  <colItems count="1">
    <i/>
  </colItems>
  <dataFields count="1">
    <dataField name="Contagem de De acordo com sua experiência de importação, o CAPÍTULO XXXVIII - TERMO DE RESPONSABILIDADE IMPORTAÇÃO NÃO SUJEITA À INTERVENÇÃO SANITÁRIA DA ANVISA do Regulamento Técnico de Bens e Produtos Importados para Vigilância Sanitária (RDC nº 81/200" fld="2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7.xml><?xml version="1.0" encoding="utf-8"?>
<pivotTableDefinition xmlns="http://schemas.openxmlformats.org/spreadsheetml/2006/main" xmlns:mc="http://schemas.openxmlformats.org/markup-compatibility/2006" xmlns:xr="http://schemas.microsoft.com/office/spreadsheetml/2014/revision" mc:Ignorable="xr" xr:uid="{9A61079A-012F-48FF-986C-BB41A0745594}"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showAll="0">
      <items count="5">
        <item x="2"/>
        <item x="3"/>
        <item x="1"/>
        <item x="0"/>
        <item t="default"/>
      </items>
    </pivotField>
    <pivotField showAll="0"/>
    <pivotField showAll="0"/>
    <pivotField showAll="0"/>
    <pivotField showAll="0"/>
    <pivotField showAll="0"/>
    <pivotField showAll="0">
      <items count="8">
        <item x="3"/>
        <item x="2"/>
        <item x="6"/>
        <item x="1"/>
        <item x="5"/>
        <item x="4"/>
        <item x="0"/>
        <item t="default"/>
      </items>
    </pivotField>
    <pivotField showAll="0"/>
    <pivotField showAll="0"/>
    <pivotField showAll="0"/>
    <pivotField showAll="0"/>
    <pivotField showAll="0"/>
    <pivotField showAll="0">
      <items count="11">
        <item x="5"/>
        <item x="7"/>
        <item x="4"/>
        <item x="8"/>
        <item x="6"/>
        <item x="3"/>
        <item x="1"/>
        <item x="2"/>
        <item x="9"/>
        <item x="0"/>
        <item t="default"/>
      </items>
    </pivotField>
    <pivotField showAll="0"/>
    <pivotField showAll="0"/>
    <pivotField showAll="0"/>
    <pivotField showAll="0"/>
    <pivotField showAll="0"/>
    <pivotField axis="axisRow" dataField="1" showAll="0">
      <items count="8">
        <item n="A ausência do número do LI no TR prejudica a rastreabilidade do produto. O TR, assim como a DDR, deveria ser atrelado ao processo de importação específico. _x000a_Sugestão: incluir a obrigatoriedade de inserir o número do processo de importação no TR. Em todos" x="4"/>
        <item n="Gostaríamos de solicitar revisão nos parâmetros que determinam a exigência de apresentar à ANVISA um Termo de Responsabilidade para a importação NÃO sujeita à intervenção sanitária da ANVISA._x000a_Esse Capítulo soa contraditório á 1a leitura e, gostaríamos de" x="6"/>
        <item x="3"/>
        <item x="1"/>
        <item n="PROPOSTA DE ALTERAÇÃO:_x000a_Os abaixo-assinados assumem a responsabilidade sanitária, pelos danos à saúde individual ou coletiva e ao meio ambiente decorrente da alteração da finalidade de ingresso do produto no território nacional. _x000a__________________________" x="5"/>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2"/>
  </rowFields>
  <rowItems count="8">
    <i>
      <x/>
    </i>
    <i>
      <x v="1"/>
    </i>
    <i>
      <x v="2"/>
    </i>
    <i>
      <x v="3"/>
    </i>
    <i>
      <x v="4"/>
    </i>
    <i>
      <x v="5"/>
    </i>
    <i>
      <x v="6"/>
    </i>
    <i t="grand">
      <x/>
    </i>
  </rowItems>
  <colItems count="1">
    <i/>
  </colItems>
  <dataFields count="1">
    <dataField name="Contagem de Relate aqui o problema relacionado ao disposto neste capítulo e, se houver, sua sugestão de melhoria:35" fld="23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8.xml><?xml version="1.0" encoding="utf-8"?>
<pivotTableDefinition xmlns="http://schemas.openxmlformats.org/spreadsheetml/2006/main" xmlns:mc="http://schemas.openxmlformats.org/markup-compatibility/2006" xmlns:xr="http://schemas.microsoft.com/office/spreadsheetml/2014/revision" mc:Ignorable="xr" xr:uid="{43E7DF94-1D46-48EF-BEEF-CE9F61D194F2}"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5" fld="2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9.xml><?xml version="1.0" encoding="utf-8"?>
<pivotTableDefinition xmlns="http://schemas.openxmlformats.org/spreadsheetml/2006/main" xmlns:mc="http://schemas.openxmlformats.org/markup-compatibility/2006" xmlns:xr="http://schemas.microsoft.com/office/spreadsheetml/2014/revision" mc:Ignorable="xr" xr:uid="{BCB21AA2-929C-42B5-BC8C-D32A5EF05D2B}"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5" fld="23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64A02A6-0A1D-4F97-B00D-92646420049E}"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31:C56"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axis="axisRow" dataField="1" showAll="0">
      <items count="25">
        <item x="14"/>
        <item x="21"/>
        <item x="9"/>
        <item x="8"/>
        <item n=" "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0"/>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Contagem de Relate aqui o problema relacionado ao disposto neste capítulo e, se houver, sua sugestão de melhoria:3" fld="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0.xml><?xml version="1.0" encoding="utf-8"?>
<pivotTableDefinition xmlns="http://schemas.openxmlformats.org/spreadsheetml/2006/main" xmlns:mc="http://schemas.openxmlformats.org/markup-compatibility/2006" xmlns:xr="http://schemas.microsoft.com/office/spreadsheetml/2014/revision" mc:Ignorable="xr" xr:uid="{A70A7ED8-1992-4BE7-9E9E-13D6AC42DF01}"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54"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showAll="0">
      <items count="5">
        <item x="2"/>
        <item x="3"/>
        <item x="1"/>
        <item x="0"/>
        <item t="default"/>
      </items>
    </pivotField>
    <pivotField showAll="0"/>
    <pivotField showAll="0"/>
    <pivotField showAll="0"/>
    <pivotField showAll="0"/>
    <pivotField showAll="0"/>
    <pivotField showAll="0">
      <items count="8">
        <item x="3"/>
        <item x="2"/>
        <item x="6"/>
        <item x="1"/>
        <item x="5"/>
        <item x="4"/>
        <item x="0"/>
        <item t="default"/>
      </items>
    </pivotField>
    <pivotField showAll="0"/>
    <pivotField showAll="0"/>
    <pivotField showAll="0"/>
    <pivotField showAll="0"/>
    <pivotField showAll="0"/>
    <pivotField showAll="0">
      <items count="11">
        <item x="5"/>
        <item x="7"/>
        <item x="4"/>
        <item x="8"/>
        <item x="6"/>
        <item x="3"/>
        <item x="1"/>
        <item x="2"/>
        <item x="9"/>
        <item x="0"/>
        <item t="default"/>
      </items>
    </pivotField>
    <pivotField showAll="0"/>
    <pivotField showAll="0"/>
    <pivotField showAll="0"/>
    <pivotField showAll="0"/>
    <pivotField showAll="0"/>
    <pivotField showAll="0">
      <items count="8">
        <item x="4"/>
        <item x="6"/>
        <item x="3"/>
        <item x="1"/>
        <item x="5"/>
        <item x="2"/>
        <item x="0"/>
        <item t="default"/>
      </items>
    </pivotField>
    <pivotField showAll="0"/>
    <pivotField showAll="0"/>
    <pivotField showAll="0"/>
    <pivotField showAll="0"/>
    <pivotField showAll="0"/>
    <pivotField axis="axisRow" dataField="1" showAll="0">
      <items count="23">
        <item n="1) No caso do transporte marítimo o BL não é verificável (problemas de falsificação e ilegibilidade) e traz poucas informações sobre a carga. O mercante é verificável pelo sistema (https://www.mercante.transportes.gov.br/g33159MT/jsp/logon.jsp), é comple" x="15"/>
        <item n="A RDC 208 removeu a necessidade da averbação da carga, mas manteve a cobrança no conhecimento de carga embarcada. O que não faz sentido do ponto de vista regulatório já que no conhecimento de transporte não indica o local de despacho da carga se este não" x="9"/>
        <item n="a) SEÇÃO I PROCEDIMENTO 1 - BENS E PRODUTOS SUJEITOS AO CONTROLE ESPECIAL DE QUE TRATA A PORTARIA SVS/MS Nº 344, DE 1998 E SUAS ATUALIZAÇÕES, EM SUAS LISTAS &quot;A1&quot;, &quot;A2&quot;, &quot;A3&quot;, &quot;B1&quot;, &quot;B2&quot;, &quot;C3&quot; E &quot;D1&quot;_x000a__x000a_4. Constituir-se-á documentação obrigatória para apres" x="17"/>
        <item x="0"/>
        <item x="18"/>
        <item x="11"/>
        <item x="4"/>
        <item x="10"/>
        <item x="6"/>
        <item x="12"/>
        <item x="3"/>
        <item x="14"/>
        <item x="8"/>
        <item x="7"/>
        <item x="19"/>
        <item x="1"/>
        <item x="5"/>
        <item x="13"/>
        <item x="20"/>
        <item x="21"/>
        <item x="16"/>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8"/>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dataFields count="1">
    <dataField name="Contagem de Relate aqui o problema relacionado ao disposto neste capítulo e, se houver, sua sugestão de melhoria:36" fld="2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1.xml><?xml version="1.0" encoding="utf-8"?>
<pivotTableDefinition xmlns="http://schemas.openxmlformats.org/spreadsheetml/2006/main" xmlns:mc="http://schemas.openxmlformats.org/markup-compatibility/2006" xmlns:xr="http://schemas.microsoft.com/office/spreadsheetml/2014/revision" mc:Ignorable="xr" xr:uid="{DE1184D3-1508-43E4-98DC-2C8D99B10CA1}"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3"/>
  </rowFields>
  <rowItems count="3">
    <i>
      <x/>
    </i>
    <i>
      <x v="1"/>
    </i>
    <i t="grand">
      <x/>
    </i>
  </rowItems>
  <colItems count="1">
    <i/>
  </colItems>
  <dataFields count="1">
    <dataField name="Contagem de De acordo com sua experiência de importação, o CAPÍTULO XXXIX - PROCEDIMENTOS ADMINISTRATIVOS PARA ENQUADRAMENTO DOS PRODUTOS JUNTO AO SISTEMA INTEGRADO DE COMÉRCIO EXTERIOR do Regulamento Técnico de Bens e Produtos Importados para Vigilância" fld="23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2.xml><?xml version="1.0" encoding="utf-8"?>
<pivotTableDefinition xmlns="http://schemas.openxmlformats.org/spreadsheetml/2006/main" xmlns:mc="http://schemas.openxmlformats.org/markup-compatibility/2006" xmlns:xr="http://schemas.microsoft.com/office/spreadsheetml/2014/revision" mc:Ignorable="xr" xr:uid="{8D153C41-D83B-4C6D-B228-A813492A4244}"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5" fld="23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3.xml><?xml version="1.0" encoding="utf-8"?>
<pivotTableDefinition xmlns="http://schemas.openxmlformats.org/spreadsheetml/2006/main" xmlns:mc="http://schemas.openxmlformats.org/markup-compatibility/2006" xmlns:xr="http://schemas.microsoft.com/office/spreadsheetml/2014/revision" mc:Ignorable="xr" xr:uid="{74AC46DA-ECB6-4B88-A059-8B6C3A51A5C5}"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5" fld="23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4.xml><?xml version="1.0" encoding="utf-8"?>
<pivotTableDefinition xmlns="http://schemas.openxmlformats.org/spreadsheetml/2006/main" xmlns:mc="http://schemas.openxmlformats.org/markup-compatibility/2006" xmlns:xr="http://schemas.microsoft.com/office/spreadsheetml/2014/revision" mc:Ignorable="xr" xr:uid="{34D64221-2D41-4C8E-9257-07570C6639A7}"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9"/>
  </rowFields>
  <rowItems count="3">
    <i>
      <x/>
    </i>
    <i>
      <x v="1"/>
    </i>
    <i t="grand">
      <x/>
    </i>
  </rowItems>
  <colItems count="1">
    <i/>
  </colItems>
  <dataFields count="1">
    <dataField name="Contagem de De acordo com sua experiência de importação, o CAPÍTULO XL - QUADRO I (FINALIDADES DE IMPORTAÇÃO) e QUADRO 2 (NATUREZA DO BEM OU PRODUTO) do Regulamento Técnico de Bens e Produtos Importados para Vigilância Sanitária (RDC nº 81/2008) necessit" fld="2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5.xml><?xml version="1.0" encoding="utf-8"?>
<pivotTableDefinition xmlns="http://schemas.openxmlformats.org/spreadsheetml/2006/main" xmlns:mc="http://schemas.openxmlformats.org/markup-compatibility/2006" xmlns:xr="http://schemas.microsoft.com/office/spreadsheetml/2014/revision" mc:Ignorable="xr" xr:uid="{CA50EA40-7524-42B7-A2A1-220788A0ED4B}"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items count="8">
        <item x="4"/>
        <item x="1"/>
        <item x="2"/>
        <item x="6"/>
        <item x="5"/>
        <item x="3"/>
        <item x="0"/>
        <item t="default"/>
      </items>
    </pivotField>
    <pivotField showAll="0"/>
    <pivotField showAll="0"/>
    <pivotField showAll="0"/>
    <pivotField showAll="0"/>
    <pivotField showAll="0"/>
    <pivotField showAll="0">
      <items count="6">
        <item x="4"/>
        <item x="2"/>
        <item x="3"/>
        <item x="1"/>
        <item x="0"/>
        <item t="default"/>
      </items>
    </pivotField>
    <pivotField showAll="0"/>
    <pivotField showAll="0"/>
    <pivotField showAll="0"/>
    <pivotField showAll="0"/>
    <pivotField showAll="0"/>
    <pivotField showAll="0">
      <items count="15">
        <item x="12"/>
        <item x="6"/>
        <item x="8"/>
        <item x="11"/>
        <item x="13"/>
        <item x="7"/>
        <item x="4"/>
        <item x="5"/>
        <item x="9"/>
        <item x="2"/>
        <item x="3"/>
        <item x="10"/>
        <item x="1"/>
        <item x="0"/>
        <item t="default"/>
      </items>
    </pivotField>
    <pivotField showAll="0"/>
    <pivotField showAll="0"/>
    <pivotField showAll="0"/>
    <pivotField showAll="0"/>
    <pivotField showAll="0"/>
    <pivotField showAll="0">
      <items count="17">
        <item x="12"/>
        <item x="10"/>
        <item x="5"/>
        <item x="14"/>
        <item x="4"/>
        <item x="7"/>
        <item x="3"/>
        <item x="2"/>
        <item x="11"/>
        <item x="9"/>
        <item x="1"/>
        <item x="6"/>
        <item x="13"/>
        <item x="15"/>
        <item x="8"/>
        <item x="0"/>
        <item t="default"/>
      </items>
    </pivotField>
    <pivotField showAll="0"/>
    <pivotField showAll="0"/>
    <pivotField showAll="0"/>
    <pivotField showAll="0"/>
    <pivotField showAll="0"/>
    <pivotField showAll="0">
      <items count="11">
        <item x="3"/>
        <item x="9"/>
        <item x="1"/>
        <item x="5"/>
        <item x="6"/>
        <item x="2"/>
        <item x="8"/>
        <item x="7"/>
        <item x="4"/>
        <item x="0"/>
        <item t="default"/>
      </items>
    </pivotField>
    <pivotField showAll="0"/>
    <pivotField showAll="0"/>
    <pivotField showAll="0"/>
    <pivotField showAll="0"/>
    <pivotField showAll="0"/>
    <pivotField showAll="0">
      <items count="20">
        <item x="11"/>
        <item x="4"/>
        <item x="8"/>
        <item x="12"/>
        <item x="6"/>
        <item x="0"/>
        <item x="17"/>
        <item x="10"/>
        <item x="13"/>
        <item x="14"/>
        <item x="18"/>
        <item x="15"/>
        <item x="2"/>
        <item x="5"/>
        <item x="7"/>
        <item x="16"/>
        <item x="9"/>
        <item x="3"/>
        <item x="1"/>
        <item t="default"/>
      </items>
    </pivotField>
    <pivotField showAll="0"/>
    <pivotField showAll="0"/>
    <pivotField showAll="0"/>
    <pivotField showAll="0"/>
    <pivotField showAll="0"/>
    <pivotField showAll="0">
      <items count="10">
        <item x="2"/>
        <item x="6"/>
        <item x="8"/>
        <item x="3"/>
        <item x="4"/>
        <item x="5"/>
        <item x="7"/>
        <item x="0"/>
        <item x="1"/>
        <item t="default"/>
      </items>
    </pivotField>
    <pivotField showAll="0"/>
    <pivotField showAll="0"/>
    <pivotField showAll="0"/>
    <pivotField showAll="0"/>
    <pivotField showAll="0"/>
    <pivotField showAll="0">
      <items count="6">
        <item x="4"/>
        <item x="3"/>
        <item x="1"/>
        <item x="2"/>
        <item x="0"/>
        <item t="default"/>
      </items>
    </pivotField>
    <pivotField showAll="0"/>
    <pivotField showAll="0"/>
    <pivotField showAll="0"/>
    <pivotField showAll="0"/>
    <pivotField showAll="0"/>
    <pivotField showAll="0">
      <items count="7">
        <item x="4"/>
        <item x="2"/>
        <item x="5"/>
        <item x="1"/>
        <item x="3"/>
        <item x="0"/>
        <item t="default"/>
      </items>
    </pivotField>
    <pivotField showAll="0"/>
    <pivotField showAll="0"/>
    <pivotField showAll="0"/>
    <pivotField showAll="0"/>
    <pivotField showAll="0"/>
    <pivotField showAll="0">
      <items count="6">
        <item x="3"/>
        <item x="4"/>
        <item x="2"/>
        <item x="1"/>
        <item x="0"/>
        <item t="default"/>
      </items>
    </pivotField>
    <pivotField showAll="0"/>
    <pivotField showAll="0"/>
    <pivotField showAll="0"/>
    <pivotField showAll="0"/>
    <pivotField showAll="0"/>
    <pivotField showAll="0">
      <items count="12">
        <item x="7"/>
        <item x="0"/>
        <item x="9"/>
        <item x="3"/>
        <item x="2"/>
        <item x="4"/>
        <item x="8"/>
        <item x="10"/>
        <item x="5"/>
        <item x="6"/>
        <item x="1"/>
        <item t="default"/>
      </items>
    </pivotField>
    <pivotField showAll="0"/>
    <pivotField showAll="0"/>
    <pivotField showAll="0"/>
    <pivotField showAll="0"/>
    <pivotField showAll="0"/>
    <pivotField showAll="0">
      <items count="7">
        <item x="3"/>
        <item x="4"/>
        <item x="2"/>
        <item x="1"/>
        <item x="5"/>
        <item x="0"/>
        <item t="default"/>
      </items>
    </pivotField>
    <pivotField showAll="0"/>
    <pivotField showAll="0"/>
    <pivotField showAll="0"/>
    <pivotField showAll="0"/>
    <pivotField showAll="0"/>
    <pivotField showAll="0">
      <items count="11">
        <item x="7"/>
        <item x="5"/>
        <item x="6"/>
        <item x="4"/>
        <item x="8"/>
        <item x="9"/>
        <item x="2"/>
        <item x="1"/>
        <item x="3"/>
        <item x="0"/>
        <item t="default"/>
      </items>
    </pivotField>
    <pivotField showAll="0"/>
    <pivotField showAll="0"/>
    <pivotField showAll="0"/>
    <pivotField showAll="0"/>
    <pivotField showAll="0"/>
    <pivotField showAll="0">
      <items count="7">
        <item x="5"/>
        <item x="3"/>
        <item x="2"/>
        <item x="4"/>
        <item x="1"/>
        <item x="0"/>
        <item t="default"/>
      </items>
    </pivotField>
    <pivotField showAll="0"/>
    <pivotField showAll="0"/>
    <pivotField showAll="0"/>
    <pivotField showAll="0"/>
    <pivotField showAll="0"/>
    <pivotField showAll="0">
      <items count="9">
        <item x="6"/>
        <item x="7"/>
        <item x="1"/>
        <item x="3"/>
        <item x="2"/>
        <item x="5"/>
        <item x="4"/>
        <item x="0"/>
        <item t="default"/>
      </items>
    </pivotField>
    <pivotField showAll="0"/>
    <pivotField showAll="0"/>
    <pivotField showAll="0"/>
    <pivotField showAll="0"/>
    <pivotField showAll="0"/>
    <pivotField showAll="0">
      <items count="7">
        <item x="4"/>
        <item x="5"/>
        <item x="3"/>
        <item x="2"/>
        <item x="1"/>
        <item x="0"/>
        <item t="default"/>
      </items>
    </pivotField>
    <pivotField showAll="0"/>
    <pivotField showAll="0"/>
    <pivotField showAll="0"/>
    <pivotField showAll="0"/>
    <pivotField showAll="0"/>
    <pivotField showAll="0">
      <items count="9">
        <item x="3"/>
        <item x="5"/>
        <item x="2"/>
        <item x="4"/>
        <item x="7"/>
        <item x="6"/>
        <item x="0"/>
        <item x="1"/>
        <item t="default"/>
      </items>
    </pivotField>
    <pivotField showAll="0"/>
    <pivotField showAll="0"/>
    <pivotField showAll="0"/>
    <pivotField showAll="0"/>
    <pivotField showAll="0"/>
    <pivotField showAll="0">
      <items count="5">
        <item x="2"/>
        <item x="3"/>
        <item x="1"/>
        <item x="0"/>
        <item t="default"/>
      </items>
    </pivotField>
    <pivotField showAll="0"/>
    <pivotField showAll="0"/>
    <pivotField showAll="0"/>
    <pivotField showAll="0"/>
    <pivotField showAll="0"/>
    <pivotField showAll="0">
      <items count="8">
        <item x="3"/>
        <item x="2"/>
        <item x="6"/>
        <item x="1"/>
        <item x="5"/>
        <item x="4"/>
        <item x="0"/>
        <item t="default"/>
      </items>
    </pivotField>
    <pivotField showAll="0"/>
    <pivotField showAll="0"/>
    <pivotField showAll="0"/>
    <pivotField showAll="0"/>
    <pivotField showAll="0"/>
    <pivotField showAll="0">
      <items count="11">
        <item x="5"/>
        <item x="7"/>
        <item x="4"/>
        <item x="8"/>
        <item x="6"/>
        <item x="3"/>
        <item x="1"/>
        <item x="2"/>
        <item x="9"/>
        <item x="0"/>
        <item t="default"/>
      </items>
    </pivotField>
    <pivotField showAll="0"/>
    <pivotField showAll="0"/>
    <pivotField showAll="0"/>
    <pivotField showAll="0"/>
    <pivotField showAll="0"/>
    <pivotField showAll="0">
      <items count="8">
        <item x="4"/>
        <item x="6"/>
        <item x="3"/>
        <item x="1"/>
        <item x="5"/>
        <item x="2"/>
        <item x="0"/>
        <item t="default"/>
      </items>
    </pivotField>
    <pivotField showAll="0"/>
    <pivotField showAll="0"/>
    <pivotField showAll="0"/>
    <pivotField showAll="0"/>
    <pivotField showAll="0"/>
    <pivotField showAll="0">
      <items count="23">
        <item x="15"/>
        <item x="9"/>
        <item x="17"/>
        <item x="0"/>
        <item x="18"/>
        <item x="11"/>
        <item x="4"/>
        <item x="10"/>
        <item x="6"/>
        <item x="12"/>
        <item x="3"/>
        <item x="14"/>
        <item x="8"/>
        <item x="7"/>
        <item x="19"/>
        <item x="1"/>
        <item x="5"/>
        <item x="13"/>
        <item x="20"/>
        <item x="21"/>
        <item x="16"/>
        <item x="2"/>
        <item t="default"/>
      </items>
    </pivotField>
    <pivotField showAll="0"/>
    <pivotField showAll="0"/>
    <pivotField showAll="0"/>
    <pivotField showAll="0"/>
    <pivotField showAll="0"/>
    <pivotField axis="axisRow" dataField="1" showAll="0">
      <items count="7">
        <item n="•_x0009_a dinâmica de novas finalidades, com o mercado inovando constantemente, não é observada na atualização desse capítulo. Três exemplos de finalidades não descritas são: “Depósito Especial”; “Amostras de lote exportado para análise de qualidade”; “Compara" x="5"/>
        <item x="3"/>
        <item x="2"/>
        <item x="1"/>
        <item n="PROPOSTA DE INCLUSÃO - I:_x000a_Incluir os procedimentos aplicáveis quando houver indeferimento da Licença de Importação nos casos:_x000a_- ausência de documentação;_x000a_- exigência não cumprida dentro do prazo_x000a__x000a_JUSTIFICATIVA - I:_x000a_Falta uma orientação na norma frente ao"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4"/>
  </rowFields>
  <rowItems count="7">
    <i>
      <x/>
    </i>
    <i>
      <x v="1"/>
    </i>
    <i>
      <x v="2"/>
    </i>
    <i>
      <x v="3"/>
    </i>
    <i>
      <x v="4"/>
    </i>
    <i>
      <x v="5"/>
    </i>
    <i t="grand">
      <x/>
    </i>
  </rowItems>
  <colItems count="1">
    <i/>
  </colItems>
  <dataFields count="1">
    <dataField name="Contagem de Relate aqui o problema relacionado ao disposto neste capítulo e, se houver, sua sugestão de melhoria:37" fld="2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6.xml><?xml version="1.0" encoding="utf-8"?>
<pivotTableDefinition xmlns="http://schemas.openxmlformats.org/spreadsheetml/2006/main" xmlns:mc="http://schemas.openxmlformats.org/markup-compatibility/2006" xmlns:xr="http://schemas.microsoft.com/office/spreadsheetml/2014/revision" mc:Ignorable="xr" xr:uid="{41DACAAB-F152-4889-8F88-6BC53B3440F7}"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2"/>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3"/>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6" fld="2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7.xml><?xml version="1.0" encoding="utf-8"?>
<pivotTableDefinition xmlns="http://schemas.openxmlformats.org/spreadsheetml/2006/main" xmlns:mc="http://schemas.openxmlformats.org/markup-compatibility/2006" xmlns:xr="http://schemas.microsoft.com/office/spreadsheetml/2014/revision" mc:Ignorable="xr" xr:uid="{DEA57E6B-CA13-412C-8B6D-4572C885C449}"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2"/>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2"/>
  </rowFields>
  <rowItems count="3">
    <i>
      <x/>
    </i>
    <i>
      <x v="1"/>
    </i>
    <i t="grand">
      <x/>
    </i>
  </rowItems>
  <colItems count="1">
    <i/>
  </colItems>
  <dataFields count="1">
    <dataField name="Contagem de Que tipo de problema enfrentou ao aplicar o disposto neste capítulo?  [Inadequação da regra (imprecisão ou incoerência, com necessidade de alteração ou supressão)]36" fld="2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8.xml><?xml version="1.0" encoding="utf-8"?>
<pivotTableDefinition xmlns="http://schemas.openxmlformats.org/spreadsheetml/2006/main" xmlns:mc="http://schemas.openxmlformats.org/markup-compatibility/2006" xmlns:xr="http://schemas.microsoft.com/office/spreadsheetml/2014/revision" mc:Ignorable="xr" xr:uid="{27E508ED-1785-4983-AD13-F456B0A590CD}"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6" fld="2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9.xml><?xml version="1.0" encoding="utf-8"?>
<pivotTableDefinition xmlns="http://schemas.openxmlformats.org/spreadsheetml/2006/main" xmlns:mc="http://schemas.openxmlformats.org/markup-compatibility/2006" xmlns:xr="http://schemas.microsoft.com/office/spreadsheetml/2014/revision" mc:Ignorable="xr" xr:uid="{BC6C9154-BB47-4F73-BE46-2FF8AE16C802}"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6" fld="2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919B9DE-3AA0-4AD9-98CB-F77AB21465A0}"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25:C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axis="axisRow" dataField="1" showAll="0">
      <items count="4">
        <item x="0"/>
        <item x="1"/>
        <item x="2"/>
        <item t="default"/>
      </items>
    </pivotField>
    <pivotField showAll="0"/>
    <pivotField showAll="0"/>
    <pivotField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9"/>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2" fld="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0.xml><?xml version="1.0" encoding="utf-8"?>
<pivotTableDefinition xmlns="http://schemas.openxmlformats.org/spreadsheetml/2006/main" xmlns:mc="http://schemas.openxmlformats.org/markup-compatibility/2006" xmlns:xr="http://schemas.microsoft.com/office/spreadsheetml/2014/revision" mc:Ignorable="xr" xr:uid="{39125F1F-86E2-40C2-B7C6-E287EBD91EBA}"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5"/>
  </rowFields>
  <rowItems count="3">
    <i>
      <x/>
    </i>
    <i>
      <x v="1"/>
    </i>
    <i t="grand">
      <x/>
    </i>
  </rowItems>
  <colItems count="1">
    <i/>
  </colItems>
  <dataFields count="1">
    <dataField name="Contagem de Há algum outro tema que precise ser abrangido pelo regulamento técnico?" fld="2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1.xml><?xml version="1.0" encoding="utf-8"?>
<pivotTableDefinition xmlns="http://schemas.openxmlformats.org/spreadsheetml/2006/main" xmlns:mc="http://schemas.openxmlformats.org/markup-compatibility/2006" xmlns:xr="http://schemas.microsoft.com/office/spreadsheetml/2014/revision" mc:Ignorable="xr" xr:uid="{81C5A1F9-94E9-4858-8EF7-C42DB5AF6FDC}" name="Tabela dinâmica15"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3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axis="axisRow" dataField="1" showAll="0">
      <items count="23">
        <item x="13"/>
        <item x="21"/>
        <item x="19"/>
        <item x="9"/>
        <item x="3"/>
        <item x="5"/>
        <item x="20"/>
        <item x="16"/>
        <item x="17"/>
        <item x="4"/>
        <item x="8"/>
        <item x="15"/>
        <item x="1"/>
        <item x="11"/>
        <item x="6"/>
        <item n="Oportunidades mapeadas – Capítulo XIX_x000a_Apesar da revogação do Capítulo em 2017, o mesmo foi substituído, na realidade, por normativas que não estão indicadas na RDC 81. Duas sugestões para essa oportunidade podem ser feitas:_x000a_•_x0009_Retornar o Capítulo à RDC 81" x="14"/>
        <item x="18"/>
        <item x="10"/>
        <item x="2"/>
        <item x="12"/>
        <item n="Quanto aos documentos exigidos pela Anvisa para análise do processo, o &quot;conhecimento de embarque de carga embarcada&quot; não fica claro que deve ser apresentado o documento datado e assinado, outrora seu conteúdo mesmo que apresentado um draft do próprio con" x="7"/>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6"/>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dataFields count="1">
    <dataField name="Contagem de Por favor relate qual outro tema deve ser abrangido e comente:" fld="2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CF3BF1C1-EF4D-440F-B73F-5445C04DE85A}"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19:C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2" fld="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9BF7ADC6-9A7E-44B2-88AA-D774A65CE36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13:C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2" fld="3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1A3A7063-7A4E-4E0A-AB68-A1D458EDA164}"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3" fld="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8AF057DD-66BA-4FF2-9B59-CCAA3E32C2FB}"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3" fld="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56204732-2885-404C-B0A8-DE082D01B4F9}"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3" fld="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AC8B215F-AEFF-41F6-A07D-23D8C19A4D0C}"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axis="axisRow" dataField="1" showAll="0">
      <items count="12">
        <item x="4"/>
        <item x="3"/>
        <item x="9"/>
        <item x="6"/>
        <item x="7"/>
        <item x="2"/>
        <item x="1"/>
        <item x="8"/>
        <item x="5"/>
        <item x="10"/>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6"/>
  </rowFields>
  <rowItems count="12">
    <i>
      <x/>
    </i>
    <i>
      <x v="1"/>
    </i>
    <i>
      <x v="2"/>
    </i>
    <i>
      <x v="3"/>
    </i>
    <i>
      <x v="4"/>
    </i>
    <i>
      <x v="5"/>
    </i>
    <i>
      <x v="6"/>
    </i>
    <i>
      <x v="7"/>
    </i>
    <i>
      <x v="8"/>
    </i>
    <i>
      <x v="9"/>
    </i>
    <i>
      <x v="10"/>
    </i>
    <i t="grand">
      <x/>
    </i>
  </rowItems>
  <colItems count="1">
    <i/>
  </colItems>
  <dataFields count="1">
    <dataField name="Contagem de Relate aqui o problema relacionado ao disposto neste capítulo e, se houver, sua sugestão de melhoria:4" fld="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B93BA10-03CC-4E2B-B74A-593A0EAFBC7B}" name="Tabela dinâmica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2:C16"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14">
    <i>
      <x/>
    </i>
    <i>
      <x v="1"/>
    </i>
    <i>
      <x v="2"/>
    </i>
    <i>
      <x v="3"/>
    </i>
    <i>
      <x v="4"/>
    </i>
    <i>
      <x v="5"/>
    </i>
    <i>
      <x v="6"/>
    </i>
    <i>
      <x v="7"/>
    </i>
    <i>
      <x v="8"/>
    </i>
    <i>
      <x v="9"/>
    </i>
    <i>
      <x v="10"/>
    </i>
    <i>
      <x v="11"/>
    </i>
    <i>
      <x v="12"/>
    </i>
    <i t="grand">
      <x/>
    </i>
  </rowItems>
  <colItems count="1">
    <i/>
  </colItems>
  <dataFields count="1">
    <dataField name="Contagem de Em qual Estado você está?"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1E878D7A-1224-4C5A-9DD7-9AD23585CC7C}"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3">
    <i>
      <x/>
    </i>
    <i>
      <x v="1"/>
    </i>
    <i t="grand">
      <x/>
    </i>
  </rowItems>
  <colItems count="1">
    <i/>
  </colItems>
  <dataFields count="1">
    <dataField name="Contagem de De acordo com sua experiência de importação, o CAPÍTULO IV - EMPRESAS do Regulamento Técnico de Bens e Produtos Importados para Vigilância Sanitária (RDC nº 81/2008) necessita de revisão?" fld="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2AEC702F-CAB4-439E-8429-443CC6338EF7}"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3" fld="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4F5B5205-ECDE-479F-A912-4D5671E6654D}"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4" fld="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718E7C92-4EA6-4BDF-B26D-89360FC5C09D}"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4"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B9784D93-E835-4FB8-A193-E7828B138CB2}"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3">
    <i>
      <x/>
    </i>
    <i>
      <x v="1"/>
    </i>
    <i t="grand">
      <x/>
    </i>
  </rowItems>
  <colItems count="1">
    <i/>
  </colItems>
  <dataFields count="1">
    <dataField name="Contagem de De acordo com sua experiência de importação, o CAPÍTULO V - BENS E PRODUTOS do Regulamento Técnico de Bens e Produtos Importados para Vigilância Sanitária (RDC nº 81/2008) necessita de revisão?"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F0AFCDC4-33D6-4217-9DFC-3FF87AD58531}"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5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axis="axisRow" dataField="1"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2"/>
  </rowFields>
  <rowItems count="19">
    <i>
      <x/>
    </i>
    <i>
      <x v="1"/>
    </i>
    <i>
      <x v="2"/>
    </i>
    <i>
      <x v="3"/>
    </i>
    <i>
      <x v="4"/>
    </i>
    <i>
      <x v="5"/>
    </i>
    <i>
      <x v="6"/>
    </i>
    <i>
      <x v="7"/>
    </i>
    <i>
      <x v="8"/>
    </i>
    <i>
      <x v="9"/>
    </i>
    <i>
      <x v="10"/>
    </i>
    <i>
      <x v="11"/>
    </i>
    <i>
      <x v="12"/>
    </i>
    <i>
      <x v="13"/>
    </i>
    <i>
      <x v="14"/>
    </i>
    <i>
      <x v="15"/>
    </i>
    <i>
      <x v="16"/>
    </i>
    <i>
      <x v="17"/>
    </i>
    <i t="grand">
      <x/>
    </i>
  </rowItems>
  <colItems count="1">
    <i/>
  </colItems>
  <dataFields count="1">
    <dataField name="Contagem de Relate aqui o problema relacionado ao disposto neste capítulo e, se houver, sua sugestão de melhoria:5" fld="5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8A948888-8A71-440C-A85F-C563B2831049}"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4" fld="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BE6F8F3B-D64A-4E04-9D90-E6AE8464F37E}"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4"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E9641126-9E35-4609-B8DF-6FC798AF02EC}"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axis="axisRow" dataField="1"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8"/>
  </rowFields>
  <rowItems count="17">
    <i>
      <x/>
    </i>
    <i>
      <x v="1"/>
    </i>
    <i>
      <x v="2"/>
    </i>
    <i>
      <x v="3"/>
    </i>
    <i>
      <x v="4"/>
    </i>
    <i>
      <x v="5"/>
    </i>
    <i>
      <x v="6"/>
    </i>
    <i>
      <x v="7"/>
    </i>
    <i>
      <x v="8"/>
    </i>
    <i>
      <x v="9"/>
    </i>
    <i>
      <x v="10"/>
    </i>
    <i>
      <x v="11"/>
    </i>
    <i>
      <x v="12"/>
    </i>
    <i>
      <x v="13"/>
    </i>
    <i>
      <x v="14"/>
    </i>
    <i>
      <x v="15"/>
    </i>
    <i t="grand">
      <x/>
    </i>
  </rowItems>
  <colItems count="1">
    <i/>
  </colItems>
  <dataFields count="1">
    <dataField name="Contagem de Relate aqui o problema relacionado ao disposto neste capítulo e, se houver, sua sugestão de melhoria:6" fld="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BAC296E4-A4A1-4AE2-B0BF-88AAD6DBE82B}"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3"/>
  </rowFields>
  <rowItems count="3">
    <i>
      <x/>
    </i>
    <i>
      <x v="1"/>
    </i>
    <i t="grand">
      <x/>
    </i>
  </rowItems>
  <colItems count="1">
    <i/>
  </colItems>
  <dataFields count="1">
    <dataField name="Contagem de De acordo com sua experiência de importação, o CAPÍTULO VII - IMPORTAÇÃO TERCEIRIZADA do Regulamento Técnico de Bens e Produtos Importados para Vigilância Sanitária (RDC nº 81/2008) necessita de revisão?" fld="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132392C-AE6C-4CEE-B641-45F1DA6B71E4}" name="Tabela dinâmica7"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L2:M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8">
        <item x="3"/>
        <item x="5"/>
        <item x="0"/>
        <item x="6"/>
        <item x="2"/>
        <item x="4"/>
        <item x="1"/>
        <item t="default"/>
      </items>
    </pivotField>
    <pivotField showAll="0"/>
    <pivotField showAll="0"/>
    <pivotField showAll="0"/>
    <pivotField showAll="0"/>
    <pivotField axis="axisRow" dataField="1" showAll="0">
      <items count="9">
        <item x="5"/>
        <item x="6"/>
        <item x="2"/>
        <item x="1"/>
        <item x="7"/>
        <item x="3"/>
        <item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
  </rowFields>
  <rowItems count="9">
    <i>
      <x/>
    </i>
    <i>
      <x v="1"/>
    </i>
    <i>
      <x v="2"/>
    </i>
    <i>
      <x v="3"/>
    </i>
    <i>
      <x v="4"/>
    </i>
    <i>
      <x v="5"/>
    </i>
    <i>
      <x v="6"/>
    </i>
    <i>
      <x v="7"/>
    </i>
    <i t="grand">
      <x/>
    </i>
  </rowItems>
  <colItems count="1">
    <i/>
  </colItems>
  <dataFields count="1">
    <dataField name="Contagem de Qual o segmento da instituição?" fld="21" subtotal="count" baseField="21" baseItem="1"/>
  </dataFields>
  <formats count="2">
    <format dxfId="4">
      <pivotArea outline="0" collapsedLevelsAreSubtotals="1" fieldPosition="0"/>
    </format>
    <format dxfId="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76DE3B0D-0B20-4BC0-88E4-98F64CAC4CA8}"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5" fld="5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43BF75C2-E7F9-43F1-98AA-53C81683240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5" fld="5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FBFF9EE0-850C-4DB3-B5BF-EAF7C7435453}"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5" fld="5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A51677E4-36FA-4598-8826-CCE4340901C0}"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5" fld="5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E1F2DB6A-3654-4AE2-9BCC-CBA52546B62E}"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9"/>
  </rowFields>
  <rowItems count="3">
    <i>
      <x/>
    </i>
    <i>
      <x v="1"/>
    </i>
    <i t="grand">
      <x/>
    </i>
  </rowItems>
  <colItems count="1">
    <i/>
  </colItems>
  <dataFields count="1">
    <dataField name="Contagem de De acordo com sua experiência de importação, o CAPÍTULO VIII - AUTORIZAÇÃO DE IMPORTAÇÃO PROCEDIDA POR INTERMEDIAÇÃO PREDETERMINADA do Regulamento Técnico de Bens e Produtos Importados para Vigilância Sanitária (RDC nº 81/2008) necessita de revisão?" fld="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93413738-F148-45F9-9F04-392E723AE6F8}"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4"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axis="axisRow" dataField="1" showAll="0">
      <items count="13">
        <item x="8"/>
        <item x="6"/>
        <item x="1"/>
        <item x="2"/>
        <item x="9"/>
        <item x="11"/>
        <item x="3"/>
        <item x="4"/>
        <item x="5"/>
        <item x="10"/>
        <item x="7"/>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4"/>
  </rowFields>
  <rowItems count="13">
    <i>
      <x/>
    </i>
    <i>
      <x v="1"/>
    </i>
    <i>
      <x v="2"/>
    </i>
    <i>
      <x v="3"/>
    </i>
    <i>
      <x v="4"/>
    </i>
    <i>
      <x v="5"/>
    </i>
    <i>
      <x v="6"/>
    </i>
    <i>
      <x v="7"/>
    </i>
    <i>
      <x v="8"/>
    </i>
    <i>
      <x v="9"/>
    </i>
    <i>
      <x v="10"/>
    </i>
    <i>
      <x v="11"/>
    </i>
    <i t="grand">
      <x/>
    </i>
  </rowItems>
  <colItems count="1">
    <i/>
  </colItems>
  <dataFields count="1">
    <dataField name="Contagem de Relate aqui o problema relacionado ao disposto neste capítulo e, se houver, sua sugestão de melhoria:7" fld="6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B1FDDA9D-6C19-42B5-9203-ACD479FD4639}"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3"/>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6"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5018CEEA-5AED-4D4D-A85F-6C6D5934E308}"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6" fld="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2ED8ABC4-3E3A-45EB-BD17-A7B0F61375EA}"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6" fld="6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50A9C6D6-2699-4C48-923F-AB57924CCB38}"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6" fld="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3EDF8E3-CF55-4478-B243-873E953421FF}" name="Tabela dinâmica6"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I12:J2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8">
        <item x="3"/>
        <item x="5"/>
        <item x="0"/>
        <item x="6"/>
        <item x="2"/>
        <item x="4"/>
        <item x="1"/>
        <item t="default"/>
      </items>
    </pivotField>
    <pivotField axis="axisRow" dataField="1" showAll="0">
      <items count="9">
        <item x="4"/>
        <item x="5"/>
        <item x="3"/>
        <item x="7"/>
        <item x="2"/>
        <item x="0"/>
        <item x="6"/>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9">
    <i>
      <x/>
    </i>
    <i>
      <x v="1"/>
    </i>
    <i>
      <x v="2"/>
    </i>
    <i>
      <x v="3"/>
    </i>
    <i>
      <x v="4"/>
    </i>
    <i>
      <x v="5"/>
    </i>
    <i>
      <x v="6"/>
    </i>
    <i>
      <x v="7"/>
    </i>
    <i t="grand">
      <x/>
    </i>
  </rowItems>
  <colItems count="1">
    <i/>
  </colItems>
  <dataFields count="1">
    <dataField name="Contagem de Com qual perfil você mais se identifica?  [Outros]"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B6E5E41A-97D7-4679-A13F-E823F723CE53}"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5"/>
  </rowFields>
  <rowItems count="3">
    <i>
      <x/>
    </i>
    <i>
      <x v="1"/>
    </i>
    <i t="grand">
      <x/>
    </i>
  </rowItems>
  <colItems count="1">
    <i/>
  </colItems>
  <dataFields count="1">
    <dataField name="Contagem de De acordo com sua experiência de importação, o CAPÍTULO IX - IMPORTAÇÃO POR UNIDADE HOSPITALAR OU ESTABELECIMENTO DE ASSISTÊNCIA À SAÚDE do Regulamento Técnico de Bens e Produtos Importados para Vigilância Sanitária (RDC nº 81/2008) necessita de revisão?" fld="6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1BEDBA0E-0BE4-420B-8F66-77B4C134786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7" fld="6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6872A5AB-AA7D-46A6-9C5A-0A7DD8E48BAD}"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7" fld="6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C8A12D84-90F0-48C3-BDDE-F9C4F9B4DE28}"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7" fld="6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A7D55FFF-A61A-4E4E-9CBF-1F0CA0E7D00B}"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9"/>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7" fld="6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0D45D23A-7C2F-42E8-987F-601426ED96D0}"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axis="axisRow" dataField="1" showAll="0">
      <items count="12">
        <item x="7"/>
        <item x="8"/>
        <item x="0"/>
        <item x="6"/>
        <item x="4"/>
        <item x="9"/>
        <item x="5"/>
        <item x="10"/>
        <item x="2"/>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0"/>
  </rowFields>
  <rowItems count="12">
    <i>
      <x/>
    </i>
    <i>
      <x v="1"/>
    </i>
    <i>
      <x v="2"/>
    </i>
    <i>
      <x v="3"/>
    </i>
    <i>
      <x v="4"/>
    </i>
    <i>
      <x v="5"/>
    </i>
    <i>
      <x v="6"/>
    </i>
    <i>
      <x v="7"/>
    </i>
    <i>
      <x v="8"/>
    </i>
    <i>
      <x v="9"/>
    </i>
    <i>
      <x v="10"/>
    </i>
    <i t="grand">
      <x/>
    </i>
  </rowItems>
  <colItems count="1">
    <i/>
  </colItems>
  <dataFields count="1">
    <dataField name="Contagem de Relate aqui o problema relacionado ao disposto neste capítulo e, se houver, sua sugestão de melhoria:8" fld="7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5EB0F5CF-DDC6-40E7-871B-6D61ED22DDC4}"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8" fld="7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2B48B1BB-D011-4568-83E8-84C36F4E9D55}"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8" fld="7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ADCC10BC-E400-40A4-89DF-D2C368F0A172}"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1"/>
  </rowFields>
  <rowItems count="3">
    <i>
      <x/>
    </i>
    <i>
      <x v="1"/>
    </i>
    <i t="grand">
      <x/>
    </i>
  </rowItems>
  <colItems count="1">
    <i/>
  </colItems>
  <dataFields count="1">
    <dataField name="Contagem de De acordo com sua experiência de importação, o CAPÍTULO X - DOAÇÃO INTERNACIONAL DESTINADA A INSTITUIÇÕES FILANTRÓPICAS HABILITADAS do Regulamento Técnico de Bens e Produtos Importados para Vigilância Sanitária (RDC nº 81/2008) necessita de revisão?" fld="7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8FD0F432-D712-4B15-9CC9-E0618A53321D}"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axis="axisRow" dataField="1" showAll="0">
      <items count="12">
        <item x="4"/>
        <item x="7"/>
        <item x="8"/>
        <item x="3"/>
        <item x="5"/>
        <item x="1"/>
        <item x="2"/>
        <item x="10"/>
        <item x="6"/>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6"/>
  </rowFields>
  <rowItems count="12">
    <i>
      <x/>
    </i>
    <i>
      <x v="1"/>
    </i>
    <i>
      <x v="2"/>
    </i>
    <i>
      <x v="3"/>
    </i>
    <i>
      <x v="4"/>
    </i>
    <i>
      <x v="5"/>
    </i>
    <i>
      <x v="6"/>
    </i>
    <i>
      <x v="7"/>
    </i>
    <i>
      <x v="8"/>
    </i>
    <i>
      <x v="9"/>
    </i>
    <i>
      <x v="10"/>
    </i>
    <i t="grand">
      <x/>
    </i>
  </rowItems>
  <colItems count="1">
    <i/>
  </colItems>
  <dataFields count="1">
    <dataField name="Contagem de Relate aqui o problema relacionado ao disposto neste capítulo e, se houver, sua sugestão de melhoria:9" fld="7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5F6D885-BB68-4FD9-A9AE-FCEDDB1D9483}" name="Tabela dinâmica5"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
  <location ref="F7:G10"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
  </rowFields>
  <rowItems count="3">
    <i>
      <x/>
    </i>
    <i>
      <x v="1"/>
    </i>
    <i t="grand">
      <x/>
    </i>
  </rowItems>
  <colItems count="1">
    <i/>
  </colItems>
  <dataFields count="1">
    <dataField name="Contagem de Você é:" fld="15" subtotal="count" showDataAs="percentOfTotal" baseField="15" baseItem="0" numFmtId="10"/>
  </dataFields>
  <formats count="1">
    <format dxfId="5">
      <pivotArea collapsedLevelsAreSubtotals="1" fieldPosition="0">
        <references count="1">
          <reference field="1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1D8A68B5-F5C9-43A3-850A-0EFDB9466370}"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8" fld="7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674BA7B6-0A59-49F1-850B-358003C938E1}"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8" fld="7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C24C22EC-BB22-41BE-8C30-0E357B3880E2}"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1"/>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9" fld="8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6B4F58DB-FD7A-427F-9E6F-0B296BB3CCC1}"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4"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axis="axisRow" dataField="1" showAll="0">
      <items count="13">
        <item x="10"/>
        <item x="5"/>
        <item x="8"/>
        <item x="4"/>
        <item x="2"/>
        <item x="3"/>
        <item x="11"/>
        <item x="6"/>
        <item x="7"/>
        <item x="9"/>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2"/>
  </rowFields>
  <rowItems count="13">
    <i>
      <x/>
    </i>
    <i>
      <x v="1"/>
    </i>
    <i>
      <x v="2"/>
    </i>
    <i>
      <x v="3"/>
    </i>
    <i>
      <x v="4"/>
    </i>
    <i>
      <x v="5"/>
    </i>
    <i>
      <x v="6"/>
    </i>
    <i>
      <x v="7"/>
    </i>
    <i>
      <x v="8"/>
    </i>
    <i>
      <x v="9"/>
    </i>
    <i>
      <x v="10"/>
    </i>
    <i>
      <x v="11"/>
    </i>
    <i t="grand">
      <x/>
    </i>
  </rowItems>
  <colItems count="1">
    <i/>
  </colItems>
  <dataFields count="1">
    <dataField name="Contagem de Relate aqui o problema relacionado ao disposto neste capítulo e, se houver, sua sugestão de melhoria:10" fld="8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EE93B3D0-A3C4-4392-A835-69EF260710B5}"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7"/>
  </rowFields>
  <rowItems count="3">
    <i>
      <x/>
    </i>
    <i>
      <x v="1"/>
    </i>
    <i t="grand">
      <x/>
    </i>
  </rowItems>
  <colItems count="1">
    <i/>
  </colItems>
  <dataFields count="1">
    <dataField name="Contagem de De acordo com sua experiência de importação, o CAPÍTULO XI - DOAÇÃO INTERNACIONAL DE BENS E PRODUTOS do Regulamento Técnico de Bens e Produtos Importados para Vigilância Sanitária (RDC nº 81/2008) necessita de revisão?" fld="7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05B0081E-C5EB-4A15-B13A-04DBCF0D74FA}"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9" fld="7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311086A7-CC4B-47E7-A170-E8043F62E481}"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9" fld="7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94F0DAA4-A8BB-4221-84BB-3972FB413ABB}"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0"/>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9" fld="8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6992B039-B1BF-4565-A48F-0040DF1E1628}"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0" fld="8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DCC2F002-9E91-46FE-A9D8-F36AA15E73CA}"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0" fld="8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34BE4EE-EA07-4C2B-B112-FF534A2F8B13}"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8: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axis="axisRow" dataField="1"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 fld="2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8622AADD-598C-4083-A9D8-F40CCA266DC1}"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4"/>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0" fld="8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0DACAF0D-5557-48BF-9E12-E34DDABD88C2}"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3"/>
  </rowFields>
  <rowItems count="3">
    <i>
      <x/>
    </i>
    <i>
      <x v="1"/>
    </i>
    <i t="grand">
      <x/>
    </i>
  </rowItems>
  <colItems count="1">
    <i/>
  </colItems>
  <dataFields count="1">
    <dataField name="Contagem de De acordo com sua experiência de importação, o CAPÍTULO XII - IMPORTAÇÃO POR PESSOA FÍSICA do Regulamento Técnico de Bens e Produtos Importados para Vigilância Sanitária (RDC nº 81/2008) necessita de revisão?" fld="8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BB36093C-C820-4D89-AF13-44FB428F5413}"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4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axis="axisRow" dataField="1" showAll="0">
      <items count="12">
        <item x="10"/>
        <item x="8"/>
        <item x="5"/>
        <item x="1"/>
        <item x="7"/>
        <item x="9"/>
        <item x="2"/>
        <item x="4"/>
        <item x="3"/>
        <item x="6"/>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8"/>
  </rowFields>
  <rowItems count="12">
    <i>
      <x/>
    </i>
    <i>
      <x v="1"/>
    </i>
    <i>
      <x v="2"/>
    </i>
    <i>
      <x v="3"/>
    </i>
    <i>
      <x v="4"/>
    </i>
    <i>
      <x v="5"/>
    </i>
    <i>
      <x v="6"/>
    </i>
    <i>
      <x v="7"/>
    </i>
    <i>
      <x v="8"/>
    </i>
    <i>
      <x v="9"/>
    </i>
    <i>
      <x v="10"/>
    </i>
    <i t="grand">
      <x/>
    </i>
  </rowItems>
  <colItems count="1">
    <i/>
  </colItems>
  <dataFields count="1">
    <dataField name="Contagem de Relate aqui o problema relacionado ao disposto neste capítulo e, se houver, sua sugestão de melhoria:11" fld="8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54E64429-A63D-443A-9FAC-E7DC52BF8CEA}"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7"/>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0" fld="8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A0C063D6-E15F-4C24-8163-7F21A5DA59E0}"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1"/>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1" fld="9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3A909C75-68E8-4C27-BC7F-FEF3FEB50FDE}"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2"/>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1" fld="9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BCC4B3F1-078B-49F9-BC2B-4E9C4A5D02B8}"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3"/>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1" fld="9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7.xml><?xml version="1.0" encoding="utf-8"?>
<pivotTableDefinition xmlns="http://schemas.openxmlformats.org/spreadsheetml/2006/main" xmlns:mc="http://schemas.openxmlformats.org/markup-compatibility/2006" xmlns:xr="http://schemas.microsoft.com/office/spreadsheetml/2014/revision" mc:Ignorable="xr" xr:uid="{0F287ABA-EC1C-423F-8403-69D7EC8C0A1E}"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axis="axisRow" dataField="1" showAll="0">
      <items count="6">
        <item x="3"/>
        <item x="1"/>
        <item x="2"/>
        <item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4"/>
  </rowFields>
  <rowItems count="6">
    <i>
      <x/>
    </i>
    <i>
      <x v="1"/>
    </i>
    <i>
      <x v="2"/>
    </i>
    <i>
      <x v="3"/>
    </i>
    <i>
      <x v="4"/>
    </i>
    <i t="grand">
      <x/>
    </i>
  </rowItems>
  <colItems count="1">
    <i/>
  </colItems>
  <dataFields count="1">
    <dataField name="Contagem de Relate aqui o problema relacionado ao disposto neste capítulo e, se houver, sua sugestão de melhoria:12" fld="9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8.xml><?xml version="1.0" encoding="utf-8"?>
<pivotTableDefinition xmlns="http://schemas.openxmlformats.org/spreadsheetml/2006/main" xmlns:mc="http://schemas.openxmlformats.org/markup-compatibility/2006" xmlns:xr="http://schemas.microsoft.com/office/spreadsheetml/2014/revision" mc:Ignorable="xr" xr:uid="{9E9DB005-3631-4A06-BEFC-36E968F3179D}"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9"/>
  </rowFields>
  <rowItems count="3">
    <i>
      <x/>
    </i>
    <i>
      <x v="1"/>
    </i>
    <i t="grand">
      <x/>
    </i>
  </rowItems>
  <colItems count="1">
    <i/>
  </colItems>
  <dataFields count="1">
    <dataField name="Contagem de De acordo com sua experiência de importação, o CAPÍTULO XIII - REQUERIMENTO DE RECONHECIMENTO DE FINALIDADE PARA ISENÇÃO DE IMPOSTO PARA MATERIAL MÉDICO-HOSPITALAR do Regulamento Técnico de Bens e Produtos Importados para Vigilância Sanitária" fld="8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9.xml><?xml version="1.0" encoding="utf-8"?>
<pivotTableDefinition xmlns="http://schemas.openxmlformats.org/spreadsheetml/2006/main" xmlns:mc="http://schemas.openxmlformats.org/markup-compatibility/2006" xmlns:xr="http://schemas.microsoft.com/office/spreadsheetml/2014/revision" mc:Ignorable="xr" xr:uid="{0427B8D6-7304-48C9-8D2C-6D5D11AEB836}"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0"/>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1" fld="9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D8E2AFC-C138-4D47-BE5B-A91CA5ED7CB1}"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6:B7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axis="axisRow" dataField="1"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Items count="1">
    <i/>
  </colItems>
  <dataFields count="1">
    <dataField name="Contagem de Relate aqui o problema relacionado ao disposto neste capítulo e, se houver, sua sugestão de melhoria:" fld="2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0.xml><?xml version="1.0" encoding="utf-8"?>
<pivotTableDefinition xmlns="http://schemas.openxmlformats.org/spreadsheetml/2006/main" xmlns:mc="http://schemas.openxmlformats.org/markup-compatibility/2006" xmlns:xr="http://schemas.microsoft.com/office/spreadsheetml/2014/revision" mc:Ignorable="xr" xr:uid="{28C6C123-39C4-4341-9D10-4EF22C1D7728}"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7"/>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2" fld="9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1.xml><?xml version="1.0" encoding="utf-8"?>
<pivotTableDefinition xmlns="http://schemas.openxmlformats.org/spreadsheetml/2006/main" xmlns:mc="http://schemas.openxmlformats.org/markup-compatibility/2006" xmlns:xr="http://schemas.microsoft.com/office/spreadsheetml/2014/revision" mc:Ignorable="xr" xr:uid="{F53BA690-9A5E-4ECC-8E34-750D64461C97}"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6"/>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2" fld="9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2.xml><?xml version="1.0" encoding="utf-8"?>
<pivotTableDefinition xmlns="http://schemas.openxmlformats.org/spreadsheetml/2006/main" xmlns:mc="http://schemas.openxmlformats.org/markup-compatibility/2006" xmlns:xr="http://schemas.microsoft.com/office/spreadsheetml/2014/revision" mc:Ignorable="xr" xr:uid="{9F8A9324-D58C-4F9B-8133-703D536F8F3E}"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5"/>
  </rowFields>
  <rowItems count="3">
    <i>
      <x/>
    </i>
    <i>
      <x v="1"/>
    </i>
    <i t="grand">
      <x/>
    </i>
  </rowItems>
  <colItems count="1">
    <i/>
  </colItems>
  <dataFields count="1">
    <dataField name="Contagem de De acordo com sua experiência de importação, o CAPÍTULO XIV - DOCUMENTAÇÃO DE INSTRUÇÃO DO REQUERIMENTO DE RECONHECIMENTO DE FINALIDADE PARA ISENÇÃO DE IMPOSTO DE IMPORTAÇÃO do Regulamento Técnico de Bens e Produtos Importados para Vigilância" fld="9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3.xml><?xml version="1.0" encoding="utf-8"?>
<pivotTableDefinition xmlns="http://schemas.openxmlformats.org/spreadsheetml/2006/main" xmlns:mc="http://schemas.openxmlformats.org/markup-compatibility/2006" xmlns:xr="http://schemas.microsoft.com/office/spreadsheetml/2014/revision" mc:Ignorable="xr" xr:uid="{276F0FC3-0B7C-4AD7-98E7-FF886EE57EEA}"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axis="axisRow" dataField="1" showAll="0">
      <items count="6">
        <item x="3"/>
        <item x="1"/>
        <item x="2"/>
        <item x="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0"/>
  </rowFields>
  <rowItems count="6">
    <i>
      <x/>
    </i>
    <i>
      <x v="1"/>
    </i>
    <i>
      <x v="2"/>
    </i>
    <i>
      <x v="3"/>
    </i>
    <i>
      <x v="4"/>
    </i>
    <i t="grand">
      <x/>
    </i>
  </rowItems>
  <colItems count="1">
    <i/>
  </colItems>
  <dataFields count="1">
    <dataField name="Contagem de Relate aqui o problema relacionado ao disposto neste capítulo e, se houver, sua sugestão de melhoria:13" fld="10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4.xml><?xml version="1.0" encoding="utf-8"?>
<pivotTableDefinition xmlns="http://schemas.openxmlformats.org/spreadsheetml/2006/main" xmlns:mc="http://schemas.openxmlformats.org/markup-compatibility/2006" xmlns:xr="http://schemas.microsoft.com/office/spreadsheetml/2014/revision" mc:Ignorable="xr" xr:uid="{A37D6C16-19FF-4F4E-A361-0DE873C918AF}"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8"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9"/>
  </rowFields>
  <rowItems count="3">
    <i>
      <x/>
    </i>
    <i>
      <x v="1"/>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2" fld="9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5.xml><?xml version="1.0" encoding="utf-8"?>
<pivotTableDefinition xmlns="http://schemas.openxmlformats.org/spreadsheetml/2006/main" xmlns:mc="http://schemas.openxmlformats.org/markup-compatibility/2006" xmlns:xr="http://schemas.microsoft.com/office/spreadsheetml/2014/revision" mc:Ignorable="xr" xr:uid="{A2625A45-885C-4692-9D13-955046BC3A52}"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8"/>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2" fld="9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6.xml><?xml version="1.0" encoding="utf-8"?>
<pivotTableDefinition xmlns="http://schemas.openxmlformats.org/spreadsheetml/2006/main" xmlns:mc="http://schemas.openxmlformats.org/markup-compatibility/2006" xmlns:xr="http://schemas.microsoft.com/office/spreadsheetml/2014/revision" mc:Ignorable="xr" xr:uid="{86FD2301-BE9F-4586-933F-DF905AD2D266}"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2"/>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3" fld="10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7.xml><?xml version="1.0" encoding="utf-8"?>
<pivotTableDefinition xmlns="http://schemas.openxmlformats.org/spreadsheetml/2006/main" xmlns:mc="http://schemas.openxmlformats.org/markup-compatibility/2006" xmlns:xr="http://schemas.microsoft.com/office/spreadsheetml/2014/revision" mc:Ignorable="xr" xr:uid="{57BABA38-E8CB-4668-9D3C-28DEAB01D580}"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3"/>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3" fld="10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8.xml><?xml version="1.0" encoding="utf-8"?>
<pivotTableDefinition xmlns="http://schemas.openxmlformats.org/spreadsheetml/2006/main" xmlns:mc="http://schemas.openxmlformats.org/markup-compatibility/2006" xmlns:xr="http://schemas.microsoft.com/office/spreadsheetml/2014/revision" mc:Ignorable="xr" xr:uid="{5EEC53A2-544E-4EA4-A4BC-4F96C7ADE9A8}"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4"/>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3" fld="10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9.xml><?xml version="1.0" encoding="utf-8"?>
<pivotTableDefinition xmlns="http://schemas.openxmlformats.org/spreadsheetml/2006/main" xmlns:mc="http://schemas.openxmlformats.org/markup-compatibility/2006" xmlns:xr="http://schemas.microsoft.com/office/spreadsheetml/2014/revision" mc:Ignorable="xr" xr:uid="{E717A028-56F1-4B70-9DC4-EB521FE7B305}"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5"/>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3" fld="10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886D044-D8F7-4533-B557-2D4DC60BC2FF}" name="Tabela dinâmica8"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3">
    <i>
      <x/>
    </i>
    <i>
      <x v="1"/>
    </i>
    <i t="grand">
      <x/>
    </i>
  </rowItems>
  <colItems count="1">
    <i/>
  </colItems>
  <dataFields count="1">
    <dataField name="Contagem de Você considera que o Regulamento Técnico de Bens e Produtos Importados para fins de Vigilância Sanitária (Anexo da Resolução nº 81, de 2008) precisa de revisão?" fld="22" subtotal="count" showDataAs="percentOfTotal" baseField="22" baseItem="1" numFmtId="9"/>
  </dataFields>
  <formats count="1">
    <format dxfId="0">
      <pivotArea outline="0" collapsedLevelsAreSubtotals="1" fieldPosition="0"/>
    </format>
  </formats>
  <chartFormats count="3">
    <chartFormat chart="0" format="1">
      <pivotArea type="data" outline="0" fieldPosition="0">
        <references count="2">
          <reference field="4294967294" count="1" selected="0">
            <x v="0"/>
          </reference>
          <reference field="22" count="1" selected="0">
            <x v="1"/>
          </reference>
        </references>
      </pivotArea>
    </chartFormat>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0.xml><?xml version="1.0" encoding="utf-8"?>
<pivotTableDefinition xmlns="http://schemas.openxmlformats.org/spreadsheetml/2006/main" xmlns:mc="http://schemas.openxmlformats.org/markup-compatibility/2006" xmlns:xr="http://schemas.microsoft.com/office/spreadsheetml/2014/revision" mc:Ignorable="xr" xr:uid="{A32E9463-FD0D-4370-9161-CF0737D8C7EE}"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5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axis="axisRow" dataField="1"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6"/>
  </rowFields>
  <rowItems count="21">
    <i>
      <x/>
    </i>
    <i>
      <x v="1"/>
    </i>
    <i>
      <x v="2"/>
    </i>
    <i>
      <x v="3"/>
    </i>
    <i>
      <x v="4"/>
    </i>
    <i>
      <x v="5"/>
    </i>
    <i>
      <x v="6"/>
    </i>
    <i>
      <x v="7"/>
    </i>
    <i>
      <x v="8"/>
    </i>
    <i>
      <x v="9"/>
    </i>
    <i>
      <x v="10"/>
    </i>
    <i>
      <x v="11"/>
    </i>
    <i>
      <x v="12"/>
    </i>
    <i>
      <x v="13"/>
    </i>
    <i>
      <x v="14"/>
    </i>
    <i>
      <x v="15"/>
    </i>
    <i>
      <x v="16"/>
    </i>
    <i>
      <x v="17"/>
    </i>
    <i>
      <x v="18"/>
    </i>
    <i>
      <x v="19"/>
    </i>
    <i t="grand">
      <x/>
    </i>
  </rowItems>
  <colItems count="1">
    <i/>
  </colItems>
  <dataFields count="1">
    <dataField name="Contagem de Relate aqui o problema relacionado ao disposto neste capítulo e, se houver, sua sugestão de melhoria:14" fld="10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1.xml><?xml version="1.0" encoding="utf-8"?>
<pivotTableDefinition xmlns="http://schemas.openxmlformats.org/spreadsheetml/2006/main" xmlns:mc="http://schemas.openxmlformats.org/markup-compatibility/2006" xmlns:xr="http://schemas.microsoft.com/office/spreadsheetml/2014/revision" mc:Ignorable="xr" xr:uid="{A78C3661-3C72-4398-A6B0-26BFE28E4B32}"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1"/>
  </rowFields>
  <rowItems count="3">
    <i>
      <x/>
    </i>
    <i>
      <x v="1"/>
    </i>
    <i t="grand">
      <x/>
    </i>
  </rowItems>
  <colItems count="1">
    <i/>
  </colItems>
  <dataFields count="1">
    <dataField name="Contagem de De acordo com sua experiência de importação, o CAPÍTULO XV - ROTULAGEM DE BEM OU PRODUTO IMPORTADO - PRODUTO ACABADO do Regulamento Técnico de Bens e Produtos Importados para Vigilância Sanitária (RDC nº 81/2008) necessita de revisão?" fld="10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2.xml><?xml version="1.0" encoding="utf-8"?>
<pivotTableDefinition xmlns="http://schemas.openxmlformats.org/spreadsheetml/2006/main" xmlns:mc="http://schemas.openxmlformats.org/markup-compatibility/2006" xmlns:xr="http://schemas.microsoft.com/office/spreadsheetml/2014/revision" mc:Ignorable="xr" xr:uid="{F4B27A82-7CE3-4916-B1C5-AED723CCE42D}" name="Tabela dinâmica10"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7:B11"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pivotField showAll="0">
      <items count="4">
        <item x="0"/>
        <item x="1"/>
        <item x="2"/>
        <item t="default"/>
      </items>
    </pivotField>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8"/>
  </rowFields>
  <rowItems count="4">
    <i>
      <x/>
    </i>
    <i>
      <x v="1"/>
    </i>
    <i>
      <x v="2"/>
    </i>
    <i t="grand">
      <x/>
    </i>
  </rowItems>
  <colItems count="1">
    <i/>
  </colItems>
  <dataFields count="1">
    <dataField name="Contagem de Que tipo de problema enfrentou ao aplicar o disposto neste capítulo?  [Lacuna regulatória (ausência de alguma condição que deveria ser incluída na norma)]14" fld="10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3.xml><?xml version="1.0" encoding="utf-8"?>
<pivotTableDefinition xmlns="http://schemas.openxmlformats.org/spreadsheetml/2006/main" xmlns:mc="http://schemas.openxmlformats.org/markup-compatibility/2006" xmlns:xr="http://schemas.microsoft.com/office/spreadsheetml/2014/revision" mc:Ignorable="xr" xr:uid="{FF05B2CD-7111-4F45-8CB4-BDE6F6DD786E}" name="Tabela dinâmica9"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5"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7"/>
  </rowFields>
  <rowItems count="3">
    <i>
      <x/>
    </i>
    <i>
      <x v="1"/>
    </i>
    <i t="grand">
      <x/>
    </i>
  </rowItems>
  <colItems count="1">
    <i/>
  </colItems>
  <dataFields count="1">
    <dataField name="Contagem de De acordo com sua experiência de importação, o CAPÍTULO XVI - PRODUTO EM ESTÁGIO INTERMEDIÁRIO DE PROCESSO DE PRODUÇÃO do Regulamento Técnico de Bens e Produtos Importados para Vigilância Sanitária (RDC nº 81/2008) necessita de revisão?" fld="10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4.xml><?xml version="1.0" encoding="utf-8"?>
<pivotTableDefinition xmlns="http://schemas.openxmlformats.org/spreadsheetml/2006/main" xmlns:mc="http://schemas.openxmlformats.org/markup-compatibility/2006" xmlns:xr="http://schemas.microsoft.com/office/spreadsheetml/2014/revision" mc:Ignorable="xr" xr:uid="{99391557-3284-49C6-9F2F-00B0FCE58960}" name="Tabela dinâmica14"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1:B3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36">
        <item x="16"/>
        <item x="31"/>
        <item x="19"/>
        <item x="27"/>
        <item x="13"/>
        <item x="12"/>
        <item x="15"/>
        <item x="21"/>
        <item x="28"/>
        <item x="26"/>
        <item x="23"/>
        <item x="1"/>
        <item x="14"/>
        <item x="2"/>
        <item x="30"/>
        <item x="18"/>
        <item x="32"/>
        <item x="22"/>
        <item x="25"/>
        <item x="9"/>
        <item x="7"/>
        <item x="4"/>
        <item x="8"/>
        <item x="34"/>
        <item x="17"/>
        <item x="11"/>
        <item x="3"/>
        <item x="5"/>
        <item x="29"/>
        <item x="33"/>
        <item x="6"/>
        <item x="24"/>
        <item x="20"/>
        <item x="10"/>
        <item x="0"/>
        <item t="default"/>
      </items>
    </pivotField>
    <pivotField showAll="0"/>
    <pivotField showAll="0"/>
    <pivotField showAll="0"/>
    <pivotField showAll="0"/>
    <pivotField showAll="0"/>
    <pivotField showAll="0">
      <items count="22">
        <item x="19"/>
        <item x="14"/>
        <item x="12"/>
        <item x="15"/>
        <item x="18"/>
        <item x="3"/>
        <item x="8"/>
        <item x="10"/>
        <item x="1"/>
        <item x="11"/>
        <item x="5"/>
        <item x="20"/>
        <item x="6"/>
        <item x="7"/>
        <item x="17"/>
        <item x="2"/>
        <item x="16"/>
        <item x="13"/>
        <item x="4"/>
        <item x="9"/>
        <item x="0"/>
        <item t="default"/>
      </items>
    </pivotField>
    <pivotField showAll="0"/>
    <pivotField showAll="0"/>
    <pivotField showAll="0"/>
    <pivotField showAll="0"/>
    <pivotField showAll="0"/>
    <pivotField showAll="0">
      <items count="25">
        <item x="14"/>
        <item x="21"/>
        <item x="9"/>
        <item x="8"/>
        <item x="6"/>
        <item x="20"/>
        <item x="10"/>
        <item x="15"/>
        <item x="22"/>
        <item x="18"/>
        <item x="1"/>
        <item x="7"/>
        <item x="12"/>
        <item x="3"/>
        <item x="4"/>
        <item x="13"/>
        <item x="5"/>
        <item x="16"/>
        <item x="23"/>
        <item x="2"/>
        <item x="19"/>
        <item x="17"/>
        <item x="11"/>
        <item x="0"/>
        <item t="default"/>
      </items>
    </pivotField>
    <pivotField showAll="0"/>
    <pivotField showAll="0"/>
    <pivotField showAll="0"/>
    <pivotField showAll="0"/>
    <pivotField showAll="0"/>
    <pivotField showAll="0">
      <items count="12">
        <item x="4"/>
        <item x="3"/>
        <item x="9"/>
        <item x="6"/>
        <item x="7"/>
        <item x="2"/>
        <item x="1"/>
        <item x="8"/>
        <item x="5"/>
        <item x="10"/>
        <item x="0"/>
        <item t="default"/>
      </items>
    </pivotField>
    <pivotField showAll="0"/>
    <pivotField showAll="0"/>
    <pivotField showAll="0"/>
    <pivotField showAll="0"/>
    <pivotField showAll="0"/>
    <pivotField showAll="0">
      <items count="19">
        <item x="16"/>
        <item x="11"/>
        <item x="5"/>
        <item x="8"/>
        <item x="7"/>
        <item x="6"/>
        <item x="15"/>
        <item x="17"/>
        <item x="10"/>
        <item x="1"/>
        <item x="3"/>
        <item x="12"/>
        <item x="2"/>
        <item x="9"/>
        <item x="14"/>
        <item x="13"/>
        <item x="4"/>
        <item x="0"/>
        <item t="default"/>
      </items>
    </pivotField>
    <pivotField showAll="0"/>
    <pivotField showAll="0"/>
    <pivotField showAll="0"/>
    <pivotField showAll="0"/>
    <pivotField showAll="0"/>
    <pivotField showAll="0">
      <items count="17">
        <item x="14"/>
        <item x="5"/>
        <item x="12"/>
        <item x="13"/>
        <item x="8"/>
        <item x="15"/>
        <item x="4"/>
        <item x="6"/>
        <item x="3"/>
        <item x="9"/>
        <item x="10"/>
        <item x="2"/>
        <item x="7"/>
        <item x="11"/>
        <item x="1"/>
        <item x="0"/>
        <item t="default"/>
      </items>
    </pivotField>
    <pivotField showAll="0"/>
    <pivotField showAll="0"/>
    <pivotField showAll="0"/>
    <pivotField showAll="0"/>
    <pivotField showAll="0"/>
    <pivotField showAll="0">
      <items count="13">
        <item x="8"/>
        <item x="6"/>
        <item x="1"/>
        <item x="2"/>
        <item x="9"/>
        <item x="11"/>
        <item x="3"/>
        <item x="4"/>
        <item x="5"/>
        <item x="10"/>
        <item x="7"/>
        <item x="0"/>
        <item t="default"/>
      </items>
    </pivotField>
    <pivotField showAll="0"/>
    <pivotField showAll="0"/>
    <pivotField showAll="0"/>
    <pivotField showAll="0"/>
    <pivotField showAll="0"/>
    <pivotField showAll="0">
      <items count="12">
        <item x="7"/>
        <item x="8"/>
        <item x="0"/>
        <item x="6"/>
        <item x="4"/>
        <item x="9"/>
        <item x="5"/>
        <item x="10"/>
        <item x="2"/>
        <item x="3"/>
        <item x="1"/>
        <item t="default"/>
      </items>
    </pivotField>
    <pivotField showAll="0"/>
    <pivotField showAll="0"/>
    <pivotField showAll="0"/>
    <pivotField showAll="0"/>
    <pivotField showAll="0"/>
    <pivotField showAll="0">
      <items count="12">
        <item x="4"/>
        <item x="7"/>
        <item x="8"/>
        <item x="3"/>
        <item x="5"/>
        <item x="1"/>
        <item x="2"/>
        <item x="10"/>
        <item x="6"/>
        <item x="9"/>
        <item x="0"/>
        <item t="default"/>
      </items>
    </pivotField>
    <pivotField showAll="0"/>
    <pivotField showAll="0"/>
    <pivotField showAll="0"/>
    <pivotField showAll="0"/>
    <pivotField showAll="0"/>
    <pivotField showAll="0">
      <items count="13">
        <item x="10"/>
        <item x="5"/>
        <item x="8"/>
        <item x="4"/>
        <item x="2"/>
        <item x="3"/>
        <item x="11"/>
        <item x="6"/>
        <item x="7"/>
        <item x="9"/>
        <item x="1"/>
        <item x="0"/>
        <item t="default"/>
      </items>
    </pivotField>
    <pivotField showAll="0"/>
    <pivotField showAll="0"/>
    <pivotField showAll="0"/>
    <pivotField showAll="0"/>
    <pivotField showAll="0"/>
    <pivotField showAll="0">
      <items count="12">
        <item x="10"/>
        <item x="8"/>
        <item x="5"/>
        <item x="1"/>
        <item x="7"/>
        <item x="9"/>
        <item x="2"/>
        <item x="4"/>
        <item x="3"/>
        <item x="6"/>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6">
        <item x="3"/>
        <item x="1"/>
        <item x="2"/>
        <item x="4"/>
        <item x="0"/>
        <item t="default"/>
      </items>
    </pivotField>
    <pivotField showAll="0"/>
    <pivotField showAll="0"/>
    <pivotField showAll="0"/>
    <pivotField showAll="0"/>
    <pivotField showAll="0"/>
    <pivotField showAll="0">
      <items count="21">
        <item x="10"/>
        <item x="11"/>
        <item x="18"/>
        <item x="17"/>
        <item x="7"/>
        <item x="16"/>
        <item x="1"/>
        <item x="12"/>
        <item x="4"/>
        <item x="6"/>
        <item x="2"/>
        <item x="8"/>
        <item x="9"/>
        <item x="15"/>
        <item x="5"/>
        <item x="3"/>
        <item x="13"/>
        <item x="19"/>
        <item x="14"/>
        <item x="0"/>
        <item t="default"/>
      </items>
    </pivotField>
    <pivotField showAll="0"/>
    <pivotField showAll="0"/>
    <pivotField showAll="0"/>
    <pivotField showAll="0"/>
    <pivotField showAll="0"/>
    <pivotField axis="axisRow" dataField="1" showAll="0">
      <items count="8">
        <item x="4"/>
        <item x="1"/>
        <item x="2"/>
        <item x="6"/>
        <item x="5"/>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2"/>
  </rowFields>
  <rowItems count="8">
    <i>
      <x/>
    </i>
    <i>
      <x v="1"/>
    </i>
    <i>
      <x v="2"/>
    </i>
    <i>
      <x v="3"/>
    </i>
    <i>
      <x v="4"/>
    </i>
    <i>
      <x v="5"/>
    </i>
    <i>
      <x v="6"/>
    </i>
    <i t="grand">
      <x/>
    </i>
  </rowItems>
  <colItems count="1">
    <i/>
  </colItems>
  <dataFields count="1">
    <dataField name="Contagem de Relate aqui o problema relacionado ao disposto neste capítulo e, se houver, sua sugestão de melhoria:15" fld="1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5.xml><?xml version="1.0" encoding="utf-8"?>
<pivotTableDefinition xmlns="http://schemas.openxmlformats.org/spreadsheetml/2006/main" xmlns:mc="http://schemas.openxmlformats.org/markup-compatibility/2006" xmlns:xr="http://schemas.microsoft.com/office/spreadsheetml/2014/revision" mc:Ignorable="xr" xr:uid="{7877DBC2-EE3B-483B-898A-7E6431C8D005}" name="Tabela dinâmica13"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5:B29"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items count="4">
        <item x="0"/>
        <item x="2"/>
        <item x="1"/>
        <item t="default"/>
      </items>
    </pivotField>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1"/>
  </rowFields>
  <rowItems count="4">
    <i>
      <x/>
    </i>
    <i>
      <x v="1"/>
    </i>
    <i>
      <x v="2"/>
    </i>
    <i t="grand">
      <x/>
    </i>
  </rowItems>
  <colItems count="1">
    <i/>
  </colItems>
  <dataFields count="1">
    <dataField name="Contagem de Que tipo de problema enfrentou ao aplicar o disposto neste capítulo?  [Divergência com outro ato normativo (conflito com regras estabelecidas pela própria Anvisa ou por outro órgão anuente)]14" fld="1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6.xml><?xml version="1.0" encoding="utf-8"?>
<pivotTableDefinition xmlns="http://schemas.openxmlformats.org/spreadsheetml/2006/main" xmlns:mc="http://schemas.openxmlformats.org/markup-compatibility/2006" xmlns:xr="http://schemas.microsoft.com/office/spreadsheetml/2014/revision" mc:Ignorable="xr" xr:uid="{DB630052-5159-4CB4-BE88-43CA6215387B}"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2"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0"/>
  </rowFields>
  <rowItems count="3">
    <i>
      <x/>
    </i>
    <i>
      <x v="1"/>
    </i>
    <i t="grand">
      <x/>
    </i>
  </rowItems>
  <colItems count="1">
    <i/>
  </colItems>
  <dataFields count="1">
    <dataField name="Contagem de Que tipo de problema enfrentou ao aplicar o disposto neste capítulo?  [Inadequação da regra (imprecisão ou incoerência, com necessidade de alteração ou supressão)]14" fld="1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7.xml><?xml version="1.0" encoding="utf-8"?>
<pivotTableDefinition xmlns="http://schemas.openxmlformats.org/spreadsheetml/2006/main" xmlns:mc="http://schemas.openxmlformats.org/markup-compatibility/2006" xmlns:xr="http://schemas.microsoft.com/office/spreadsheetml/2014/revision" mc:Ignorable="xr" xr:uid="{DBE3221C-4EF9-45A0-A6E1-45340D2732E0}"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9"/>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4" fld="10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8.xml><?xml version="1.0" encoding="utf-8"?>
<pivotTableDefinition xmlns="http://schemas.openxmlformats.org/spreadsheetml/2006/main" xmlns:mc="http://schemas.openxmlformats.org/markup-compatibility/2006" xmlns:xr="http://schemas.microsoft.com/office/spreadsheetml/2014/revision" mc:Ignorable="xr" xr:uid="{43047719-61D4-4BBD-B81B-1D6845998626}" name="Tabela dinâmica1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3:B17"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5"/>
  </rowFields>
  <rowItems count="4">
    <i>
      <x/>
    </i>
    <i>
      <x v="1"/>
    </i>
    <i>
      <x v="2"/>
    </i>
    <i t="grand">
      <x/>
    </i>
  </rowItems>
  <colItems count="1">
    <i/>
  </colItems>
  <dataFields count="1">
    <dataField name="Contagem de Que tipo de problema enfrentou ao aplicar o disposto neste capítulo?  [Regra excessiva, desnecessária ou desproporcional (necessidade de alteração ou supressão)]15" fld="1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9.xml><?xml version="1.0" encoding="utf-8"?>
<pivotTableDefinition xmlns="http://schemas.openxmlformats.org/spreadsheetml/2006/main" xmlns:mc="http://schemas.openxmlformats.org/markup-compatibility/2006" xmlns:xr="http://schemas.microsoft.com/office/spreadsheetml/2014/revision" mc:Ignorable="xr" xr:uid="{2003C0EF-CD44-4CD1-A870-CCBF27E8E8B1}" name="Tabela dinâmica12"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9:B23" firstHeaderRow="1" firstDataRow="1" firstDataCol="1"/>
  <pivotFields count="3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
        <item x="4"/>
        <item x="12"/>
        <item x="9"/>
        <item x="6"/>
        <item x="7"/>
        <item x="1"/>
        <item x="2"/>
        <item x="10"/>
        <item x="8"/>
        <item x="3"/>
        <item x="11"/>
        <item x="5"/>
        <item x="0"/>
        <item t="default"/>
      </items>
    </pivotField>
    <pivotField showAll="0"/>
    <pivotField showAll="0"/>
    <pivotField showAll="0"/>
    <pivotField showAll="0"/>
    <pivotField showAll="0"/>
    <pivotField showAll="0"/>
    <pivotField showAll="0"/>
    <pivotField showAll="0"/>
    <pivotField showAll="0">
      <items count="3">
        <item x="1"/>
        <item x="0"/>
        <item t="default"/>
      </items>
    </pivotField>
    <pivotField showAll="0">
      <items count="3">
        <item x="1"/>
        <item x="0"/>
        <item t="default"/>
      </items>
    </pivotField>
    <pivotField showAll="0">
      <items count="4">
        <item x="0"/>
        <item x="1"/>
        <item x="2"/>
        <item t="default"/>
      </items>
    </pivotField>
    <pivotField showAll="0">
      <items count="4">
        <item x="0"/>
        <item x="1"/>
        <item x="2"/>
        <item t="default"/>
      </items>
    </pivotField>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1"/>
        <item x="2"/>
        <item x="0"/>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1"/>
        <item x="2"/>
        <item t="default"/>
      </items>
    </pivotField>
    <pivotField showAll="0"/>
    <pivotField showAll="0"/>
    <pivotField showAll="0"/>
    <pivotField showAll="0"/>
    <pivotField showAll="0"/>
    <pivotField showAll="0">
      <items count="4">
        <item x="0"/>
        <item x="2"/>
        <item x="1"/>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6"/>
  </rowFields>
  <rowItems count="4">
    <i>
      <x/>
    </i>
    <i>
      <x v="1"/>
    </i>
    <i>
      <x v="2"/>
    </i>
    <i t="grand">
      <x/>
    </i>
  </rowItems>
  <colItems count="1">
    <i/>
  </colItems>
  <dataFields count="1">
    <dataField name="Contagem de Que tipo de problema enfrentou ao aplicar o disposto neste capítulo?  [Inadequação da regra (imprecisão ou incoerência, com necessidade de alteração ou supressão)]15" fld="1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pivotTable" Target="../pivotTables/pivotTable34.xml"/><Relationship Id="rId7" Type="http://schemas.openxmlformats.org/officeDocument/2006/relationships/printerSettings" Target="../printerSettings/printerSettings3.bin"/><Relationship Id="rId2" Type="http://schemas.openxmlformats.org/officeDocument/2006/relationships/pivotTable" Target="../pivotTables/pivotTable33.xml"/><Relationship Id="rId1" Type="http://schemas.openxmlformats.org/officeDocument/2006/relationships/pivotTable" Target="../pivotTables/pivotTable32.xml"/><Relationship Id="rId6" Type="http://schemas.openxmlformats.org/officeDocument/2006/relationships/pivotTable" Target="../pivotTables/pivotTable37.xml"/><Relationship Id="rId5" Type="http://schemas.openxmlformats.org/officeDocument/2006/relationships/pivotTable" Target="../pivotTables/pivotTable36.xml"/><Relationship Id="rId4" Type="http://schemas.openxmlformats.org/officeDocument/2006/relationships/pivotTable" Target="../pivotTables/pivotTable35.xm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40.xml"/><Relationship Id="rId7" Type="http://schemas.openxmlformats.org/officeDocument/2006/relationships/drawing" Target="../drawings/drawing9.xml"/><Relationship Id="rId2" Type="http://schemas.openxmlformats.org/officeDocument/2006/relationships/pivotTable" Target="../pivotTables/pivotTable39.xml"/><Relationship Id="rId1" Type="http://schemas.openxmlformats.org/officeDocument/2006/relationships/pivotTable" Target="../pivotTables/pivotTable38.xml"/><Relationship Id="rId6" Type="http://schemas.openxmlformats.org/officeDocument/2006/relationships/pivotTable" Target="../pivotTables/pivotTable43.xml"/><Relationship Id="rId5" Type="http://schemas.openxmlformats.org/officeDocument/2006/relationships/pivotTable" Target="../pivotTables/pivotTable42.xml"/><Relationship Id="rId4" Type="http://schemas.openxmlformats.org/officeDocument/2006/relationships/pivotTable" Target="../pivotTables/pivotTable41.xml"/></Relationships>
</file>

<file path=xl/worksheets/_rels/sheet12.xml.rels><?xml version="1.0" encoding="UTF-8" standalone="yes"?>
<Relationships xmlns="http://schemas.openxmlformats.org/package/2006/relationships"><Relationship Id="rId3" Type="http://schemas.openxmlformats.org/officeDocument/2006/relationships/pivotTable" Target="../pivotTables/pivotTable46.xml"/><Relationship Id="rId7" Type="http://schemas.openxmlformats.org/officeDocument/2006/relationships/drawing" Target="../drawings/drawing10.xml"/><Relationship Id="rId2" Type="http://schemas.openxmlformats.org/officeDocument/2006/relationships/pivotTable" Target="../pivotTables/pivotTable45.xml"/><Relationship Id="rId1" Type="http://schemas.openxmlformats.org/officeDocument/2006/relationships/pivotTable" Target="../pivotTables/pivotTable44.xml"/><Relationship Id="rId6" Type="http://schemas.openxmlformats.org/officeDocument/2006/relationships/pivotTable" Target="../pivotTables/pivotTable49.xml"/><Relationship Id="rId5" Type="http://schemas.openxmlformats.org/officeDocument/2006/relationships/pivotTable" Target="../pivotTables/pivotTable48.xml"/><Relationship Id="rId4" Type="http://schemas.openxmlformats.org/officeDocument/2006/relationships/pivotTable" Target="../pivotTables/pivotTable47.xm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52.xml"/><Relationship Id="rId7" Type="http://schemas.openxmlformats.org/officeDocument/2006/relationships/drawing" Target="../drawings/drawing11.xml"/><Relationship Id="rId2" Type="http://schemas.openxmlformats.org/officeDocument/2006/relationships/pivotTable" Target="../pivotTables/pivotTable51.xml"/><Relationship Id="rId1" Type="http://schemas.openxmlformats.org/officeDocument/2006/relationships/pivotTable" Target="../pivotTables/pivotTable50.xml"/><Relationship Id="rId6" Type="http://schemas.openxmlformats.org/officeDocument/2006/relationships/pivotTable" Target="../pivotTables/pivotTable55.xml"/><Relationship Id="rId5" Type="http://schemas.openxmlformats.org/officeDocument/2006/relationships/pivotTable" Target="../pivotTables/pivotTable54.xml"/><Relationship Id="rId4" Type="http://schemas.openxmlformats.org/officeDocument/2006/relationships/pivotTable" Target="../pivotTables/pivotTable53.xm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58.xml"/><Relationship Id="rId7" Type="http://schemas.openxmlformats.org/officeDocument/2006/relationships/drawing" Target="../drawings/drawing12.xml"/><Relationship Id="rId2" Type="http://schemas.openxmlformats.org/officeDocument/2006/relationships/pivotTable" Target="../pivotTables/pivotTable57.xml"/><Relationship Id="rId1" Type="http://schemas.openxmlformats.org/officeDocument/2006/relationships/pivotTable" Target="../pivotTables/pivotTable56.xml"/><Relationship Id="rId6" Type="http://schemas.openxmlformats.org/officeDocument/2006/relationships/pivotTable" Target="../pivotTables/pivotTable61.xml"/><Relationship Id="rId5" Type="http://schemas.openxmlformats.org/officeDocument/2006/relationships/pivotTable" Target="../pivotTables/pivotTable60.xml"/><Relationship Id="rId4" Type="http://schemas.openxmlformats.org/officeDocument/2006/relationships/pivotTable" Target="../pivotTables/pivotTable59.xml"/></Relationships>
</file>

<file path=xl/worksheets/_rels/sheet15.xml.rels><?xml version="1.0" encoding="UTF-8" standalone="yes"?>
<Relationships xmlns="http://schemas.openxmlformats.org/package/2006/relationships"><Relationship Id="rId3" Type="http://schemas.openxmlformats.org/officeDocument/2006/relationships/pivotTable" Target="../pivotTables/pivotTable64.xml"/><Relationship Id="rId7" Type="http://schemas.openxmlformats.org/officeDocument/2006/relationships/drawing" Target="../drawings/drawing13.xml"/><Relationship Id="rId2" Type="http://schemas.openxmlformats.org/officeDocument/2006/relationships/pivotTable" Target="../pivotTables/pivotTable63.xml"/><Relationship Id="rId1" Type="http://schemas.openxmlformats.org/officeDocument/2006/relationships/pivotTable" Target="../pivotTables/pivotTable62.xml"/><Relationship Id="rId6" Type="http://schemas.openxmlformats.org/officeDocument/2006/relationships/pivotTable" Target="../pivotTables/pivotTable67.xml"/><Relationship Id="rId5" Type="http://schemas.openxmlformats.org/officeDocument/2006/relationships/pivotTable" Target="../pivotTables/pivotTable66.xml"/><Relationship Id="rId4" Type="http://schemas.openxmlformats.org/officeDocument/2006/relationships/pivotTable" Target="../pivotTables/pivotTable65.xml"/></Relationships>
</file>

<file path=xl/worksheets/_rels/sheet16.xml.rels><?xml version="1.0" encoding="UTF-8" standalone="yes"?>
<Relationships xmlns="http://schemas.openxmlformats.org/package/2006/relationships"><Relationship Id="rId3" Type="http://schemas.openxmlformats.org/officeDocument/2006/relationships/pivotTable" Target="../pivotTables/pivotTable70.xml"/><Relationship Id="rId7" Type="http://schemas.openxmlformats.org/officeDocument/2006/relationships/drawing" Target="../drawings/drawing14.xml"/><Relationship Id="rId2" Type="http://schemas.openxmlformats.org/officeDocument/2006/relationships/pivotTable" Target="../pivotTables/pivotTable69.xml"/><Relationship Id="rId1" Type="http://schemas.openxmlformats.org/officeDocument/2006/relationships/pivotTable" Target="../pivotTables/pivotTable68.xml"/><Relationship Id="rId6" Type="http://schemas.openxmlformats.org/officeDocument/2006/relationships/pivotTable" Target="../pivotTables/pivotTable73.xml"/><Relationship Id="rId5" Type="http://schemas.openxmlformats.org/officeDocument/2006/relationships/pivotTable" Target="../pivotTables/pivotTable72.xml"/><Relationship Id="rId4" Type="http://schemas.openxmlformats.org/officeDocument/2006/relationships/pivotTable" Target="../pivotTables/pivotTable71.xml"/></Relationships>
</file>

<file path=xl/worksheets/_rels/sheet17.xml.rels><?xml version="1.0" encoding="UTF-8" standalone="yes"?>
<Relationships xmlns="http://schemas.openxmlformats.org/package/2006/relationships"><Relationship Id="rId3" Type="http://schemas.openxmlformats.org/officeDocument/2006/relationships/pivotTable" Target="../pivotTables/pivotTable76.xml"/><Relationship Id="rId7" Type="http://schemas.openxmlformats.org/officeDocument/2006/relationships/drawing" Target="../drawings/drawing15.xml"/><Relationship Id="rId2" Type="http://schemas.openxmlformats.org/officeDocument/2006/relationships/pivotTable" Target="../pivotTables/pivotTable75.xml"/><Relationship Id="rId1" Type="http://schemas.openxmlformats.org/officeDocument/2006/relationships/pivotTable" Target="../pivotTables/pivotTable74.xml"/><Relationship Id="rId6" Type="http://schemas.openxmlformats.org/officeDocument/2006/relationships/pivotTable" Target="../pivotTables/pivotTable79.xml"/><Relationship Id="rId5" Type="http://schemas.openxmlformats.org/officeDocument/2006/relationships/pivotTable" Target="../pivotTables/pivotTable78.xml"/><Relationship Id="rId4" Type="http://schemas.openxmlformats.org/officeDocument/2006/relationships/pivotTable" Target="../pivotTables/pivotTable77.xml"/></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pivotTable" Target="../pivotTables/pivotTable82.xml"/><Relationship Id="rId7" Type="http://schemas.openxmlformats.org/officeDocument/2006/relationships/printerSettings" Target="../printerSettings/printerSettings4.bin"/><Relationship Id="rId2" Type="http://schemas.openxmlformats.org/officeDocument/2006/relationships/pivotTable" Target="../pivotTables/pivotTable81.xml"/><Relationship Id="rId1" Type="http://schemas.openxmlformats.org/officeDocument/2006/relationships/pivotTable" Target="../pivotTables/pivotTable80.xml"/><Relationship Id="rId6" Type="http://schemas.openxmlformats.org/officeDocument/2006/relationships/pivotTable" Target="../pivotTables/pivotTable85.xml"/><Relationship Id="rId5" Type="http://schemas.openxmlformats.org/officeDocument/2006/relationships/pivotTable" Target="../pivotTables/pivotTable84.xml"/><Relationship Id="rId4" Type="http://schemas.openxmlformats.org/officeDocument/2006/relationships/pivotTable" Target="../pivotTables/pivotTable83.xml"/></Relationships>
</file>

<file path=xl/worksheets/_rels/sheet19.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pivotTable" Target="../pivotTables/pivotTable88.xml"/><Relationship Id="rId7" Type="http://schemas.openxmlformats.org/officeDocument/2006/relationships/printerSettings" Target="../printerSettings/printerSettings5.bin"/><Relationship Id="rId2" Type="http://schemas.openxmlformats.org/officeDocument/2006/relationships/pivotTable" Target="../pivotTables/pivotTable87.xml"/><Relationship Id="rId1" Type="http://schemas.openxmlformats.org/officeDocument/2006/relationships/pivotTable" Target="../pivotTables/pivotTable86.xml"/><Relationship Id="rId6" Type="http://schemas.openxmlformats.org/officeDocument/2006/relationships/pivotTable" Target="../pivotTables/pivotTable91.xml"/><Relationship Id="rId5" Type="http://schemas.openxmlformats.org/officeDocument/2006/relationships/pivotTable" Target="../pivotTables/pivotTable90.xml"/><Relationship Id="rId4" Type="http://schemas.openxmlformats.org/officeDocument/2006/relationships/pivotTable" Target="../pivotTables/pivotTable8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18.xml"/><Relationship Id="rId3" Type="http://schemas.openxmlformats.org/officeDocument/2006/relationships/pivotTable" Target="../pivotTables/pivotTable94.xml"/><Relationship Id="rId7" Type="http://schemas.openxmlformats.org/officeDocument/2006/relationships/printerSettings" Target="../printerSettings/printerSettings6.bin"/><Relationship Id="rId2" Type="http://schemas.openxmlformats.org/officeDocument/2006/relationships/pivotTable" Target="../pivotTables/pivotTable93.xml"/><Relationship Id="rId1" Type="http://schemas.openxmlformats.org/officeDocument/2006/relationships/pivotTable" Target="../pivotTables/pivotTable92.xml"/><Relationship Id="rId6" Type="http://schemas.openxmlformats.org/officeDocument/2006/relationships/pivotTable" Target="../pivotTables/pivotTable97.xml"/><Relationship Id="rId5" Type="http://schemas.openxmlformats.org/officeDocument/2006/relationships/pivotTable" Target="../pivotTables/pivotTable96.xml"/><Relationship Id="rId4" Type="http://schemas.openxmlformats.org/officeDocument/2006/relationships/pivotTable" Target="../pivotTables/pivotTable95.xml"/></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19.xml"/><Relationship Id="rId3" Type="http://schemas.openxmlformats.org/officeDocument/2006/relationships/pivotTable" Target="../pivotTables/pivotTable100.xml"/><Relationship Id="rId7" Type="http://schemas.openxmlformats.org/officeDocument/2006/relationships/printerSettings" Target="../printerSettings/printerSettings7.bin"/><Relationship Id="rId2" Type="http://schemas.openxmlformats.org/officeDocument/2006/relationships/pivotTable" Target="../pivotTables/pivotTable99.xml"/><Relationship Id="rId1" Type="http://schemas.openxmlformats.org/officeDocument/2006/relationships/pivotTable" Target="../pivotTables/pivotTable98.xml"/><Relationship Id="rId6" Type="http://schemas.openxmlformats.org/officeDocument/2006/relationships/pivotTable" Target="../pivotTables/pivotTable103.xml"/><Relationship Id="rId5" Type="http://schemas.openxmlformats.org/officeDocument/2006/relationships/pivotTable" Target="../pivotTables/pivotTable102.xml"/><Relationship Id="rId4" Type="http://schemas.openxmlformats.org/officeDocument/2006/relationships/pivotTable" Target="../pivotTables/pivotTable101.xml"/></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20.xml"/><Relationship Id="rId3" Type="http://schemas.openxmlformats.org/officeDocument/2006/relationships/pivotTable" Target="../pivotTables/pivotTable106.xml"/><Relationship Id="rId7" Type="http://schemas.openxmlformats.org/officeDocument/2006/relationships/printerSettings" Target="../printerSettings/printerSettings8.bin"/><Relationship Id="rId2" Type="http://schemas.openxmlformats.org/officeDocument/2006/relationships/pivotTable" Target="../pivotTables/pivotTable105.xml"/><Relationship Id="rId1" Type="http://schemas.openxmlformats.org/officeDocument/2006/relationships/pivotTable" Target="../pivotTables/pivotTable104.xml"/><Relationship Id="rId6" Type="http://schemas.openxmlformats.org/officeDocument/2006/relationships/pivotTable" Target="../pivotTables/pivotTable109.xml"/><Relationship Id="rId5" Type="http://schemas.openxmlformats.org/officeDocument/2006/relationships/pivotTable" Target="../pivotTables/pivotTable108.xml"/><Relationship Id="rId4" Type="http://schemas.openxmlformats.org/officeDocument/2006/relationships/pivotTable" Target="../pivotTables/pivotTable107.xml"/></Relationships>
</file>

<file path=xl/worksheets/_rels/sheet23.xml.rels><?xml version="1.0" encoding="UTF-8" standalone="yes"?>
<Relationships xmlns="http://schemas.openxmlformats.org/package/2006/relationships"><Relationship Id="rId8" Type="http://schemas.openxmlformats.org/officeDocument/2006/relationships/drawing" Target="../drawings/drawing21.xml"/><Relationship Id="rId3" Type="http://schemas.openxmlformats.org/officeDocument/2006/relationships/pivotTable" Target="../pivotTables/pivotTable112.xml"/><Relationship Id="rId7" Type="http://schemas.openxmlformats.org/officeDocument/2006/relationships/printerSettings" Target="../printerSettings/printerSettings9.bin"/><Relationship Id="rId2" Type="http://schemas.openxmlformats.org/officeDocument/2006/relationships/pivotTable" Target="../pivotTables/pivotTable111.xml"/><Relationship Id="rId1" Type="http://schemas.openxmlformats.org/officeDocument/2006/relationships/pivotTable" Target="../pivotTables/pivotTable110.xml"/><Relationship Id="rId6" Type="http://schemas.openxmlformats.org/officeDocument/2006/relationships/pivotTable" Target="../pivotTables/pivotTable115.xml"/><Relationship Id="rId5" Type="http://schemas.openxmlformats.org/officeDocument/2006/relationships/pivotTable" Target="../pivotTables/pivotTable114.xml"/><Relationship Id="rId4" Type="http://schemas.openxmlformats.org/officeDocument/2006/relationships/pivotTable" Target="../pivotTables/pivotTable113.xml"/></Relationships>
</file>

<file path=xl/worksheets/_rels/sheet24.xml.rels><?xml version="1.0" encoding="UTF-8" standalone="yes"?>
<Relationships xmlns="http://schemas.openxmlformats.org/package/2006/relationships"><Relationship Id="rId8" Type="http://schemas.openxmlformats.org/officeDocument/2006/relationships/drawing" Target="../drawings/drawing22.xml"/><Relationship Id="rId3" Type="http://schemas.openxmlformats.org/officeDocument/2006/relationships/pivotTable" Target="../pivotTables/pivotTable118.xml"/><Relationship Id="rId7" Type="http://schemas.openxmlformats.org/officeDocument/2006/relationships/printerSettings" Target="../printerSettings/printerSettings10.bin"/><Relationship Id="rId2" Type="http://schemas.openxmlformats.org/officeDocument/2006/relationships/pivotTable" Target="../pivotTables/pivotTable117.xml"/><Relationship Id="rId1" Type="http://schemas.openxmlformats.org/officeDocument/2006/relationships/pivotTable" Target="../pivotTables/pivotTable116.xml"/><Relationship Id="rId6" Type="http://schemas.openxmlformats.org/officeDocument/2006/relationships/pivotTable" Target="../pivotTables/pivotTable121.xml"/><Relationship Id="rId5" Type="http://schemas.openxmlformats.org/officeDocument/2006/relationships/pivotTable" Target="../pivotTables/pivotTable120.xml"/><Relationship Id="rId4" Type="http://schemas.openxmlformats.org/officeDocument/2006/relationships/pivotTable" Target="../pivotTables/pivotTable119.xml"/></Relationships>
</file>

<file path=xl/worksheets/_rels/sheet25.xml.rels><?xml version="1.0" encoding="UTF-8" standalone="yes"?>
<Relationships xmlns="http://schemas.openxmlformats.org/package/2006/relationships"><Relationship Id="rId8" Type="http://schemas.openxmlformats.org/officeDocument/2006/relationships/drawing" Target="../drawings/drawing23.xml"/><Relationship Id="rId3" Type="http://schemas.openxmlformats.org/officeDocument/2006/relationships/pivotTable" Target="../pivotTables/pivotTable124.xml"/><Relationship Id="rId7" Type="http://schemas.openxmlformats.org/officeDocument/2006/relationships/printerSettings" Target="../printerSettings/printerSettings11.bin"/><Relationship Id="rId2" Type="http://schemas.openxmlformats.org/officeDocument/2006/relationships/pivotTable" Target="../pivotTables/pivotTable123.xml"/><Relationship Id="rId1" Type="http://schemas.openxmlformats.org/officeDocument/2006/relationships/pivotTable" Target="../pivotTables/pivotTable122.xml"/><Relationship Id="rId6" Type="http://schemas.openxmlformats.org/officeDocument/2006/relationships/pivotTable" Target="../pivotTables/pivotTable127.xml"/><Relationship Id="rId5" Type="http://schemas.openxmlformats.org/officeDocument/2006/relationships/pivotTable" Target="../pivotTables/pivotTable126.xml"/><Relationship Id="rId4" Type="http://schemas.openxmlformats.org/officeDocument/2006/relationships/pivotTable" Target="../pivotTables/pivotTable125.xml"/></Relationships>
</file>

<file path=xl/worksheets/_rels/sheet26.xml.rels><?xml version="1.0" encoding="UTF-8" standalone="yes"?>
<Relationships xmlns="http://schemas.openxmlformats.org/package/2006/relationships"><Relationship Id="rId8" Type="http://schemas.openxmlformats.org/officeDocument/2006/relationships/drawing" Target="../drawings/drawing24.xml"/><Relationship Id="rId3" Type="http://schemas.openxmlformats.org/officeDocument/2006/relationships/pivotTable" Target="../pivotTables/pivotTable130.xml"/><Relationship Id="rId7" Type="http://schemas.openxmlformats.org/officeDocument/2006/relationships/printerSettings" Target="../printerSettings/printerSettings12.bin"/><Relationship Id="rId2" Type="http://schemas.openxmlformats.org/officeDocument/2006/relationships/pivotTable" Target="../pivotTables/pivotTable129.xml"/><Relationship Id="rId1" Type="http://schemas.openxmlformats.org/officeDocument/2006/relationships/pivotTable" Target="../pivotTables/pivotTable128.xml"/><Relationship Id="rId6" Type="http://schemas.openxmlformats.org/officeDocument/2006/relationships/pivotTable" Target="../pivotTables/pivotTable133.xml"/><Relationship Id="rId5" Type="http://schemas.openxmlformats.org/officeDocument/2006/relationships/pivotTable" Target="../pivotTables/pivotTable132.xml"/><Relationship Id="rId4" Type="http://schemas.openxmlformats.org/officeDocument/2006/relationships/pivotTable" Target="../pivotTables/pivotTable131.xml"/></Relationships>
</file>

<file path=xl/worksheets/_rels/sheet27.xml.rels><?xml version="1.0" encoding="UTF-8" standalone="yes"?>
<Relationships xmlns="http://schemas.openxmlformats.org/package/2006/relationships"><Relationship Id="rId8" Type="http://schemas.openxmlformats.org/officeDocument/2006/relationships/drawing" Target="../drawings/drawing25.xml"/><Relationship Id="rId3" Type="http://schemas.openxmlformats.org/officeDocument/2006/relationships/pivotTable" Target="../pivotTables/pivotTable136.xml"/><Relationship Id="rId7" Type="http://schemas.openxmlformats.org/officeDocument/2006/relationships/printerSettings" Target="../printerSettings/printerSettings13.bin"/><Relationship Id="rId2" Type="http://schemas.openxmlformats.org/officeDocument/2006/relationships/pivotTable" Target="../pivotTables/pivotTable135.xml"/><Relationship Id="rId1" Type="http://schemas.openxmlformats.org/officeDocument/2006/relationships/pivotTable" Target="../pivotTables/pivotTable134.xml"/><Relationship Id="rId6" Type="http://schemas.openxmlformats.org/officeDocument/2006/relationships/pivotTable" Target="../pivotTables/pivotTable139.xml"/><Relationship Id="rId5" Type="http://schemas.openxmlformats.org/officeDocument/2006/relationships/pivotTable" Target="../pivotTables/pivotTable138.xml"/><Relationship Id="rId4" Type="http://schemas.openxmlformats.org/officeDocument/2006/relationships/pivotTable" Target="../pivotTables/pivotTable137.xml"/></Relationships>
</file>

<file path=xl/worksheets/_rels/sheet28.xml.rels><?xml version="1.0" encoding="UTF-8" standalone="yes"?>
<Relationships xmlns="http://schemas.openxmlformats.org/package/2006/relationships"><Relationship Id="rId8" Type="http://schemas.openxmlformats.org/officeDocument/2006/relationships/drawing" Target="../drawings/drawing26.xml"/><Relationship Id="rId3" Type="http://schemas.openxmlformats.org/officeDocument/2006/relationships/pivotTable" Target="../pivotTables/pivotTable142.xml"/><Relationship Id="rId7" Type="http://schemas.openxmlformats.org/officeDocument/2006/relationships/printerSettings" Target="../printerSettings/printerSettings14.bin"/><Relationship Id="rId2" Type="http://schemas.openxmlformats.org/officeDocument/2006/relationships/pivotTable" Target="../pivotTables/pivotTable141.xml"/><Relationship Id="rId1" Type="http://schemas.openxmlformats.org/officeDocument/2006/relationships/pivotTable" Target="../pivotTables/pivotTable140.xml"/><Relationship Id="rId6" Type="http://schemas.openxmlformats.org/officeDocument/2006/relationships/pivotTable" Target="../pivotTables/pivotTable145.xml"/><Relationship Id="rId5" Type="http://schemas.openxmlformats.org/officeDocument/2006/relationships/pivotTable" Target="../pivotTables/pivotTable144.xml"/><Relationship Id="rId4" Type="http://schemas.openxmlformats.org/officeDocument/2006/relationships/pivotTable" Target="../pivotTables/pivotTable143.xml"/></Relationships>
</file>

<file path=xl/worksheets/_rels/sheet29.xml.rels><?xml version="1.0" encoding="UTF-8" standalone="yes"?>
<Relationships xmlns="http://schemas.openxmlformats.org/package/2006/relationships"><Relationship Id="rId8" Type="http://schemas.openxmlformats.org/officeDocument/2006/relationships/drawing" Target="../drawings/drawing27.xml"/><Relationship Id="rId3" Type="http://schemas.openxmlformats.org/officeDocument/2006/relationships/pivotTable" Target="../pivotTables/pivotTable148.xml"/><Relationship Id="rId7" Type="http://schemas.openxmlformats.org/officeDocument/2006/relationships/printerSettings" Target="../printerSettings/printerSettings15.bin"/><Relationship Id="rId2" Type="http://schemas.openxmlformats.org/officeDocument/2006/relationships/pivotTable" Target="../pivotTables/pivotTable147.xml"/><Relationship Id="rId1" Type="http://schemas.openxmlformats.org/officeDocument/2006/relationships/pivotTable" Target="../pivotTables/pivotTable146.xml"/><Relationship Id="rId6" Type="http://schemas.openxmlformats.org/officeDocument/2006/relationships/pivotTable" Target="../pivotTables/pivotTable151.xml"/><Relationship Id="rId5" Type="http://schemas.openxmlformats.org/officeDocument/2006/relationships/pivotTable" Target="../pivotTables/pivotTable150.xml"/><Relationship Id="rId4" Type="http://schemas.openxmlformats.org/officeDocument/2006/relationships/pivotTable" Target="../pivotTables/pivotTable149.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0.xml.rels><?xml version="1.0" encoding="UTF-8" standalone="yes"?>
<Relationships xmlns="http://schemas.openxmlformats.org/package/2006/relationships"><Relationship Id="rId8" Type="http://schemas.openxmlformats.org/officeDocument/2006/relationships/drawing" Target="../drawings/drawing28.xml"/><Relationship Id="rId3" Type="http://schemas.openxmlformats.org/officeDocument/2006/relationships/pivotTable" Target="../pivotTables/pivotTable154.xml"/><Relationship Id="rId7" Type="http://schemas.openxmlformats.org/officeDocument/2006/relationships/printerSettings" Target="../printerSettings/printerSettings16.bin"/><Relationship Id="rId2" Type="http://schemas.openxmlformats.org/officeDocument/2006/relationships/pivotTable" Target="../pivotTables/pivotTable153.xml"/><Relationship Id="rId1" Type="http://schemas.openxmlformats.org/officeDocument/2006/relationships/pivotTable" Target="../pivotTables/pivotTable152.xml"/><Relationship Id="rId6" Type="http://schemas.openxmlformats.org/officeDocument/2006/relationships/pivotTable" Target="../pivotTables/pivotTable157.xml"/><Relationship Id="rId5" Type="http://schemas.openxmlformats.org/officeDocument/2006/relationships/pivotTable" Target="../pivotTables/pivotTable156.xml"/><Relationship Id="rId4" Type="http://schemas.openxmlformats.org/officeDocument/2006/relationships/pivotTable" Target="../pivotTables/pivotTable155.xml"/></Relationships>
</file>

<file path=xl/worksheets/_rels/sheet31.xml.rels><?xml version="1.0" encoding="UTF-8" standalone="yes"?>
<Relationships xmlns="http://schemas.openxmlformats.org/package/2006/relationships"><Relationship Id="rId8" Type="http://schemas.openxmlformats.org/officeDocument/2006/relationships/drawing" Target="../drawings/drawing29.xml"/><Relationship Id="rId3" Type="http://schemas.openxmlformats.org/officeDocument/2006/relationships/pivotTable" Target="../pivotTables/pivotTable160.xml"/><Relationship Id="rId7" Type="http://schemas.openxmlformats.org/officeDocument/2006/relationships/printerSettings" Target="../printerSettings/printerSettings17.bin"/><Relationship Id="rId2" Type="http://schemas.openxmlformats.org/officeDocument/2006/relationships/pivotTable" Target="../pivotTables/pivotTable159.xml"/><Relationship Id="rId1" Type="http://schemas.openxmlformats.org/officeDocument/2006/relationships/pivotTable" Target="../pivotTables/pivotTable158.xml"/><Relationship Id="rId6" Type="http://schemas.openxmlformats.org/officeDocument/2006/relationships/pivotTable" Target="../pivotTables/pivotTable163.xml"/><Relationship Id="rId5" Type="http://schemas.openxmlformats.org/officeDocument/2006/relationships/pivotTable" Target="../pivotTables/pivotTable162.xml"/><Relationship Id="rId4" Type="http://schemas.openxmlformats.org/officeDocument/2006/relationships/pivotTable" Target="../pivotTables/pivotTable161.xml"/></Relationships>
</file>

<file path=xl/worksheets/_rels/sheet32.xml.rels><?xml version="1.0" encoding="UTF-8" standalone="yes"?>
<Relationships xmlns="http://schemas.openxmlformats.org/package/2006/relationships"><Relationship Id="rId8" Type="http://schemas.openxmlformats.org/officeDocument/2006/relationships/drawing" Target="../drawings/drawing30.xml"/><Relationship Id="rId3" Type="http://schemas.openxmlformats.org/officeDocument/2006/relationships/pivotTable" Target="../pivotTables/pivotTable166.xml"/><Relationship Id="rId7" Type="http://schemas.openxmlformats.org/officeDocument/2006/relationships/printerSettings" Target="../printerSettings/printerSettings18.bin"/><Relationship Id="rId2" Type="http://schemas.openxmlformats.org/officeDocument/2006/relationships/pivotTable" Target="../pivotTables/pivotTable165.xml"/><Relationship Id="rId1" Type="http://schemas.openxmlformats.org/officeDocument/2006/relationships/pivotTable" Target="../pivotTables/pivotTable164.xml"/><Relationship Id="rId6" Type="http://schemas.openxmlformats.org/officeDocument/2006/relationships/pivotTable" Target="../pivotTables/pivotTable169.xml"/><Relationship Id="rId5" Type="http://schemas.openxmlformats.org/officeDocument/2006/relationships/pivotTable" Target="../pivotTables/pivotTable168.xml"/><Relationship Id="rId4" Type="http://schemas.openxmlformats.org/officeDocument/2006/relationships/pivotTable" Target="../pivotTables/pivotTable167.xml"/></Relationships>
</file>

<file path=xl/worksheets/_rels/sheet33.xml.rels><?xml version="1.0" encoding="UTF-8" standalone="yes"?>
<Relationships xmlns="http://schemas.openxmlformats.org/package/2006/relationships"><Relationship Id="rId8" Type="http://schemas.openxmlformats.org/officeDocument/2006/relationships/drawing" Target="../drawings/drawing31.xml"/><Relationship Id="rId3" Type="http://schemas.openxmlformats.org/officeDocument/2006/relationships/pivotTable" Target="../pivotTables/pivotTable172.xml"/><Relationship Id="rId7" Type="http://schemas.openxmlformats.org/officeDocument/2006/relationships/printerSettings" Target="../printerSettings/printerSettings19.bin"/><Relationship Id="rId2" Type="http://schemas.openxmlformats.org/officeDocument/2006/relationships/pivotTable" Target="../pivotTables/pivotTable171.xml"/><Relationship Id="rId1" Type="http://schemas.openxmlformats.org/officeDocument/2006/relationships/pivotTable" Target="../pivotTables/pivotTable170.xml"/><Relationship Id="rId6" Type="http://schemas.openxmlformats.org/officeDocument/2006/relationships/pivotTable" Target="../pivotTables/pivotTable175.xml"/><Relationship Id="rId5" Type="http://schemas.openxmlformats.org/officeDocument/2006/relationships/pivotTable" Target="../pivotTables/pivotTable174.xml"/><Relationship Id="rId4" Type="http://schemas.openxmlformats.org/officeDocument/2006/relationships/pivotTable" Target="../pivotTables/pivotTable173.xml"/></Relationships>
</file>

<file path=xl/worksheets/_rels/sheet34.xml.rels><?xml version="1.0" encoding="UTF-8" standalone="yes"?>
<Relationships xmlns="http://schemas.openxmlformats.org/package/2006/relationships"><Relationship Id="rId8" Type="http://schemas.openxmlformats.org/officeDocument/2006/relationships/drawing" Target="../drawings/drawing32.xml"/><Relationship Id="rId3" Type="http://schemas.openxmlformats.org/officeDocument/2006/relationships/pivotTable" Target="../pivotTables/pivotTable178.xml"/><Relationship Id="rId7" Type="http://schemas.openxmlformats.org/officeDocument/2006/relationships/printerSettings" Target="../printerSettings/printerSettings20.bin"/><Relationship Id="rId2" Type="http://schemas.openxmlformats.org/officeDocument/2006/relationships/pivotTable" Target="../pivotTables/pivotTable177.xml"/><Relationship Id="rId1" Type="http://schemas.openxmlformats.org/officeDocument/2006/relationships/pivotTable" Target="../pivotTables/pivotTable176.xml"/><Relationship Id="rId6" Type="http://schemas.openxmlformats.org/officeDocument/2006/relationships/pivotTable" Target="../pivotTables/pivotTable181.xml"/><Relationship Id="rId5" Type="http://schemas.openxmlformats.org/officeDocument/2006/relationships/pivotTable" Target="../pivotTables/pivotTable180.xml"/><Relationship Id="rId4" Type="http://schemas.openxmlformats.org/officeDocument/2006/relationships/pivotTable" Target="../pivotTables/pivotTable179.xml"/></Relationships>
</file>

<file path=xl/worksheets/_rels/sheet35.xml.rels><?xml version="1.0" encoding="UTF-8" standalone="yes"?>
<Relationships xmlns="http://schemas.openxmlformats.org/package/2006/relationships"><Relationship Id="rId8" Type="http://schemas.openxmlformats.org/officeDocument/2006/relationships/drawing" Target="../drawings/drawing33.xml"/><Relationship Id="rId3" Type="http://schemas.openxmlformats.org/officeDocument/2006/relationships/pivotTable" Target="../pivotTables/pivotTable184.xml"/><Relationship Id="rId7" Type="http://schemas.openxmlformats.org/officeDocument/2006/relationships/printerSettings" Target="../printerSettings/printerSettings21.bin"/><Relationship Id="rId2" Type="http://schemas.openxmlformats.org/officeDocument/2006/relationships/pivotTable" Target="../pivotTables/pivotTable183.xml"/><Relationship Id="rId1" Type="http://schemas.openxmlformats.org/officeDocument/2006/relationships/pivotTable" Target="../pivotTables/pivotTable182.xml"/><Relationship Id="rId6" Type="http://schemas.openxmlformats.org/officeDocument/2006/relationships/pivotTable" Target="../pivotTables/pivotTable187.xml"/><Relationship Id="rId5" Type="http://schemas.openxmlformats.org/officeDocument/2006/relationships/pivotTable" Target="../pivotTables/pivotTable186.xml"/><Relationship Id="rId4" Type="http://schemas.openxmlformats.org/officeDocument/2006/relationships/pivotTable" Target="../pivotTables/pivotTable185.xml"/></Relationships>
</file>

<file path=xl/worksheets/_rels/sheet36.xml.rels><?xml version="1.0" encoding="UTF-8" standalone="yes"?>
<Relationships xmlns="http://schemas.openxmlformats.org/package/2006/relationships"><Relationship Id="rId8" Type="http://schemas.openxmlformats.org/officeDocument/2006/relationships/drawing" Target="../drawings/drawing34.xml"/><Relationship Id="rId3" Type="http://schemas.openxmlformats.org/officeDocument/2006/relationships/pivotTable" Target="../pivotTables/pivotTable190.xml"/><Relationship Id="rId7" Type="http://schemas.openxmlformats.org/officeDocument/2006/relationships/printerSettings" Target="../printerSettings/printerSettings22.bin"/><Relationship Id="rId2" Type="http://schemas.openxmlformats.org/officeDocument/2006/relationships/pivotTable" Target="../pivotTables/pivotTable189.xml"/><Relationship Id="rId1" Type="http://schemas.openxmlformats.org/officeDocument/2006/relationships/pivotTable" Target="../pivotTables/pivotTable188.xml"/><Relationship Id="rId6" Type="http://schemas.openxmlformats.org/officeDocument/2006/relationships/pivotTable" Target="../pivotTables/pivotTable193.xml"/><Relationship Id="rId5" Type="http://schemas.openxmlformats.org/officeDocument/2006/relationships/pivotTable" Target="../pivotTables/pivotTable192.xml"/><Relationship Id="rId4" Type="http://schemas.openxmlformats.org/officeDocument/2006/relationships/pivotTable" Target="../pivotTables/pivotTable191.xml"/></Relationships>
</file>

<file path=xl/worksheets/_rels/sheet37.xml.rels><?xml version="1.0" encoding="UTF-8" standalone="yes"?>
<Relationships xmlns="http://schemas.openxmlformats.org/package/2006/relationships"><Relationship Id="rId8" Type="http://schemas.openxmlformats.org/officeDocument/2006/relationships/drawing" Target="../drawings/drawing35.xml"/><Relationship Id="rId3" Type="http://schemas.openxmlformats.org/officeDocument/2006/relationships/pivotTable" Target="../pivotTables/pivotTable196.xml"/><Relationship Id="rId7" Type="http://schemas.openxmlformats.org/officeDocument/2006/relationships/printerSettings" Target="../printerSettings/printerSettings23.bin"/><Relationship Id="rId2" Type="http://schemas.openxmlformats.org/officeDocument/2006/relationships/pivotTable" Target="../pivotTables/pivotTable195.xml"/><Relationship Id="rId1" Type="http://schemas.openxmlformats.org/officeDocument/2006/relationships/pivotTable" Target="../pivotTables/pivotTable194.xml"/><Relationship Id="rId6" Type="http://schemas.openxmlformats.org/officeDocument/2006/relationships/pivotTable" Target="../pivotTables/pivotTable199.xml"/><Relationship Id="rId5" Type="http://schemas.openxmlformats.org/officeDocument/2006/relationships/pivotTable" Target="../pivotTables/pivotTable198.xml"/><Relationship Id="rId4" Type="http://schemas.openxmlformats.org/officeDocument/2006/relationships/pivotTable" Target="../pivotTables/pivotTable197.xml"/></Relationships>
</file>

<file path=xl/worksheets/_rels/sheet38.xml.rels><?xml version="1.0" encoding="UTF-8" standalone="yes"?>
<Relationships xmlns="http://schemas.openxmlformats.org/package/2006/relationships"><Relationship Id="rId8" Type="http://schemas.openxmlformats.org/officeDocument/2006/relationships/drawing" Target="../drawings/drawing36.xml"/><Relationship Id="rId3" Type="http://schemas.openxmlformats.org/officeDocument/2006/relationships/pivotTable" Target="../pivotTables/pivotTable202.xml"/><Relationship Id="rId7" Type="http://schemas.openxmlformats.org/officeDocument/2006/relationships/printerSettings" Target="../printerSettings/printerSettings24.bin"/><Relationship Id="rId2" Type="http://schemas.openxmlformats.org/officeDocument/2006/relationships/pivotTable" Target="../pivotTables/pivotTable201.xml"/><Relationship Id="rId1" Type="http://schemas.openxmlformats.org/officeDocument/2006/relationships/pivotTable" Target="../pivotTables/pivotTable200.xml"/><Relationship Id="rId6" Type="http://schemas.openxmlformats.org/officeDocument/2006/relationships/pivotTable" Target="../pivotTables/pivotTable205.xml"/><Relationship Id="rId5" Type="http://schemas.openxmlformats.org/officeDocument/2006/relationships/pivotTable" Target="../pivotTables/pivotTable204.xml"/><Relationship Id="rId4" Type="http://schemas.openxmlformats.org/officeDocument/2006/relationships/pivotTable" Target="../pivotTables/pivotTable203.xml"/></Relationships>
</file>

<file path=xl/worksheets/_rels/sheet39.xml.rels><?xml version="1.0" encoding="UTF-8" standalone="yes"?>
<Relationships xmlns="http://schemas.openxmlformats.org/package/2006/relationships"><Relationship Id="rId8" Type="http://schemas.openxmlformats.org/officeDocument/2006/relationships/drawing" Target="../drawings/drawing37.xml"/><Relationship Id="rId3" Type="http://schemas.openxmlformats.org/officeDocument/2006/relationships/pivotTable" Target="../pivotTables/pivotTable208.xml"/><Relationship Id="rId7" Type="http://schemas.openxmlformats.org/officeDocument/2006/relationships/printerSettings" Target="../printerSettings/printerSettings25.bin"/><Relationship Id="rId2" Type="http://schemas.openxmlformats.org/officeDocument/2006/relationships/pivotTable" Target="../pivotTables/pivotTable207.xml"/><Relationship Id="rId1" Type="http://schemas.openxmlformats.org/officeDocument/2006/relationships/pivotTable" Target="../pivotTables/pivotTable206.xml"/><Relationship Id="rId6" Type="http://schemas.openxmlformats.org/officeDocument/2006/relationships/pivotTable" Target="../pivotTables/pivotTable211.xml"/><Relationship Id="rId5" Type="http://schemas.openxmlformats.org/officeDocument/2006/relationships/pivotTable" Target="../pivotTables/pivotTable210.xml"/><Relationship Id="rId4" Type="http://schemas.openxmlformats.org/officeDocument/2006/relationships/pivotTable" Target="../pivotTables/pivotTable20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8" Type="http://schemas.openxmlformats.org/officeDocument/2006/relationships/drawing" Target="../drawings/drawing38.xml"/><Relationship Id="rId3" Type="http://schemas.openxmlformats.org/officeDocument/2006/relationships/pivotTable" Target="../pivotTables/pivotTable214.xml"/><Relationship Id="rId7" Type="http://schemas.openxmlformats.org/officeDocument/2006/relationships/printerSettings" Target="../printerSettings/printerSettings26.bin"/><Relationship Id="rId2" Type="http://schemas.openxmlformats.org/officeDocument/2006/relationships/pivotTable" Target="../pivotTables/pivotTable213.xml"/><Relationship Id="rId1" Type="http://schemas.openxmlformats.org/officeDocument/2006/relationships/pivotTable" Target="../pivotTables/pivotTable212.xml"/><Relationship Id="rId6" Type="http://schemas.openxmlformats.org/officeDocument/2006/relationships/pivotTable" Target="../pivotTables/pivotTable217.xml"/><Relationship Id="rId5" Type="http://schemas.openxmlformats.org/officeDocument/2006/relationships/pivotTable" Target="../pivotTables/pivotTable216.xml"/><Relationship Id="rId4" Type="http://schemas.openxmlformats.org/officeDocument/2006/relationships/pivotTable" Target="../pivotTables/pivotTable215.xml"/></Relationships>
</file>

<file path=xl/worksheets/_rels/sheet41.xml.rels><?xml version="1.0" encoding="UTF-8" standalone="yes"?>
<Relationships xmlns="http://schemas.openxmlformats.org/package/2006/relationships"><Relationship Id="rId8" Type="http://schemas.openxmlformats.org/officeDocument/2006/relationships/drawing" Target="../drawings/drawing39.xml"/><Relationship Id="rId3" Type="http://schemas.openxmlformats.org/officeDocument/2006/relationships/pivotTable" Target="../pivotTables/pivotTable220.xml"/><Relationship Id="rId7" Type="http://schemas.openxmlformats.org/officeDocument/2006/relationships/printerSettings" Target="../printerSettings/printerSettings27.bin"/><Relationship Id="rId2" Type="http://schemas.openxmlformats.org/officeDocument/2006/relationships/pivotTable" Target="../pivotTables/pivotTable219.xml"/><Relationship Id="rId1" Type="http://schemas.openxmlformats.org/officeDocument/2006/relationships/pivotTable" Target="../pivotTables/pivotTable218.xml"/><Relationship Id="rId6" Type="http://schemas.openxmlformats.org/officeDocument/2006/relationships/pivotTable" Target="../pivotTables/pivotTable223.xml"/><Relationship Id="rId5" Type="http://schemas.openxmlformats.org/officeDocument/2006/relationships/pivotTable" Target="../pivotTables/pivotTable222.xml"/><Relationship Id="rId4" Type="http://schemas.openxmlformats.org/officeDocument/2006/relationships/pivotTable" Target="../pivotTables/pivotTable221.xml"/></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0.xml"/><Relationship Id="rId3" Type="http://schemas.openxmlformats.org/officeDocument/2006/relationships/pivotTable" Target="../pivotTables/pivotTable226.xml"/><Relationship Id="rId7" Type="http://schemas.openxmlformats.org/officeDocument/2006/relationships/printerSettings" Target="../printerSettings/printerSettings28.bin"/><Relationship Id="rId2" Type="http://schemas.openxmlformats.org/officeDocument/2006/relationships/pivotTable" Target="../pivotTables/pivotTable225.xml"/><Relationship Id="rId1" Type="http://schemas.openxmlformats.org/officeDocument/2006/relationships/pivotTable" Target="../pivotTables/pivotTable224.xml"/><Relationship Id="rId6" Type="http://schemas.openxmlformats.org/officeDocument/2006/relationships/pivotTable" Target="../pivotTables/pivotTable229.xml"/><Relationship Id="rId5" Type="http://schemas.openxmlformats.org/officeDocument/2006/relationships/pivotTable" Target="../pivotTables/pivotTable228.xml"/><Relationship Id="rId4" Type="http://schemas.openxmlformats.org/officeDocument/2006/relationships/pivotTable" Target="../pivotTables/pivotTable227.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231.xml"/><Relationship Id="rId1" Type="http://schemas.openxmlformats.org/officeDocument/2006/relationships/pivotTable" Target="../pivotTables/pivotTable23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ivotTable" Target="../pivotTables/pivotTable9.xml"/><Relationship Id="rId7" Type="http://schemas.openxmlformats.org/officeDocument/2006/relationships/pivotTable" Target="../pivotTables/pivotTable13.xml"/><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openxmlformats.org/officeDocument/2006/relationships/pivotTable" Target="../pivotTables/pivotTable12.xml"/><Relationship Id="rId5" Type="http://schemas.openxmlformats.org/officeDocument/2006/relationships/pivotTable" Target="../pivotTables/pivotTable11.xml"/><Relationship Id="rId4" Type="http://schemas.openxmlformats.org/officeDocument/2006/relationships/pivotTable" Target="../pivotTables/pivotTable10.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ivotTable" Target="../pivotTables/pivotTable16.xml"/><Relationship Id="rId7" Type="http://schemas.openxmlformats.org/officeDocument/2006/relationships/printerSettings" Target="../printerSettings/printerSettings2.bin"/><Relationship Id="rId2" Type="http://schemas.openxmlformats.org/officeDocument/2006/relationships/pivotTable" Target="../pivotTables/pivotTable15.xml"/><Relationship Id="rId1" Type="http://schemas.openxmlformats.org/officeDocument/2006/relationships/pivotTable" Target="../pivotTables/pivotTable14.xml"/><Relationship Id="rId6" Type="http://schemas.openxmlformats.org/officeDocument/2006/relationships/pivotTable" Target="../pivotTables/pivotTable19.xml"/><Relationship Id="rId5" Type="http://schemas.openxmlformats.org/officeDocument/2006/relationships/pivotTable" Target="../pivotTables/pivotTable18.xml"/><Relationship Id="rId4" Type="http://schemas.openxmlformats.org/officeDocument/2006/relationships/pivotTable" Target="../pivotTables/pivotTable17.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22.xml"/><Relationship Id="rId7" Type="http://schemas.openxmlformats.org/officeDocument/2006/relationships/drawing" Target="../drawings/drawing6.xml"/><Relationship Id="rId2" Type="http://schemas.openxmlformats.org/officeDocument/2006/relationships/pivotTable" Target="../pivotTables/pivotTable21.xml"/><Relationship Id="rId1" Type="http://schemas.openxmlformats.org/officeDocument/2006/relationships/pivotTable" Target="../pivotTables/pivotTable20.xml"/><Relationship Id="rId6" Type="http://schemas.openxmlformats.org/officeDocument/2006/relationships/pivotTable" Target="../pivotTables/pivotTable25.xml"/><Relationship Id="rId5" Type="http://schemas.openxmlformats.org/officeDocument/2006/relationships/pivotTable" Target="../pivotTables/pivotTable24.xml"/><Relationship Id="rId4" Type="http://schemas.openxmlformats.org/officeDocument/2006/relationships/pivotTable" Target="../pivotTables/pivotTable23.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28.xml"/><Relationship Id="rId7" Type="http://schemas.openxmlformats.org/officeDocument/2006/relationships/drawing" Target="../drawings/drawing7.xml"/><Relationship Id="rId2" Type="http://schemas.openxmlformats.org/officeDocument/2006/relationships/pivotTable" Target="../pivotTables/pivotTable27.xml"/><Relationship Id="rId1" Type="http://schemas.openxmlformats.org/officeDocument/2006/relationships/pivotTable" Target="../pivotTables/pivotTable26.xml"/><Relationship Id="rId6" Type="http://schemas.openxmlformats.org/officeDocument/2006/relationships/pivotTable" Target="../pivotTables/pivotTable31.xml"/><Relationship Id="rId5" Type="http://schemas.openxmlformats.org/officeDocument/2006/relationships/pivotTable" Target="../pivotTables/pivotTable30.xml"/><Relationship Id="rId4" Type="http://schemas.openxmlformats.org/officeDocument/2006/relationships/pivotTable" Target="../pivotTables/pivotTable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5C3F-4BEB-4501-8F38-606F70329CF6}">
  <dimension ref="A1:NI3"/>
  <sheetViews>
    <sheetView workbookViewId="0"/>
    <sheetView tabSelected="1" workbookViewId="1">
      <selection activeCell="P10" sqref="P10"/>
    </sheetView>
  </sheetViews>
  <sheetFormatPr defaultRowHeight="13.2" x14ac:dyDescent="0.25"/>
  <sheetData>
    <row r="1" spans="1:37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23</v>
      </c>
      <c r="AE1" t="s">
        <v>29</v>
      </c>
      <c r="AF1" t="s">
        <v>19</v>
      </c>
      <c r="AG1" t="s">
        <v>20</v>
      </c>
      <c r="AH1" t="s">
        <v>21</v>
      </c>
      <c r="AI1" t="s">
        <v>22</v>
      </c>
      <c r="AJ1" t="s">
        <v>23</v>
      </c>
      <c r="AK1" t="s">
        <v>30</v>
      </c>
      <c r="AL1" t="s">
        <v>19</v>
      </c>
      <c r="AM1" t="s">
        <v>20</v>
      </c>
      <c r="AN1" t="s">
        <v>21</v>
      </c>
      <c r="AO1" t="s">
        <v>22</v>
      </c>
      <c r="AP1" t="s">
        <v>23</v>
      </c>
      <c r="AQ1" t="s">
        <v>31</v>
      </c>
      <c r="AR1" t="s">
        <v>19</v>
      </c>
      <c r="AS1" t="s">
        <v>20</v>
      </c>
      <c r="AT1" t="s">
        <v>21</v>
      </c>
      <c r="AU1" t="s">
        <v>22</v>
      </c>
      <c r="AV1" t="s">
        <v>23</v>
      </c>
      <c r="AW1" t="s">
        <v>32</v>
      </c>
      <c r="AX1" t="s">
        <v>19</v>
      </c>
      <c r="AY1" t="s">
        <v>20</v>
      </c>
      <c r="AZ1" t="s">
        <v>21</v>
      </c>
      <c r="BA1" t="s">
        <v>22</v>
      </c>
      <c r="BB1" t="s">
        <v>23</v>
      </c>
      <c r="BC1" t="s">
        <v>33</v>
      </c>
      <c r="BD1" t="s">
        <v>19</v>
      </c>
      <c r="BE1" t="s">
        <v>20</v>
      </c>
      <c r="BF1" t="s">
        <v>21</v>
      </c>
      <c r="BG1" t="s">
        <v>22</v>
      </c>
      <c r="BH1" t="s">
        <v>23</v>
      </c>
      <c r="BI1" t="s">
        <v>34</v>
      </c>
      <c r="BJ1" t="s">
        <v>19</v>
      </c>
      <c r="BK1" t="s">
        <v>20</v>
      </c>
      <c r="BL1" t="s">
        <v>21</v>
      </c>
      <c r="BM1" t="s">
        <v>22</v>
      </c>
      <c r="BN1" t="s">
        <v>23</v>
      </c>
      <c r="BO1" t="s">
        <v>35</v>
      </c>
      <c r="BP1" t="s">
        <v>19</v>
      </c>
      <c r="BQ1" t="s">
        <v>20</v>
      </c>
      <c r="BR1" t="s">
        <v>21</v>
      </c>
      <c r="BS1" t="s">
        <v>22</v>
      </c>
      <c r="BT1" t="s">
        <v>23</v>
      </c>
      <c r="BU1" t="s">
        <v>36</v>
      </c>
      <c r="BV1" t="s">
        <v>19</v>
      </c>
      <c r="BW1" t="s">
        <v>20</v>
      </c>
      <c r="BX1" t="s">
        <v>21</v>
      </c>
      <c r="BY1" t="s">
        <v>22</v>
      </c>
      <c r="BZ1" t="s">
        <v>23</v>
      </c>
      <c r="CA1" t="s">
        <v>37</v>
      </c>
      <c r="CB1" t="s">
        <v>19</v>
      </c>
      <c r="CC1" t="s">
        <v>20</v>
      </c>
      <c r="CD1" t="s">
        <v>21</v>
      </c>
      <c r="CE1" t="s">
        <v>22</v>
      </c>
      <c r="CF1" t="s">
        <v>23</v>
      </c>
      <c r="CG1" t="s">
        <v>38</v>
      </c>
      <c r="CH1" t="s">
        <v>19</v>
      </c>
      <c r="CI1" t="s">
        <v>20</v>
      </c>
      <c r="CJ1" t="s">
        <v>21</v>
      </c>
      <c r="CK1" t="s">
        <v>22</v>
      </c>
      <c r="CL1" t="s">
        <v>23</v>
      </c>
      <c r="CM1" t="s">
        <v>39</v>
      </c>
      <c r="CN1" t="s">
        <v>19</v>
      </c>
      <c r="CO1" t="s">
        <v>20</v>
      </c>
      <c r="CP1" t="s">
        <v>21</v>
      </c>
      <c r="CQ1" t="s">
        <v>22</v>
      </c>
      <c r="CR1" t="s">
        <v>23</v>
      </c>
      <c r="CS1" t="s">
        <v>40</v>
      </c>
      <c r="CT1" t="s">
        <v>19</v>
      </c>
      <c r="CU1" t="s">
        <v>20</v>
      </c>
      <c r="CV1" t="s">
        <v>21</v>
      </c>
      <c r="CW1" t="s">
        <v>22</v>
      </c>
      <c r="CX1" t="s">
        <v>23</v>
      </c>
      <c r="CY1" t="s">
        <v>41</v>
      </c>
      <c r="CZ1" t="s">
        <v>19</v>
      </c>
      <c r="DA1" t="s">
        <v>20</v>
      </c>
      <c r="DB1" t="s">
        <v>21</v>
      </c>
      <c r="DC1" t="s">
        <v>22</v>
      </c>
      <c r="DD1" t="s">
        <v>23</v>
      </c>
      <c r="DE1" t="s">
        <v>42</v>
      </c>
      <c r="DF1" t="s">
        <v>19</v>
      </c>
      <c r="DG1" t="s">
        <v>20</v>
      </c>
      <c r="DH1" t="s">
        <v>21</v>
      </c>
      <c r="DI1" t="s">
        <v>22</v>
      </c>
      <c r="DJ1" t="s">
        <v>23</v>
      </c>
      <c r="DK1" t="s">
        <v>43</v>
      </c>
      <c r="DL1" t="s">
        <v>19</v>
      </c>
      <c r="DM1" t="s">
        <v>20</v>
      </c>
      <c r="DN1" t="s">
        <v>21</v>
      </c>
      <c r="DO1" t="s">
        <v>22</v>
      </c>
      <c r="DP1" t="s">
        <v>23</v>
      </c>
      <c r="DQ1" t="s">
        <v>44</v>
      </c>
      <c r="DR1" t="s">
        <v>19</v>
      </c>
      <c r="DS1" t="s">
        <v>20</v>
      </c>
      <c r="DT1" t="s">
        <v>21</v>
      </c>
      <c r="DU1" t="s">
        <v>22</v>
      </c>
      <c r="DV1" t="s">
        <v>23</v>
      </c>
      <c r="DW1" t="s">
        <v>45</v>
      </c>
      <c r="DX1" t="s">
        <v>19</v>
      </c>
      <c r="DY1" t="s">
        <v>20</v>
      </c>
      <c r="DZ1" t="s">
        <v>21</v>
      </c>
      <c r="EA1" t="s">
        <v>22</v>
      </c>
      <c r="EB1" t="s">
        <v>23</v>
      </c>
      <c r="EC1" t="s">
        <v>46</v>
      </c>
      <c r="ED1" t="s">
        <v>19</v>
      </c>
      <c r="EE1" t="s">
        <v>20</v>
      </c>
      <c r="EF1" t="s">
        <v>21</v>
      </c>
      <c r="EG1" t="s">
        <v>22</v>
      </c>
      <c r="EH1" t="s">
        <v>23</v>
      </c>
      <c r="EI1" t="s">
        <v>47</v>
      </c>
      <c r="EJ1" t="s">
        <v>19</v>
      </c>
      <c r="EK1" t="s">
        <v>20</v>
      </c>
      <c r="EL1" t="s">
        <v>21</v>
      </c>
      <c r="EM1" t="s">
        <v>22</v>
      </c>
      <c r="EN1" t="s">
        <v>23</v>
      </c>
      <c r="EO1" t="s">
        <v>48</v>
      </c>
      <c r="EP1" t="s">
        <v>19</v>
      </c>
      <c r="EQ1" t="s">
        <v>20</v>
      </c>
      <c r="ER1" t="s">
        <v>21</v>
      </c>
      <c r="ES1" t="s">
        <v>22</v>
      </c>
      <c r="ET1" t="s">
        <v>23</v>
      </c>
      <c r="EU1" t="s">
        <v>49</v>
      </c>
      <c r="EV1" t="s">
        <v>19</v>
      </c>
      <c r="EW1" t="s">
        <v>20</v>
      </c>
      <c r="EX1" t="s">
        <v>21</v>
      </c>
      <c r="EY1" t="s">
        <v>22</v>
      </c>
      <c r="EZ1" t="s">
        <v>23</v>
      </c>
      <c r="FA1" t="s">
        <v>50</v>
      </c>
      <c r="FB1" t="s">
        <v>19</v>
      </c>
      <c r="FC1" t="s">
        <v>20</v>
      </c>
      <c r="FD1" t="s">
        <v>21</v>
      </c>
      <c r="FE1" t="s">
        <v>22</v>
      </c>
      <c r="FF1" t="s">
        <v>23</v>
      </c>
      <c r="FG1" t="s">
        <v>51</v>
      </c>
      <c r="FH1" t="s">
        <v>19</v>
      </c>
      <c r="FI1" t="s">
        <v>20</v>
      </c>
      <c r="FJ1" t="s">
        <v>21</v>
      </c>
      <c r="FK1" t="s">
        <v>22</v>
      </c>
      <c r="FL1" t="s">
        <v>23</v>
      </c>
      <c r="FM1" t="s">
        <v>52</v>
      </c>
      <c r="FN1" t="s">
        <v>19</v>
      </c>
      <c r="FO1" t="s">
        <v>20</v>
      </c>
      <c r="FP1" t="s">
        <v>21</v>
      </c>
      <c r="FQ1" t="s">
        <v>22</v>
      </c>
      <c r="FR1" t="s">
        <v>23</v>
      </c>
      <c r="FS1" t="s">
        <v>53</v>
      </c>
      <c r="FT1" t="s">
        <v>19</v>
      </c>
      <c r="FU1" t="s">
        <v>20</v>
      </c>
      <c r="FV1" t="s">
        <v>21</v>
      </c>
      <c r="FW1" t="s">
        <v>22</v>
      </c>
      <c r="FX1" t="s">
        <v>23</v>
      </c>
      <c r="FY1" t="s">
        <v>54</v>
      </c>
      <c r="FZ1" t="s">
        <v>19</v>
      </c>
      <c r="GA1" t="s">
        <v>20</v>
      </c>
      <c r="GB1" t="s">
        <v>21</v>
      </c>
      <c r="GC1" t="s">
        <v>22</v>
      </c>
      <c r="GD1" t="s">
        <v>23</v>
      </c>
      <c r="GE1" t="s">
        <v>55</v>
      </c>
      <c r="GF1" t="s">
        <v>19</v>
      </c>
      <c r="GG1" t="s">
        <v>20</v>
      </c>
      <c r="GH1" t="s">
        <v>21</v>
      </c>
      <c r="GI1" t="s">
        <v>22</v>
      </c>
      <c r="GJ1" t="s">
        <v>23</v>
      </c>
      <c r="GK1" t="s">
        <v>56</v>
      </c>
      <c r="GL1" t="s">
        <v>19</v>
      </c>
      <c r="GM1" t="s">
        <v>20</v>
      </c>
      <c r="GN1" t="s">
        <v>21</v>
      </c>
      <c r="GO1" t="s">
        <v>22</v>
      </c>
      <c r="GP1" t="s">
        <v>23</v>
      </c>
      <c r="GQ1" t="s">
        <v>57</v>
      </c>
      <c r="GR1" t="s">
        <v>19</v>
      </c>
      <c r="GS1" t="s">
        <v>20</v>
      </c>
      <c r="GT1" t="s">
        <v>21</v>
      </c>
      <c r="GU1" t="s">
        <v>22</v>
      </c>
      <c r="GV1" t="s">
        <v>23</v>
      </c>
      <c r="GW1" t="s">
        <v>58</v>
      </c>
      <c r="GX1" t="s">
        <v>19</v>
      </c>
      <c r="GY1" t="s">
        <v>20</v>
      </c>
      <c r="GZ1" t="s">
        <v>21</v>
      </c>
      <c r="HA1" t="s">
        <v>22</v>
      </c>
      <c r="HB1" t="s">
        <v>23</v>
      </c>
      <c r="HC1" t="s">
        <v>59</v>
      </c>
      <c r="HD1" t="s">
        <v>19</v>
      </c>
      <c r="HE1" t="s">
        <v>20</v>
      </c>
      <c r="HF1" t="s">
        <v>21</v>
      </c>
      <c r="HG1" t="s">
        <v>22</v>
      </c>
      <c r="HH1" t="s">
        <v>23</v>
      </c>
      <c r="HI1" t="s">
        <v>60</v>
      </c>
      <c r="HJ1" t="s">
        <v>19</v>
      </c>
      <c r="HK1" t="s">
        <v>20</v>
      </c>
      <c r="HL1" t="s">
        <v>21</v>
      </c>
      <c r="HM1" t="s">
        <v>22</v>
      </c>
      <c r="HN1" t="s">
        <v>23</v>
      </c>
      <c r="HO1" t="s">
        <v>61</v>
      </c>
      <c r="HP1" t="s">
        <v>19</v>
      </c>
      <c r="HQ1" t="s">
        <v>20</v>
      </c>
      <c r="HR1" t="s">
        <v>21</v>
      </c>
      <c r="HS1" t="s">
        <v>22</v>
      </c>
      <c r="HT1" t="s">
        <v>23</v>
      </c>
      <c r="HU1" t="s">
        <v>62</v>
      </c>
      <c r="HV1" t="s">
        <v>19</v>
      </c>
      <c r="HW1" t="s">
        <v>20</v>
      </c>
      <c r="HX1" t="s">
        <v>21</v>
      </c>
      <c r="HY1" t="s">
        <v>22</v>
      </c>
      <c r="HZ1" t="s">
        <v>23</v>
      </c>
      <c r="IA1" t="s">
        <v>63</v>
      </c>
      <c r="IB1" t="s">
        <v>19</v>
      </c>
      <c r="IC1" t="s">
        <v>20</v>
      </c>
      <c r="ID1" t="s">
        <v>21</v>
      </c>
      <c r="IE1" t="s">
        <v>22</v>
      </c>
      <c r="IF1" t="s">
        <v>23</v>
      </c>
      <c r="IG1" t="s">
        <v>64</v>
      </c>
      <c r="IH1" t="s">
        <v>65</v>
      </c>
      <c r="II1" t="s">
        <v>66</v>
      </c>
      <c r="IJ1" t="s">
        <v>67</v>
      </c>
      <c r="IK1" t="s">
        <v>68</v>
      </c>
      <c r="IL1" t="s">
        <v>69</v>
      </c>
      <c r="IM1" t="s">
        <v>70</v>
      </c>
      <c r="IN1" t="s">
        <v>71</v>
      </c>
      <c r="IO1" t="s">
        <v>72</v>
      </c>
      <c r="IP1" t="s">
        <v>73</v>
      </c>
      <c r="IQ1" t="s">
        <v>74</v>
      </c>
      <c r="IR1" t="s">
        <v>75</v>
      </c>
      <c r="IS1" t="s">
        <v>76</v>
      </c>
      <c r="IT1" t="s">
        <v>77</v>
      </c>
      <c r="IU1" t="s">
        <v>78</v>
      </c>
      <c r="IV1" t="s">
        <v>79</v>
      </c>
      <c r="IW1" t="s">
        <v>80</v>
      </c>
      <c r="IX1" t="s">
        <v>81</v>
      </c>
      <c r="IY1" t="s">
        <v>82</v>
      </c>
      <c r="IZ1" t="s">
        <v>83</v>
      </c>
      <c r="JA1" t="s">
        <v>84</v>
      </c>
      <c r="JB1" t="s">
        <v>85</v>
      </c>
      <c r="JC1" t="s">
        <v>86</v>
      </c>
      <c r="JD1" t="s">
        <v>87</v>
      </c>
      <c r="JE1" t="s">
        <v>88</v>
      </c>
      <c r="JF1" t="s">
        <v>89</v>
      </c>
      <c r="JG1" t="s">
        <v>90</v>
      </c>
      <c r="JH1" t="s">
        <v>91</v>
      </c>
      <c r="JI1" t="s">
        <v>92</v>
      </c>
      <c r="JJ1" t="s">
        <v>93</v>
      </c>
      <c r="JK1" t="s">
        <v>94</v>
      </c>
      <c r="JL1" t="s">
        <v>95</v>
      </c>
      <c r="JM1" t="s">
        <v>96</v>
      </c>
      <c r="JN1" t="s">
        <v>97</v>
      </c>
      <c r="JO1" t="s">
        <v>98</v>
      </c>
      <c r="JP1" t="s">
        <v>99</v>
      </c>
      <c r="JQ1" t="s">
        <v>100</v>
      </c>
      <c r="JR1" t="s">
        <v>101</v>
      </c>
      <c r="JS1" t="s">
        <v>102</v>
      </c>
      <c r="JT1" t="s">
        <v>103</v>
      </c>
      <c r="JU1" t="s">
        <v>104</v>
      </c>
      <c r="JV1" t="s">
        <v>105</v>
      </c>
      <c r="JW1" t="s">
        <v>106</v>
      </c>
      <c r="JX1" t="s">
        <v>107</v>
      </c>
      <c r="JY1" t="s">
        <v>108</v>
      </c>
      <c r="JZ1" t="s">
        <v>109</v>
      </c>
      <c r="KA1" t="s">
        <v>110</v>
      </c>
      <c r="KB1" t="s">
        <v>111</v>
      </c>
      <c r="KC1" t="s">
        <v>112</v>
      </c>
      <c r="KD1" t="s">
        <v>113</v>
      </c>
      <c r="KE1" t="s">
        <v>114</v>
      </c>
      <c r="KF1" t="s">
        <v>115</v>
      </c>
      <c r="KG1" t="s">
        <v>116</v>
      </c>
      <c r="KH1" t="s">
        <v>117</v>
      </c>
      <c r="KI1" t="s">
        <v>118</v>
      </c>
      <c r="KJ1" t="s">
        <v>119</v>
      </c>
      <c r="KK1" t="s">
        <v>120</v>
      </c>
      <c r="KL1" t="s">
        <v>121</v>
      </c>
      <c r="KM1" t="s">
        <v>122</v>
      </c>
      <c r="KN1" t="s">
        <v>123</v>
      </c>
      <c r="KO1" t="s">
        <v>124</v>
      </c>
      <c r="KP1" t="s">
        <v>125</v>
      </c>
      <c r="KQ1" t="s">
        <v>126</v>
      </c>
      <c r="KR1" t="s">
        <v>127</v>
      </c>
      <c r="KS1" t="s">
        <v>128</v>
      </c>
      <c r="KT1" t="s">
        <v>129</v>
      </c>
      <c r="KU1" t="s">
        <v>130</v>
      </c>
      <c r="KV1" t="s">
        <v>131</v>
      </c>
      <c r="KW1" t="s">
        <v>132</v>
      </c>
      <c r="KX1" t="s">
        <v>133</v>
      </c>
      <c r="KY1" t="s">
        <v>134</v>
      </c>
      <c r="KZ1" t="s">
        <v>135</v>
      </c>
      <c r="LA1" t="s">
        <v>136</v>
      </c>
      <c r="LB1" t="s">
        <v>137</v>
      </c>
      <c r="LC1" t="s">
        <v>138</v>
      </c>
      <c r="LD1" t="s">
        <v>139</v>
      </c>
      <c r="LE1" t="s">
        <v>140</v>
      </c>
      <c r="LF1" t="s">
        <v>141</v>
      </c>
      <c r="LG1" t="s">
        <v>142</v>
      </c>
      <c r="LH1" t="s">
        <v>143</v>
      </c>
      <c r="LI1" t="s">
        <v>144</v>
      </c>
      <c r="LJ1" t="s">
        <v>145</v>
      </c>
      <c r="LK1" t="s">
        <v>146</v>
      </c>
      <c r="LL1" t="s">
        <v>147</v>
      </c>
      <c r="LM1" t="s">
        <v>148</v>
      </c>
      <c r="LN1" t="s">
        <v>149</v>
      </c>
      <c r="LO1" t="s">
        <v>150</v>
      </c>
      <c r="LP1" t="s">
        <v>151</v>
      </c>
      <c r="LQ1" t="s">
        <v>152</v>
      </c>
      <c r="LR1" t="s">
        <v>153</v>
      </c>
      <c r="LS1" t="s">
        <v>154</v>
      </c>
      <c r="LT1" t="s">
        <v>155</v>
      </c>
      <c r="LU1" t="s">
        <v>156</v>
      </c>
      <c r="LV1" t="s">
        <v>157</v>
      </c>
      <c r="LW1" t="s">
        <v>158</v>
      </c>
      <c r="LX1" t="s">
        <v>159</v>
      </c>
      <c r="LY1" t="s">
        <v>160</v>
      </c>
      <c r="LZ1" t="s">
        <v>161</v>
      </c>
      <c r="MA1" t="s">
        <v>162</v>
      </c>
      <c r="MB1" t="s">
        <v>163</v>
      </c>
      <c r="MC1" t="s">
        <v>164</v>
      </c>
      <c r="MD1" t="s">
        <v>165</v>
      </c>
      <c r="ME1" t="s">
        <v>166</v>
      </c>
      <c r="MF1" t="s">
        <v>167</v>
      </c>
      <c r="MG1" t="s">
        <v>168</v>
      </c>
      <c r="MH1" t="s">
        <v>169</v>
      </c>
      <c r="MI1" t="s">
        <v>170</v>
      </c>
      <c r="MJ1" t="s">
        <v>171</v>
      </c>
      <c r="MK1" t="s">
        <v>172</v>
      </c>
      <c r="ML1" t="s">
        <v>173</v>
      </c>
      <c r="MM1" t="s">
        <v>174</v>
      </c>
      <c r="MN1" t="s">
        <v>175</v>
      </c>
      <c r="MO1" t="s">
        <v>176</v>
      </c>
      <c r="MP1" t="s">
        <v>177</v>
      </c>
      <c r="MQ1" t="s">
        <v>178</v>
      </c>
      <c r="MR1" t="s">
        <v>179</v>
      </c>
      <c r="MS1" t="s">
        <v>180</v>
      </c>
      <c r="MT1" t="s">
        <v>181</v>
      </c>
      <c r="MU1" t="s">
        <v>182</v>
      </c>
      <c r="MV1" t="s">
        <v>183</v>
      </c>
      <c r="MW1" t="s">
        <v>184</v>
      </c>
      <c r="MX1" t="s">
        <v>185</v>
      </c>
      <c r="MY1" t="s">
        <v>186</v>
      </c>
      <c r="MZ1" t="s">
        <v>187</v>
      </c>
      <c r="NA1" t="s">
        <v>188</v>
      </c>
      <c r="NB1" t="s">
        <v>189</v>
      </c>
      <c r="NC1" t="s">
        <v>190</v>
      </c>
      <c r="ND1" t="s">
        <v>191</v>
      </c>
      <c r="NE1" t="s">
        <v>192</v>
      </c>
      <c r="NF1" t="s">
        <v>193</v>
      </c>
      <c r="NG1" t="s">
        <v>194</v>
      </c>
      <c r="NH1" t="s">
        <v>195</v>
      </c>
      <c r="NI1" t="s">
        <v>196</v>
      </c>
    </row>
    <row r="2" spans="1:373" x14ac:dyDescent="0.25">
      <c r="A2" s="1">
        <v>224</v>
      </c>
      <c r="B2" s="1" t="s">
        <v>197</v>
      </c>
      <c r="C2" s="1">
        <v>4</v>
      </c>
      <c r="D2" s="1" t="s">
        <v>198</v>
      </c>
      <c r="E2" s="1">
        <v>807778273</v>
      </c>
      <c r="F2" s="1" t="s">
        <v>199</v>
      </c>
      <c r="G2" s="1" t="s">
        <v>197</v>
      </c>
      <c r="H2" t="s">
        <v>200</v>
      </c>
      <c r="I2" t="s">
        <v>201</v>
      </c>
      <c r="K2" t="s">
        <v>202</v>
      </c>
      <c r="O2" t="s">
        <v>203</v>
      </c>
      <c r="P2" t="s">
        <v>204</v>
      </c>
      <c r="Q2" t="s">
        <v>205</v>
      </c>
      <c r="R2" t="s">
        <v>206</v>
      </c>
      <c r="S2" t="s">
        <v>206</v>
      </c>
      <c r="T2" t="s">
        <v>206</v>
      </c>
      <c r="U2" t="s">
        <v>207</v>
      </c>
      <c r="V2" t="s">
        <v>207</v>
      </c>
      <c r="W2" t="s">
        <v>207</v>
      </c>
      <c r="X2" t="s">
        <v>208</v>
      </c>
      <c r="Z2" t="s">
        <v>209</v>
      </c>
      <c r="AA2" t="s">
        <v>209</v>
      </c>
      <c r="AB2" t="s">
        <v>209</v>
      </c>
      <c r="AC2" t="s">
        <v>209</v>
      </c>
      <c r="AF2" t="s">
        <v>209</v>
      </c>
      <c r="AG2" t="s">
        <v>209</v>
      </c>
      <c r="AH2" t="s">
        <v>209</v>
      </c>
      <c r="AI2" t="s">
        <v>209</v>
      </c>
      <c r="AL2" t="s">
        <v>209</v>
      </c>
      <c r="AM2" t="s">
        <v>209</v>
      </c>
      <c r="AN2" t="s">
        <v>209</v>
      </c>
      <c r="AO2" t="s">
        <v>209</v>
      </c>
      <c r="AR2" t="s">
        <v>209</v>
      </c>
      <c r="AS2" t="s">
        <v>209</v>
      </c>
      <c r="AT2" t="s">
        <v>209</v>
      </c>
      <c r="AU2" t="s">
        <v>209</v>
      </c>
      <c r="AX2" t="s">
        <v>209</v>
      </c>
      <c r="AY2" t="s">
        <v>209</v>
      </c>
      <c r="AZ2" t="s">
        <v>209</v>
      </c>
      <c r="BA2" t="s">
        <v>209</v>
      </c>
      <c r="BD2" t="s">
        <v>209</v>
      </c>
      <c r="BE2" t="s">
        <v>209</v>
      </c>
      <c r="BF2" t="s">
        <v>209</v>
      </c>
      <c r="BG2" t="s">
        <v>209</v>
      </c>
      <c r="BJ2" t="s">
        <v>209</v>
      </c>
      <c r="BK2" t="s">
        <v>209</v>
      </c>
      <c r="BL2" t="s">
        <v>209</v>
      </c>
      <c r="BM2" t="s">
        <v>209</v>
      </c>
      <c r="BP2" t="s">
        <v>209</v>
      </c>
      <c r="BQ2" t="s">
        <v>209</v>
      </c>
      <c r="BR2" t="s">
        <v>209</v>
      </c>
      <c r="BS2" t="s">
        <v>209</v>
      </c>
      <c r="BV2" t="s">
        <v>209</v>
      </c>
      <c r="BW2" t="s">
        <v>209</v>
      </c>
      <c r="BX2" t="s">
        <v>209</v>
      </c>
      <c r="BY2" t="s">
        <v>209</v>
      </c>
      <c r="CB2" t="s">
        <v>209</v>
      </c>
      <c r="CC2" t="s">
        <v>209</v>
      </c>
      <c r="CD2" t="s">
        <v>209</v>
      </c>
      <c r="CE2" t="s">
        <v>209</v>
      </c>
      <c r="CH2" t="s">
        <v>209</v>
      </c>
      <c r="CI2" t="s">
        <v>209</v>
      </c>
      <c r="CJ2" t="s">
        <v>209</v>
      </c>
      <c r="CK2" t="s">
        <v>209</v>
      </c>
      <c r="CN2" t="s">
        <v>209</v>
      </c>
      <c r="CO2" t="s">
        <v>209</v>
      </c>
      <c r="CP2" t="s">
        <v>209</v>
      </c>
      <c r="CQ2" t="s">
        <v>209</v>
      </c>
      <c r="CT2" t="s">
        <v>209</v>
      </c>
      <c r="CU2" t="s">
        <v>209</v>
      </c>
      <c r="CV2" t="s">
        <v>209</v>
      </c>
      <c r="CW2" t="s">
        <v>209</v>
      </c>
      <c r="CZ2" t="s">
        <v>209</v>
      </c>
      <c r="DA2" t="s">
        <v>209</v>
      </c>
      <c r="DB2" t="s">
        <v>209</v>
      </c>
      <c r="DC2" t="s">
        <v>209</v>
      </c>
      <c r="DF2" t="s">
        <v>209</v>
      </c>
      <c r="DG2" t="s">
        <v>209</v>
      </c>
      <c r="DH2" t="s">
        <v>209</v>
      </c>
      <c r="DI2" t="s">
        <v>209</v>
      </c>
      <c r="DL2" t="s">
        <v>209</v>
      </c>
      <c r="DM2" t="s">
        <v>209</v>
      </c>
      <c r="DN2" t="s">
        <v>209</v>
      </c>
      <c r="DO2" t="s">
        <v>209</v>
      </c>
      <c r="DR2" t="s">
        <v>209</v>
      </c>
      <c r="DS2" t="s">
        <v>209</v>
      </c>
      <c r="DT2" t="s">
        <v>209</v>
      </c>
      <c r="DU2" t="s">
        <v>209</v>
      </c>
      <c r="DX2" t="s">
        <v>209</v>
      </c>
      <c r="DY2" t="s">
        <v>209</v>
      </c>
      <c r="DZ2" t="s">
        <v>209</v>
      </c>
      <c r="EA2" t="s">
        <v>209</v>
      </c>
      <c r="ED2" t="s">
        <v>209</v>
      </c>
      <c r="EE2" t="s">
        <v>209</v>
      </c>
      <c r="EF2" t="s">
        <v>209</v>
      </c>
      <c r="EG2" t="s">
        <v>209</v>
      </c>
      <c r="EJ2" t="s">
        <v>209</v>
      </c>
      <c r="EK2" t="s">
        <v>209</v>
      </c>
      <c r="EL2" t="s">
        <v>209</v>
      </c>
      <c r="EM2" t="s">
        <v>209</v>
      </c>
      <c r="EP2" t="s">
        <v>209</v>
      </c>
      <c r="EQ2" t="s">
        <v>209</v>
      </c>
      <c r="ER2" t="s">
        <v>209</v>
      </c>
      <c r="ES2" t="s">
        <v>209</v>
      </c>
      <c r="EV2" t="s">
        <v>209</v>
      </c>
      <c r="EW2" t="s">
        <v>209</v>
      </c>
      <c r="EX2" t="s">
        <v>209</v>
      </c>
      <c r="EY2" t="s">
        <v>209</v>
      </c>
      <c r="FB2" t="s">
        <v>209</v>
      </c>
      <c r="FC2" t="s">
        <v>209</v>
      </c>
      <c r="FD2" t="s">
        <v>209</v>
      </c>
      <c r="FE2" t="s">
        <v>209</v>
      </c>
      <c r="FH2" t="s">
        <v>209</v>
      </c>
      <c r="FI2" t="s">
        <v>209</v>
      </c>
      <c r="FJ2" t="s">
        <v>209</v>
      </c>
      <c r="FK2" t="s">
        <v>209</v>
      </c>
      <c r="FN2" t="s">
        <v>209</v>
      </c>
      <c r="FO2" t="s">
        <v>209</v>
      </c>
      <c r="FP2" t="s">
        <v>209</v>
      </c>
      <c r="FQ2" t="s">
        <v>209</v>
      </c>
      <c r="FT2" t="s">
        <v>209</v>
      </c>
      <c r="FU2" t="s">
        <v>209</v>
      </c>
      <c r="FV2" t="s">
        <v>209</v>
      </c>
      <c r="FW2" t="s">
        <v>209</v>
      </c>
      <c r="FZ2" t="s">
        <v>209</v>
      </c>
      <c r="GA2" t="s">
        <v>209</v>
      </c>
      <c r="GB2" t="s">
        <v>209</v>
      </c>
      <c r="GC2" t="s">
        <v>209</v>
      </c>
      <c r="GF2" t="s">
        <v>209</v>
      </c>
      <c r="GG2" t="s">
        <v>209</v>
      </c>
      <c r="GH2" t="s">
        <v>209</v>
      </c>
      <c r="GI2" t="s">
        <v>209</v>
      </c>
      <c r="GL2" t="s">
        <v>209</v>
      </c>
      <c r="GM2" t="s">
        <v>209</v>
      </c>
      <c r="GN2" t="s">
        <v>209</v>
      </c>
      <c r="GO2" t="s">
        <v>209</v>
      </c>
      <c r="GR2" t="s">
        <v>209</v>
      </c>
      <c r="GS2" t="s">
        <v>209</v>
      </c>
      <c r="GT2" t="s">
        <v>209</v>
      </c>
      <c r="GU2" t="s">
        <v>209</v>
      </c>
      <c r="GX2" t="s">
        <v>209</v>
      </c>
      <c r="GY2" t="s">
        <v>209</v>
      </c>
      <c r="GZ2" t="s">
        <v>209</v>
      </c>
      <c r="HA2" t="s">
        <v>209</v>
      </c>
      <c r="HD2" t="s">
        <v>209</v>
      </c>
      <c r="HE2" t="s">
        <v>209</v>
      </c>
      <c r="HF2" t="s">
        <v>209</v>
      </c>
      <c r="HG2" t="s">
        <v>209</v>
      </c>
      <c r="HJ2" t="s">
        <v>209</v>
      </c>
      <c r="HK2" t="s">
        <v>209</v>
      </c>
      <c r="HL2" t="s">
        <v>209</v>
      </c>
      <c r="HM2" t="s">
        <v>209</v>
      </c>
      <c r="HP2" t="s">
        <v>209</v>
      </c>
      <c r="HQ2" t="s">
        <v>209</v>
      </c>
      <c r="HR2" t="s">
        <v>209</v>
      </c>
      <c r="HS2" t="s">
        <v>209</v>
      </c>
      <c r="HV2" t="s">
        <v>209</v>
      </c>
      <c r="HW2" t="s">
        <v>209</v>
      </c>
      <c r="HX2" t="s">
        <v>209</v>
      </c>
      <c r="HY2" t="s">
        <v>209</v>
      </c>
      <c r="IB2" t="s">
        <v>209</v>
      </c>
      <c r="IC2" t="s">
        <v>209</v>
      </c>
      <c r="ID2" t="s">
        <v>209</v>
      </c>
      <c r="IE2" t="s">
        <v>209</v>
      </c>
      <c r="IG2" t="s">
        <v>207</v>
      </c>
      <c r="II2">
        <v>440.1</v>
      </c>
      <c r="IJ2">
        <v>35.36</v>
      </c>
      <c r="IL2">
        <v>306.83999999999997</v>
      </c>
      <c r="IY2">
        <v>69.5</v>
      </c>
      <c r="NG2">
        <v>28.4</v>
      </c>
    </row>
    <row r="3" spans="1:373" s="1" customFormat="1" x14ac:dyDescent="0.25">
      <c r="A3" s="1">
        <v>464</v>
      </c>
      <c r="B3" s="1" t="s">
        <v>210</v>
      </c>
      <c r="C3" s="1">
        <v>4</v>
      </c>
      <c r="D3" s="1" t="s">
        <v>198</v>
      </c>
      <c r="E3" s="1">
        <v>2009014612</v>
      </c>
      <c r="F3" s="1" t="s">
        <v>211</v>
      </c>
      <c r="G3" s="1" t="s">
        <v>210</v>
      </c>
      <c r="H3" s="1" t="s">
        <v>200</v>
      </c>
      <c r="I3" s="1" t="s">
        <v>212</v>
      </c>
      <c r="K3" s="1" t="s">
        <v>213</v>
      </c>
      <c r="L3" s="1" t="s">
        <v>214</v>
      </c>
      <c r="N3" s="1" t="s">
        <v>215</v>
      </c>
      <c r="R3" s="1" t="s">
        <v>206</v>
      </c>
      <c r="S3" s="1" t="s">
        <v>206</v>
      </c>
      <c r="T3" s="1" t="s">
        <v>207</v>
      </c>
      <c r="U3" s="1" t="s">
        <v>207</v>
      </c>
      <c r="V3" s="1" t="s">
        <v>207</v>
      </c>
      <c r="W3" s="1" t="s">
        <v>206</v>
      </c>
      <c r="X3" s="1" t="s">
        <v>216</v>
      </c>
      <c r="Z3" s="1" t="s">
        <v>209</v>
      </c>
      <c r="AA3" s="1" t="s">
        <v>209</v>
      </c>
      <c r="AB3" s="1" t="s">
        <v>209</v>
      </c>
      <c r="AC3" s="1" t="s">
        <v>209</v>
      </c>
      <c r="AF3" s="1" t="s">
        <v>209</v>
      </c>
      <c r="AG3" s="1" t="s">
        <v>209</v>
      </c>
      <c r="AH3" s="1" t="s">
        <v>209</v>
      </c>
      <c r="AI3" s="1" t="s">
        <v>209</v>
      </c>
      <c r="AL3" s="1" t="s">
        <v>209</v>
      </c>
      <c r="AM3" s="1" t="s">
        <v>209</v>
      </c>
      <c r="AN3" s="1" t="s">
        <v>209</v>
      </c>
      <c r="AO3" s="1" t="s">
        <v>209</v>
      </c>
      <c r="AR3" s="1" t="s">
        <v>209</v>
      </c>
      <c r="AS3" s="1" t="s">
        <v>209</v>
      </c>
      <c r="AT3" s="1" t="s">
        <v>209</v>
      </c>
      <c r="AU3" s="1" t="s">
        <v>209</v>
      </c>
      <c r="AX3" s="1" t="s">
        <v>209</v>
      </c>
      <c r="AY3" s="1" t="s">
        <v>209</v>
      </c>
      <c r="AZ3" s="1" t="s">
        <v>209</v>
      </c>
      <c r="BA3" s="1" t="s">
        <v>209</v>
      </c>
      <c r="BD3" s="1" t="s">
        <v>209</v>
      </c>
      <c r="BE3" s="1" t="s">
        <v>209</v>
      </c>
      <c r="BF3" s="1" t="s">
        <v>209</v>
      </c>
      <c r="BG3" s="1" t="s">
        <v>209</v>
      </c>
      <c r="BJ3" s="1" t="s">
        <v>209</v>
      </c>
      <c r="BK3" s="1" t="s">
        <v>209</v>
      </c>
      <c r="BL3" s="1" t="s">
        <v>209</v>
      </c>
      <c r="BM3" s="1" t="s">
        <v>209</v>
      </c>
      <c r="BP3" s="1" t="s">
        <v>209</v>
      </c>
      <c r="BQ3" s="1" t="s">
        <v>209</v>
      </c>
      <c r="BR3" s="1" t="s">
        <v>209</v>
      </c>
      <c r="BS3" s="1" t="s">
        <v>209</v>
      </c>
      <c r="BV3" s="1" t="s">
        <v>209</v>
      </c>
      <c r="BW3" s="1" t="s">
        <v>209</v>
      </c>
      <c r="BX3" s="1" t="s">
        <v>209</v>
      </c>
      <c r="BY3" s="1" t="s">
        <v>209</v>
      </c>
      <c r="CB3" s="1" t="s">
        <v>209</v>
      </c>
      <c r="CC3" s="1" t="s">
        <v>209</v>
      </c>
      <c r="CD3" s="1" t="s">
        <v>209</v>
      </c>
      <c r="CE3" s="1" t="s">
        <v>209</v>
      </c>
      <c r="CH3" s="1" t="s">
        <v>209</v>
      </c>
      <c r="CI3" s="1" t="s">
        <v>209</v>
      </c>
      <c r="CJ3" s="1" t="s">
        <v>209</v>
      </c>
      <c r="CK3" s="1" t="s">
        <v>209</v>
      </c>
      <c r="CN3" s="1" t="s">
        <v>209</v>
      </c>
      <c r="CO3" s="1" t="s">
        <v>209</v>
      </c>
      <c r="CP3" s="1" t="s">
        <v>209</v>
      </c>
      <c r="CQ3" s="1" t="s">
        <v>209</v>
      </c>
      <c r="CT3" s="1" t="s">
        <v>209</v>
      </c>
      <c r="CU3" s="1" t="s">
        <v>209</v>
      </c>
      <c r="CV3" s="1" t="s">
        <v>209</v>
      </c>
      <c r="CW3" s="1" t="s">
        <v>209</v>
      </c>
      <c r="CZ3" s="1" t="s">
        <v>209</v>
      </c>
      <c r="DA3" s="1" t="s">
        <v>209</v>
      </c>
      <c r="DB3" s="1" t="s">
        <v>209</v>
      </c>
      <c r="DC3" s="1" t="s">
        <v>209</v>
      </c>
      <c r="DF3" s="1" t="s">
        <v>209</v>
      </c>
      <c r="DG3" s="1" t="s">
        <v>209</v>
      </c>
      <c r="DH3" s="1" t="s">
        <v>209</v>
      </c>
      <c r="DI3" s="1" t="s">
        <v>209</v>
      </c>
      <c r="DL3" s="1" t="s">
        <v>209</v>
      </c>
      <c r="DM3" s="1" t="s">
        <v>209</v>
      </c>
      <c r="DN3" s="1" t="s">
        <v>209</v>
      </c>
      <c r="DO3" s="1" t="s">
        <v>209</v>
      </c>
      <c r="DR3" s="1" t="s">
        <v>209</v>
      </c>
      <c r="DS3" s="1" t="s">
        <v>209</v>
      </c>
      <c r="DT3" s="1" t="s">
        <v>209</v>
      </c>
      <c r="DU3" s="1" t="s">
        <v>209</v>
      </c>
      <c r="DX3" s="1" t="s">
        <v>209</v>
      </c>
      <c r="DY3" s="1" t="s">
        <v>209</v>
      </c>
      <c r="DZ3" s="1" t="s">
        <v>209</v>
      </c>
      <c r="EA3" s="1" t="s">
        <v>209</v>
      </c>
      <c r="ED3" s="1" t="s">
        <v>209</v>
      </c>
      <c r="EE3" s="1" t="s">
        <v>209</v>
      </c>
      <c r="EF3" s="1" t="s">
        <v>209</v>
      </c>
      <c r="EG3" s="1" t="s">
        <v>209</v>
      </c>
      <c r="EJ3" s="1" t="s">
        <v>209</v>
      </c>
      <c r="EK3" s="1" t="s">
        <v>209</v>
      </c>
      <c r="EL3" s="1" t="s">
        <v>209</v>
      </c>
      <c r="EM3" s="1" t="s">
        <v>209</v>
      </c>
      <c r="EP3" s="1" t="s">
        <v>209</v>
      </c>
      <c r="EQ3" s="1" t="s">
        <v>209</v>
      </c>
      <c r="ER3" s="1" t="s">
        <v>209</v>
      </c>
      <c r="ES3" s="1" t="s">
        <v>209</v>
      </c>
      <c r="EV3" s="1" t="s">
        <v>209</v>
      </c>
      <c r="EW3" s="1" t="s">
        <v>209</v>
      </c>
      <c r="EX3" s="1" t="s">
        <v>209</v>
      </c>
      <c r="EY3" s="1" t="s">
        <v>209</v>
      </c>
      <c r="FB3" s="1" t="s">
        <v>209</v>
      </c>
      <c r="FC3" s="1" t="s">
        <v>209</v>
      </c>
      <c r="FD3" s="1" t="s">
        <v>209</v>
      </c>
      <c r="FE3" s="1" t="s">
        <v>209</v>
      </c>
      <c r="FH3" s="1" t="s">
        <v>209</v>
      </c>
      <c r="FI3" s="1" t="s">
        <v>209</v>
      </c>
      <c r="FJ3" s="1" t="s">
        <v>209</v>
      </c>
      <c r="FK3" s="1" t="s">
        <v>209</v>
      </c>
      <c r="FN3" s="1" t="s">
        <v>209</v>
      </c>
      <c r="FO3" s="1" t="s">
        <v>209</v>
      </c>
      <c r="FP3" s="1" t="s">
        <v>209</v>
      </c>
      <c r="FQ3" s="1" t="s">
        <v>209</v>
      </c>
      <c r="FT3" s="1" t="s">
        <v>209</v>
      </c>
      <c r="FU3" s="1" t="s">
        <v>209</v>
      </c>
      <c r="FV3" s="1" t="s">
        <v>209</v>
      </c>
      <c r="FW3" s="1" t="s">
        <v>209</v>
      </c>
      <c r="FZ3" s="1" t="s">
        <v>209</v>
      </c>
      <c r="GA3" s="1" t="s">
        <v>209</v>
      </c>
      <c r="GB3" s="1" t="s">
        <v>209</v>
      </c>
      <c r="GC3" s="1" t="s">
        <v>209</v>
      </c>
      <c r="GF3" s="1" t="s">
        <v>209</v>
      </c>
      <c r="GG3" s="1" t="s">
        <v>209</v>
      </c>
      <c r="GH3" s="1" t="s">
        <v>209</v>
      </c>
      <c r="GI3" s="1" t="s">
        <v>209</v>
      </c>
      <c r="GL3" s="1" t="s">
        <v>209</v>
      </c>
      <c r="GM3" s="1" t="s">
        <v>209</v>
      </c>
      <c r="GN3" s="1" t="s">
        <v>209</v>
      </c>
      <c r="GO3" s="1" t="s">
        <v>209</v>
      </c>
      <c r="GR3" s="1" t="s">
        <v>209</v>
      </c>
      <c r="GS3" s="1" t="s">
        <v>209</v>
      </c>
      <c r="GT3" s="1" t="s">
        <v>209</v>
      </c>
      <c r="GU3" s="1" t="s">
        <v>209</v>
      </c>
      <c r="GX3" s="1" t="s">
        <v>209</v>
      </c>
      <c r="GY3" s="1" t="s">
        <v>209</v>
      </c>
      <c r="GZ3" s="1" t="s">
        <v>209</v>
      </c>
      <c r="HA3" s="1" t="s">
        <v>209</v>
      </c>
      <c r="HD3" s="1" t="s">
        <v>209</v>
      </c>
      <c r="HE3" s="1" t="s">
        <v>209</v>
      </c>
      <c r="HF3" s="1" t="s">
        <v>209</v>
      </c>
      <c r="HG3" s="1" t="s">
        <v>209</v>
      </c>
      <c r="HJ3" s="1" t="s">
        <v>209</v>
      </c>
      <c r="HK3" s="1" t="s">
        <v>209</v>
      </c>
      <c r="HL3" s="1" t="s">
        <v>209</v>
      </c>
      <c r="HM3" s="1" t="s">
        <v>209</v>
      </c>
      <c r="HP3" s="1" t="s">
        <v>209</v>
      </c>
      <c r="HQ3" s="1" t="s">
        <v>209</v>
      </c>
      <c r="HR3" s="1" t="s">
        <v>209</v>
      </c>
      <c r="HS3" s="1" t="s">
        <v>209</v>
      </c>
      <c r="HV3" s="1" t="s">
        <v>209</v>
      </c>
      <c r="HW3" s="1" t="s">
        <v>209</v>
      </c>
      <c r="HX3" s="1" t="s">
        <v>209</v>
      </c>
      <c r="HY3" s="1" t="s">
        <v>209</v>
      </c>
      <c r="IB3" s="1" t="s">
        <v>209</v>
      </c>
      <c r="IC3" s="1" t="s">
        <v>209</v>
      </c>
      <c r="ID3" s="1" t="s">
        <v>209</v>
      </c>
      <c r="IE3" s="1" t="s">
        <v>209</v>
      </c>
      <c r="IG3" s="1" t="s">
        <v>207</v>
      </c>
      <c r="II3" s="1">
        <v>240.79</v>
      </c>
      <c r="IJ3" s="1">
        <v>43.75</v>
      </c>
      <c r="IL3" s="1">
        <v>85.54</v>
      </c>
      <c r="IY3" s="1">
        <v>91.59</v>
      </c>
      <c r="NG3" s="1">
        <v>19.91</v>
      </c>
    </row>
  </sheetData>
  <conditionalFormatting sqref="N1">
    <cfRule type="duplicateValues" dxfId="11" priority="10"/>
  </conditionalFormatting>
  <conditionalFormatting sqref="P1">
    <cfRule type="duplicateValues" dxfId="10" priority="9"/>
  </conditionalFormatting>
  <conditionalFormatting sqref="N2">
    <cfRule type="duplicateValues" dxfId="9" priority="6"/>
  </conditionalFormatting>
  <conditionalFormatting sqref="P2">
    <cfRule type="duplicateValues" dxfId="8" priority="5"/>
  </conditionalFormatting>
  <conditionalFormatting sqref="N3">
    <cfRule type="duplicateValues" dxfId="7" priority="2"/>
  </conditionalFormatting>
  <conditionalFormatting sqref="P3">
    <cfRule type="duplicateValues" dxfId="6" priority="1"/>
  </conditionalFormatting>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FE82-D899-42C0-998B-B44CB3EB019D}">
  <dimension ref="A2:F50"/>
  <sheetViews>
    <sheetView workbookViewId="0">
      <selection activeCell="E17" sqref="E17"/>
    </sheetView>
    <sheetView workbookViewId="1">
      <selection activeCell="E3" sqref="E3:F6"/>
    </sheetView>
  </sheetViews>
  <sheetFormatPr defaultRowHeight="13.2" x14ac:dyDescent="0.25"/>
  <cols>
    <col min="1" max="1" width="26.33203125" customWidth="1"/>
    <col min="2" max="2" width="16.33203125" customWidth="1"/>
    <col min="3" max="3" width="4.6640625" style="6" bestFit="1" customWidth="1"/>
    <col min="4" max="4" width="10.5546875" bestFit="1" customWidth="1"/>
  </cols>
  <sheetData>
    <row r="2" spans="1:6" x14ac:dyDescent="0.25">
      <c r="A2" s="2" t="s">
        <v>775</v>
      </c>
      <c r="B2" t="s">
        <v>863</v>
      </c>
    </row>
    <row r="3" spans="1:6" x14ac:dyDescent="0.25">
      <c r="A3" s="3" t="s">
        <v>206</v>
      </c>
      <c r="B3">
        <v>24</v>
      </c>
      <c r="C3" s="6">
        <f>24/85</f>
        <v>0.28235294117647058</v>
      </c>
      <c r="E3" t="s">
        <v>839</v>
      </c>
      <c r="F3">
        <v>11</v>
      </c>
    </row>
    <row r="4" spans="1:6" x14ac:dyDescent="0.25">
      <c r="A4" s="3" t="s">
        <v>782</v>
      </c>
      <c r="E4" t="s">
        <v>840</v>
      </c>
      <c r="F4">
        <v>10</v>
      </c>
    </row>
    <row r="5" spans="1:6" x14ac:dyDescent="0.25">
      <c r="A5" s="3" t="s">
        <v>780</v>
      </c>
      <c r="B5">
        <v>24</v>
      </c>
      <c r="E5" t="s">
        <v>841</v>
      </c>
      <c r="F5">
        <v>9</v>
      </c>
    </row>
    <row r="6" spans="1:6" x14ac:dyDescent="0.25">
      <c r="E6" t="s">
        <v>842</v>
      </c>
      <c r="F6">
        <v>9</v>
      </c>
    </row>
    <row r="7" spans="1:6" x14ac:dyDescent="0.25">
      <c r="A7" s="2" t="s">
        <v>775</v>
      </c>
      <c r="B7" t="s">
        <v>864</v>
      </c>
    </row>
    <row r="8" spans="1:6" x14ac:dyDescent="0.25">
      <c r="A8" s="3" t="s">
        <v>209</v>
      </c>
      <c r="B8">
        <v>61</v>
      </c>
    </row>
    <row r="9" spans="1:6" x14ac:dyDescent="0.25">
      <c r="A9" s="3" t="s">
        <v>207</v>
      </c>
      <c r="B9">
        <v>13</v>
      </c>
    </row>
    <row r="10" spans="1:6" x14ac:dyDescent="0.25">
      <c r="A10" s="3" t="s">
        <v>206</v>
      </c>
      <c r="B10">
        <v>11</v>
      </c>
      <c r="C10" s="6">
        <f>11/24</f>
        <v>0.45833333333333331</v>
      </c>
    </row>
    <row r="11" spans="1:6" x14ac:dyDescent="0.25">
      <c r="A11" s="3" t="s">
        <v>780</v>
      </c>
      <c r="B11">
        <v>85</v>
      </c>
    </row>
    <row r="13" spans="1:6" x14ac:dyDescent="0.25">
      <c r="A13" s="2" t="s">
        <v>775</v>
      </c>
      <c r="B13" t="s">
        <v>865</v>
      </c>
    </row>
    <row r="14" spans="1:6" x14ac:dyDescent="0.25">
      <c r="A14" s="3" t="s">
        <v>209</v>
      </c>
      <c r="B14">
        <v>61</v>
      </c>
    </row>
    <row r="15" spans="1:6" x14ac:dyDescent="0.25">
      <c r="A15" s="3" t="s">
        <v>207</v>
      </c>
      <c r="B15">
        <v>14</v>
      </c>
    </row>
    <row r="16" spans="1:6" x14ac:dyDescent="0.25">
      <c r="A16" s="3" t="s">
        <v>206</v>
      </c>
      <c r="B16">
        <v>10</v>
      </c>
      <c r="C16" s="6">
        <f>GETPIVOTDATA("Que tipo de problema enfrentou ao aplicar o disposto neste capítulo?  [Regra excessiva, desnecessária ou desproporcional (necessidade de alteração ou supressão)]4",$A$13,"Que tipo de problema enfrentou ao aplicar o disposto neste capítulo?  [Regra excessiva, desnecessária ou desproporcional (necessidade de alteração ou supressão)]4","Sim")/24</f>
        <v>0.41666666666666669</v>
      </c>
    </row>
    <row r="17" spans="1:3" x14ac:dyDescent="0.25">
      <c r="A17" s="3" t="s">
        <v>780</v>
      </c>
      <c r="B17">
        <v>85</v>
      </c>
    </row>
    <row r="19" spans="1:3" x14ac:dyDescent="0.25">
      <c r="A19" s="2" t="s">
        <v>775</v>
      </c>
      <c r="B19" t="s">
        <v>866</v>
      </c>
    </row>
    <row r="20" spans="1:3" x14ac:dyDescent="0.25">
      <c r="A20" s="3" t="s">
        <v>209</v>
      </c>
      <c r="B20">
        <v>61</v>
      </c>
    </row>
    <row r="21" spans="1:3" x14ac:dyDescent="0.25">
      <c r="A21" s="3" t="s">
        <v>207</v>
      </c>
      <c r="B21">
        <v>15</v>
      </c>
    </row>
    <row r="22" spans="1:3" x14ac:dyDescent="0.25">
      <c r="A22" s="3" t="s">
        <v>206</v>
      </c>
      <c r="B22">
        <v>9</v>
      </c>
      <c r="C22" s="6">
        <f>GETPIVOTDATA("Que tipo de problema enfrentou ao aplicar o disposto neste capítulo?  [Inadequação da regra (imprecisão ou incoerência, com necessidade de alteração ou supressão)]4",$A$19,"Que tipo de problema enfrentou ao aplicar o disposto neste capítulo?  [Inadequação da regra (imprecisão ou incoerência, com necessidade de alteração ou supressão)]4","Sim")/24</f>
        <v>0.375</v>
      </c>
    </row>
    <row r="23" spans="1:3" x14ac:dyDescent="0.25">
      <c r="A23" s="3" t="s">
        <v>780</v>
      </c>
      <c r="B23">
        <v>85</v>
      </c>
    </row>
    <row r="25" spans="1:3" x14ac:dyDescent="0.25">
      <c r="A25" s="2" t="s">
        <v>775</v>
      </c>
      <c r="B25" t="s">
        <v>867</v>
      </c>
    </row>
    <row r="26" spans="1:3" x14ac:dyDescent="0.25">
      <c r="A26" s="3" t="s">
        <v>209</v>
      </c>
      <c r="B26">
        <v>61</v>
      </c>
    </row>
    <row r="27" spans="1:3" x14ac:dyDescent="0.25">
      <c r="A27" s="3" t="s">
        <v>207</v>
      </c>
      <c r="B27">
        <v>21</v>
      </c>
    </row>
    <row r="28" spans="1:3" x14ac:dyDescent="0.25">
      <c r="A28" s="3" t="s">
        <v>206</v>
      </c>
      <c r="B28">
        <v>3</v>
      </c>
      <c r="C28" s="6">
        <f>GETPIVOTDATA("Que tipo de problema enfrentou ao aplicar o disposto neste capítulo?  [Divergência com outro ato normativo (conflito com regras estabelecidas pela própria Anvisa ou por outro órgão anuente)]4",$A$25,"Que tipo de problema enfrentou ao aplicar o disposto neste capítulo?  [Divergência com outro ato normativo (conflito com regras estabelecidas pela própria Anvisa ou por outro órgão anuente)]4","Sim")/24</f>
        <v>0.125</v>
      </c>
    </row>
    <row r="29" spans="1:3" x14ac:dyDescent="0.25">
      <c r="A29" s="3" t="s">
        <v>780</v>
      </c>
      <c r="B29">
        <v>85</v>
      </c>
    </row>
    <row r="31" spans="1:3" x14ac:dyDescent="0.25">
      <c r="A31" s="2" t="s">
        <v>775</v>
      </c>
      <c r="B31" t="s">
        <v>868</v>
      </c>
    </row>
    <row r="32" spans="1:3" x14ac:dyDescent="0.25">
      <c r="A32" s="3" t="s">
        <v>724</v>
      </c>
      <c r="B32">
        <v>1</v>
      </c>
    </row>
    <row r="33" spans="1:2" x14ac:dyDescent="0.25">
      <c r="A33" s="3" t="s">
        <v>549</v>
      </c>
      <c r="B33">
        <v>1</v>
      </c>
    </row>
    <row r="34" spans="1:2" x14ac:dyDescent="0.25">
      <c r="A34" s="3" t="s">
        <v>398</v>
      </c>
      <c r="B34">
        <v>1</v>
      </c>
    </row>
    <row r="35" spans="1:2" x14ac:dyDescent="0.25">
      <c r="A35" s="3" t="s">
        <v>470</v>
      </c>
      <c r="B35">
        <v>1</v>
      </c>
    </row>
    <row r="36" spans="1:2" x14ac:dyDescent="0.25">
      <c r="A36" s="3" t="s">
        <v>459</v>
      </c>
      <c r="B36">
        <v>1</v>
      </c>
    </row>
    <row r="37" spans="1:2" x14ac:dyDescent="0.25">
      <c r="A37" s="3" t="s">
        <v>443</v>
      </c>
      <c r="B37">
        <v>1</v>
      </c>
    </row>
    <row r="38" spans="1:2" x14ac:dyDescent="0.25">
      <c r="A38" s="3" t="s">
        <v>696</v>
      </c>
      <c r="B38">
        <v>1</v>
      </c>
    </row>
    <row r="39" spans="1:2" x14ac:dyDescent="0.25">
      <c r="A39" s="3" t="s">
        <v>748</v>
      </c>
      <c r="B39">
        <v>1</v>
      </c>
    </row>
    <row r="40" spans="1:2" x14ac:dyDescent="0.25">
      <c r="A40" s="3" t="s">
        <v>529</v>
      </c>
      <c r="B40">
        <v>1</v>
      </c>
    </row>
    <row r="41" spans="1:2" x14ac:dyDescent="0.25">
      <c r="A41" s="3" t="s">
        <v>273</v>
      </c>
      <c r="B41">
        <v>1</v>
      </c>
    </row>
    <row r="42" spans="1:2" x14ac:dyDescent="0.25">
      <c r="A42" s="3" t="s">
        <v>338</v>
      </c>
      <c r="B42">
        <v>1</v>
      </c>
    </row>
    <row r="43" spans="1:2" x14ac:dyDescent="0.25">
      <c r="A43" s="3" t="s">
        <v>562</v>
      </c>
      <c r="B43">
        <v>1</v>
      </c>
    </row>
    <row r="44" spans="1:2" x14ac:dyDescent="0.25">
      <c r="A44" s="3" t="s">
        <v>328</v>
      </c>
      <c r="B44">
        <v>1</v>
      </c>
    </row>
    <row r="45" spans="1:2" x14ac:dyDescent="0.25">
      <c r="A45" s="3" t="s">
        <v>485</v>
      </c>
      <c r="B45">
        <v>1</v>
      </c>
    </row>
    <row r="46" spans="1:2" x14ac:dyDescent="0.25">
      <c r="A46" s="3" t="s">
        <v>651</v>
      </c>
      <c r="B46">
        <v>1</v>
      </c>
    </row>
    <row r="47" spans="1:2" x14ac:dyDescent="0.25">
      <c r="A47" s="3" t="s">
        <v>633</v>
      </c>
      <c r="B47">
        <v>1</v>
      </c>
    </row>
    <row r="48" spans="1:2" x14ac:dyDescent="0.25">
      <c r="A48" s="3" t="s">
        <v>387</v>
      </c>
      <c r="B48">
        <v>1</v>
      </c>
    </row>
    <row r="49" spans="1:2" x14ac:dyDescent="0.25">
      <c r="A49" s="3" t="s">
        <v>782</v>
      </c>
    </row>
    <row r="50" spans="1:2" x14ac:dyDescent="0.25">
      <c r="A50" s="3" t="s">
        <v>780</v>
      </c>
      <c r="B50">
        <v>17</v>
      </c>
    </row>
  </sheetData>
  <pageMargins left="0.511811024" right="0.511811024" top="0.78740157499999996" bottom="0.78740157499999996" header="0.31496062000000002" footer="0.31496062000000002"/>
  <pageSetup paperSize="9" orientation="portrait" r:id="rId7"/>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7890F-4E66-47D9-93A3-02277ECF2C93}">
  <dimension ref="A2:E48"/>
  <sheetViews>
    <sheetView workbookViewId="0">
      <selection activeCell="O16" sqref="O16"/>
    </sheetView>
    <sheetView workbookViewId="1">
      <selection activeCell="D9" sqref="D9:E12"/>
    </sheetView>
  </sheetViews>
  <sheetFormatPr defaultRowHeight="13.2" x14ac:dyDescent="0.25"/>
  <cols>
    <col min="1" max="1" width="16.44140625" customWidth="1"/>
    <col min="2" max="2" width="26" customWidth="1"/>
    <col min="3" max="3" width="4.6640625" style="6" customWidth="1"/>
    <col min="4" max="4" width="10.5546875" bestFit="1" customWidth="1"/>
  </cols>
  <sheetData>
    <row r="2" spans="1:5" x14ac:dyDescent="0.25">
      <c r="A2" s="2" t="s">
        <v>775</v>
      </c>
      <c r="B2" t="s">
        <v>869</v>
      </c>
    </row>
    <row r="3" spans="1:5" x14ac:dyDescent="0.25">
      <c r="A3" s="3" t="s">
        <v>206</v>
      </c>
      <c r="B3">
        <v>19</v>
      </c>
      <c r="C3" s="6">
        <f>GETPIVOTDATA("De acordo com sua experiência de importação, o CAPÍTULO VII - IMPORTAÇÃO TERCEIRIZADA do Regulamento Técnico de Bens e Produtos Importados para Vigilância Sanitária (RDC nº 81/2008) necessita de revisão?",$A$2,"De acordo com sua experiência de importação, o CAPÍTULO VII - IMPORTAÇÃO TERCEIRIZADA do Regulamento Técnico de Bens e Produtos Importados para Vigilância Sanitária (RDC nº 81/2008) necessita de revisão?","Sim")/85</f>
        <v>0.22352941176470589</v>
      </c>
    </row>
    <row r="4" spans="1:5" x14ac:dyDescent="0.25">
      <c r="A4" s="3" t="s">
        <v>782</v>
      </c>
    </row>
    <row r="5" spans="1:5" x14ac:dyDescent="0.25">
      <c r="A5" s="3" t="s">
        <v>780</v>
      </c>
      <c r="B5">
        <v>19</v>
      </c>
    </row>
    <row r="7" spans="1:5" x14ac:dyDescent="0.25">
      <c r="A7" s="2" t="s">
        <v>775</v>
      </c>
      <c r="B7" t="s">
        <v>870</v>
      </c>
    </row>
    <row r="8" spans="1:5" x14ac:dyDescent="0.25">
      <c r="A8" s="3" t="s">
        <v>209</v>
      </c>
      <c r="B8">
        <v>66</v>
      </c>
    </row>
    <row r="9" spans="1:5" x14ac:dyDescent="0.25">
      <c r="A9" s="3" t="s">
        <v>207</v>
      </c>
      <c r="B9">
        <v>11</v>
      </c>
      <c r="D9" t="s">
        <v>839</v>
      </c>
      <c r="E9">
        <v>8</v>
      </c>
    </row>
    <row r="10" spans="1:5" x14ac:dyDescent="0.25">
      <c r="A10" s="3" t="s">
        <v>206</v>
      </c>
      <c r="B10">
        <v>8</v>
      </c>
      <c r="C10" s="6">
        <f>8/19</f>
        <v>0.42105263157894735</v>
      </c>
      <c r="D10" t="s">
        <v>840</v>
      </c>
      <c r="E10">
        <v>7</v>
      </c>
    </row>
    <row r="11" spans="1:5" x14ac:dyDescent="0.25">
      <c r="A11" s="3" t="s">
        <v>780</v>
      </c>
      <c r="B11">
        <v>85</v>
      </c>
      <c r="D11" t="s">
        <v>841</v>
      </c>
      <c r="E11">
        <v>5</v>
      </c>
    </row>
    <row r="12" spans="1:5" x14ac:dyDescent="0.25">
      <c r="D12" t="s">
        <v>842</v>
      </c>
      <c r="E12">
        <v>3</v>
      </c>
    </row>
    <row r="13" spans="1:5" x14ac:dyDescent="0.25">
      <c r="A13" s="2" t="s">
        <v>775</v>
      </c>
      <c r="B13" t="s">
        <v>871</v>
      </c>
    </row>
    <row r="14" spans="1:5" x14ac:dyDescent="0.25">
      <c r="A14" s="3" t="s">
        <v>209</v>
      </c>
      <c r="B14">
        <v>66</v>
      </c>
    </row>
    <row r="15" spans="1:5" x14ac:dyDescent="0.25">
      <c r="A15" s="3" t="s">
        <v>207</v>
      </c>
      <c r="B15">
        <v>12</v>
      </c>
    </row>
    <row r="16" spans="1:5" x14ac:dyDescent="0.25">
      <c r="A16" s="3" t="s">
        <v>206</v>
      </c>
      <c r="B16">
        <v>7</v>
      </c>
      <c r="C16" s="6">
        <f>GETPIVOTDATA("Que tipo de problema enfrentou ao aplicar o disposto neste capítulo?  [Regra excessiva, desnecessária ou desproporcional (necessidade de alteração ou supressão)]5",$A$13,"Que tipo de problema enfrentou ao aplicar o disposto neste capítulo?  [Regra excessiva, desnecessária ou desproporcional (necessidade de alteração ou supressão)]5","Sim")/19</f>
        <v>0.36842105263157893</v>
      </c>
    </row>
    <row r="17" spans="1:3" x14ac:dyDescent="0.25">
      <c r="A17" s="3" t="s">
        <v>780</v>
      </c>
      <c r="B17">
        <v>85</v>
      </c>
    </row>
    <row r="19" spans="1:3" x14ac:dyDescent="0.25">
      <c r="A19" s="2" t="s">
        <v>775</v>
      </c>
      <c r="B19" t="s">
        <v>872</v>
      </c>
    </row>
    <row r="20" spans="1:3" x14ac:dyDescent="0.25">
      <c r="A20" s="3" t="s">
        <v>209</v>
      </c>
      <c r="B20">
        <v>66</v>
      </c>
    </row>
    <row r="21" spans="1:3" x14ac:dyDescent="0.25">
      <c r="A21" s="3" t="s">
        <v>207</v>
      </c>
      <c r="B21">
        <v>14</v>
      </c>
    </row>
    <row r="22" spans="1:3" x14ac:dyDescent="0.25">
      <c r="A22" s="3" t="s">
        <v>206</v>
      </c>
      <c r="B22">
        <v>5</v>
      </c>
      <c r="C22" s="6">
        <f>GETPIVOTDATA("Que tipo de problema enfrentou ao aplicar o disposto neste capítulo?  [Inadequação da regra (imprecisão ou incoerência, com necessidade de alteração ou supressão)]5",$A$19,"Que tipo de problema enfrentou ao aplicar o disposto neste capítulo?  [Inadequação da regra (imprecisão ou incoerência, com necessidade de alteração ou supressão)]5","Sim")/19</f>
        <v>0.26315789473684209</v>
      </c>
    </row>
    <row r="23" spans="1:3" x14ac:dyDescent="0.25">
      <c r="A23" s="3" t="s">
        <v>780</v>
      </c>
      <c r="B23">
        <v>85</v>
      </c>
    </row>
    <row r="25" spans="1:3" x14ac:dyDescent="0.25">
      <c r="A25" s="2" t="s">
        <v>775</v>
      </c>
      <c r="B25" t="s">
        <v>873</v>
      </c>
    </row>
    <row r="26" spans="1:3" x14ac:dyDescent="0.25">
      <c r="A26" s="3" t="s">
        <v>209</v>
      </c>
      <c r="B26">
        <v>66</v>
      </c>
    </row>
    <row r="27" spans="1:3" x14ac:dyDescent="0.25">
      <c r="A27" s="3" t="s">
        <v>207</v>
      </c>
      <c r="B27">
        <v>16</v>
      </c>
    </row>
    <row r="28" spans="1:3" x14ac:dyDescent="0.25">
      <c r="A28" s="3" t="s">
        <v>206</v>
      </c>
      <c r="B28">
        <v>3</v>
      </c>
      <c r="C28" s="6">
        <f>GETPIVOTDATA("Que tipo de problema enfrentou ao aplicar o disposto neste capítulo?  [Divergência com outro ato normativo (conflito com regras estabelecidas pela própria Anvisa ou por outro órgão anuente)]5",$A$25,"Que tipo de problema enfrentou ao aplicar o disposto neste capítulo?  [Divergência com outro ato normativo (conflito com regras estabelecidas pela própria Anvisa ou por outro órgão anuente)]5","Sim")/19</f>
        <v>0.15789473684210525</v>
      </c>
    </row>
    <row r="29" spans="1:3" x14ac:dyDescent="0.25">
      <c r="A29" s="3" t="s">
        <v>780</v>
      </c>
      <c r="B29">
        <v>85</v>
      </c>
    </row>
    <row r="31" spans="1:3" x14ac:dyDescent="0.25">
      <c r="A31" s="2" t="s">
        <v>775</v>
      </c>
      <c r="B31" t="s">
        <v>874</v>
      </c>
    </row>
    <row r="32" spans="1:3" x14ac:dyDescent="0.25">
      <c r="A32" s="3" t="s">
        <v>725</v>
      </c>
      <c r="B32">
        <v>1</v>
      </c>
    </row>
    <row r="33" spans="1:2" x14ac:dyDescent="0.25">
      <c r="A33" s="3" t="s">
        <v>460</v>
      </c>
      <c r="B33">
        <v>1</v>
      </c>
    </row>
    <row r="34" spans="1:2" x14ac:dyDescent="0.25">
      <c r="A34" s="3" t="s">
        <v>665</v>
      </c>
      <c r="B34">
        <v>1</v>
      </c>
    </row>
    <row r="35" spans="1:2" x14ac:dyDescent="0.25">
      <c r="A35" s="3" t="s">
        <v>697</v>
      </c>
      <c r="B35">
        <v>1</v>
      </c>
    </row>
    <row r="36" spans="1:2" x14ac:dyDescent="0.25">
      <c r="A36" s="3" t="s">
        <v>530</v>
      </c>
      <c r="B36">
        <v>1</v>
      </c>
    </row>
    <row r="37" spans="1:2" x14ac:dyDescent="0.25">
      <c r="A37" s="3" t="s">
        <v>770</v>
      </c>
      <c r="B37">
        <v>1</v>
      </c>
    </row>
    <row r="38" spans="1:2" x14ac:dyDescent="0.25">
      <c r="A38" s="3" t="s">
        <v>444</v>
      </c>
      <c r="B38">
        <v>1</v>
      </c>
    </row>
    <row r="39" spans="1:2" x14ac:dyDescent="0.25">
      <c r="A39" s="3" t="s">
        <v>493</v>
      </c>
      <c r="B39">
        <v>1</v>
      </c>
    </row>
    <row r="40" spans="1:2" x14ac:dyDescent="0.25">
      <c r="A40" s="3" t="s">
        <v>399</v>
      </c>
      <c r="B40">
        <v>1</v>
      </c>
    </row>
    <row r="41" spans="1:2" x14ac:dyDescent="0.25">
      <c r="A41" s="3" t="s">
        <v>563</v>
      </c>
      <c r="B41">
        <v>1</v>
      </c>
    </row>
    <row r="42" spans="1:2" x14ac:dyDescent="0.25">
      <c r="A42" s="3" t="s">
        <v>597</v>
      </c>
      <c r="B42">
        <v>1</v>
      </c>
    </row>
    <row r="43" spans="1:2" x14ac:dyDescent="0.25">
      <c r="A43" s="3" t="s">
        <v>388</v>
      </c>
      <c r="B43">
        <v>1</v>
      </c>
    </row>
    <row r="44" spans="1:2" x14ac:dyDescent="0.25">
      <c r="A44" s="3" t="s">
        <v>512</v>
      </c>
      <c r="B44">
        <v>1</v>
      </c>
    </row>
    <row r="45" spans="1:2" x14ac:dyDescent="0.25">
      <c r="A45" s="3" t="s">
        <v>638</v>
      </c>
      <c r="B45">
        <v>1</v>
      </c>
    </row>
    <row r="46" spans="1:2" x14ac:dyDescent="0.25">
      <c r="A46" s="3" t="s">
        <v>371</v>
      </c>
      <c r="B46">
        <v>1</v>
      </c>
    </row>
    <row r="47" spans="1:2" x14ac:dyDescent="0.25">
      <c r="A47" s="3" t="s">
        <v>782</v>
      </c>
    </row>
    <row r="48" spans="1:2" x14ac:dyDescent="0.25">
      <c r="A48" s="3" t="s">
        <v>780</v>
      </c>
      <c r="B48">
        <v>15</v>
      </c>
    </row>
  </sheetData>
  <pageMargins left="0.511811024" right="0.511811024" top="0.78740157499999996" bottom="0.78740157499999996" header="0.31496062000000002" footer="0.31496062000000002"/>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3866-5C19-4AEF-B3EB-7C5F987006A4}">
  <dimension ref="A2:F44"/>
  <sheetViews>
    <sheetView workbookViewId="0">
      <selection activeCell="F8" sqref="F8"/>
    </sheetView>
    <sheetView workbookViewId="1">
      <selection activeCell="E4" sqref="E4:F7"/>
    </sheetView>
  </sheetViews>
  <sheetFormatPr defaultRowHeight="13.2" x14ac:dyDescent="0.25"/>
  <cols>
    <col min="1" max="1" width="14.33203125" customWidth="1"/>
    <col min="2" max="2" width="14" customWidth="1"/>
    <col min="3" max="3" width="4.6640625" style="6" bestFit="1" customWidth="1"/>
    <col min="4" max="4" width="10.5546875" bestFit="1" customWidth="1"/>
  </cols>
  <sheetData>
    <row r="2" spans="1:6" x14ac:dyDescent="0.25">
      <c r="A2" s="2" t="s">
        <v>775</v>
      </c>
      <c r="B2" t="s">
        <v>875</v>
      </c>
    </row>
    <row r="3" spans="1:6" x14ac:dyDescent="0.25">
      <c r="A3" s="3" t="s">
        <v>206</v>
      </c>
      <c r="B3">
        <v>14</v>
      </c>
      <c r="C3" s="6">
        <f>GETPIVOTDATA("De acordo com sua experiência de importação, o CAPÍTULO VIII - AUTORIZAÇÃO DE IMPORTAÇÃO PROCEDIDA POR INTERMEDIAÇÃO PREDETERMINADA do Regulamento Técnico de Bens e Produtos Importados para Vigilância Sanitária (RDC nº 81/2008) necessita de revisão?",$A$2,"De acordo com sua experiência de importação, o CAPÍTULO VIII - AUTORIZAÇÃO DE IMPORTAÇÃO PROCEDIDA POR INTERMEDIAÇÃO PREDETERMINADA do Regulamento Técnico de Bens e Produtos Importados para Vigilância Sanitária (RDC nº 81/2008) necessita de revisão?","Sim")/85</f>
        <v>0.16470588235294117</v>
      </c>
    </row>
    <row r="4" spans="1:6" x14ac:dyDescent="0.25">
      <c r="A4" s="3" t="s">
        <v>782</v>
      </c>
      <c r="E4" t="s">
        <v>839</v>
      </c>
      <c r="F4">
        <v>8</v>
      </c>
    </row>
    <row r="5" spans="1:6" x14ac:dyDescent="0.25">
      <c r="A5" s="3" t="s">
        <v>780</v>
      </c>
      <c r="B5">
        <v>14</v>
      </c>
      <c r="E5" t="s">
        <v>840</v>
      </c>
      <c r="F5">
        <v>3</v>
      </c>
    </row>
    <row r="6" spans="1:6" x14ac:dyDescent="0.25">
      <c r="E6" t="s">
        <v>841</v>
      </c>
      <c r="F6">
        <v>4</v>
      </c>
    </row>
    <row r="7" spans="1:6" x14ac:dyDescent="0.25">
      <c r="A7" s="2" t="s">
        <v>775</v>
      </c>
      <c r="B7" t="s">
        <v>876</v>
      </c>
      <c r="E7" t="s">
        <v>842</v>
      </c>
      <c r="F7">
        <v>0</v>
      </c>
    </row>
    <row r="8" spans="1:6" x14ac:dyDescent="0.25">
      <c r="A8" s="3" t="s">
        <v>209</v>
      </c>
      <c r="B8">
        <v>71</v>
      </c>
    </row>
    <row r="9" spans="1:6" x14ac:dyDescent="0.25">
      <c r="A9" s="3" t="s">
        <v>207</v>
      </c>
      <c r="B9">
        <v>6</v>
      </c>
    </row>
    <row r="10" spans="1:6" x14ac:dyDescent="0.25">
      <c r="A10" s="3" t="s">
        <v>206</v>
      </c>
      <c r="B10">
        <v>8</v>
      </c>
      <c r="C10" s="6">
        <f>GETPIVOTDATA("Que tipo de problema enfrentou ao aplicar o disposto neste capítulo?  [Lacuna regulatória (ausência de alguma condição que deveria ser incluída na norma)]6",$A$7,"Que tipo de problema enfrentou ao aplicar o disposto neste capítulo?  [Lacuna regulatória (ausência de alguma condição que deveria ser incluída na norma)]6","Sim")/14</f>
        <v>0.5714285714285714</v>
      </c>
    </row>
    <row r="11" spans="1:6" x14ac:dyDescent="0.25">
      <c r="A11" s="3" t="s">
        <v>780</v>
      </c>
      <c r="B11">
        <v>85</v>
      </c>
    </row>
    <row r="13" spans="1:6" x14ac:dyDescent="0.25">
      <c r="A13" s="2" t="s">
        <v>775</v>
      </c>
      <c r="B13" t="s">
        <v>877</v>
      </c>
    </row>
    <row r="14" spans="1:6" x14ac:dyDescent="0.25">
      <c r="A14" s="3" t="s">
        <v>209</v>
      </c>
      <c r="B14">
        <v>71</v>
      </c>
    </row>
    <row r="15" spans="1:6" x14ac:dyDescent="0.25">
      <c r="A15" s="3" t="s">
        <v>207</v>
      </c>
      <c r="B15">
        <v>11</v>
      </c>
    </row>
    <row r="16" spans="1:6" x14ac:dyDescent="0.25">
      <c r="A16" s="3" t="s">
        <v>206</v>
      </c>
      <c r="B16">
        <v>3</v>
      </c>
      <c r="C16" s="6">
        <f>3/17</f>
        <v>0.17647058823529413</v>
      </c>
    </row>
    <row r="17" spans="1:3" x14ac:dyDescent="0.25">
      <c r="A17" s="3" t="s">
        <v>780</v>
      </c>
      <c r="B17">
        <v>85</v>
      </c>
    </row>
    <row r="19" spans="1:3" x14ac:dyDescent="0.25">
      <c r="A19" s="2" t="s">
        <v>775</v>
      </c>
      <c r="B19" t="s">
        <v>878</v>
      </c>
    </row>
    <row r="20" spans="1:3" x14ac:dyDescent="0.25">
      <c r="A20" s="3" t="s">
        <v>209</v>
      </c>
      <c r="B20">
        <v>71</v>
      </c>
    </row>
    <row r="21" spans="1:3" x14ac:dyDescent="0.25">
      <c r="A21" s="3" t="s">
        <v>207</v>
      </c>
      <c r="B21">
        <v>10</v>
      </c>
    </row>
    <row r="22" spans="1:3" x14ac:dyDescent="0.25">
      <c r="A22" s="3" t="s">
        <v>206</v>
      </c>
      <c r="B22">
        <v>4</v>
      </c>
      <c r="C22" s="6">
        <f>4/14</f>
        <v>0.2857142857142857</v>
      </c>
    </row>
    <row r="23" spans="1:3" x14ac:dyDescent="0.25">
      <c r="A23" s="3" t="s">
        <v>780</v>
      </c>
      <c r="B23">
        <v>85</v>
      </c>
    </row>
    <row r="25" spans="1:3" x14ac:dyDescent="0.25">
      <c r="A25" s="2" t="s">
        <v>775</v>
      </c>
      <c r="B25" t="s">
        <v>879</v>
      </c>
    </row>
    <row r="26" spans="1:3" x14ac:dyDescent="0.25">
      <c r="A26" s="3" t="s">
        <v>209</v>
      </c>
      <c r="B26">
        <v>71</v>
      </c>
    </row>
    <row r="27" spans="1:3" x14ac:dyDescent="0.25">
      <c r="A27" s="3" t="s">
        <v>207</v>
      </c>
      <c r="B27">
        <v>14</v>
      </c>
    </row>
    <row r="28" spans="1:3" x14ac:dyDescent="0.25">
      <c r="A28" s="3" t="s">
        <v>780</v>
      </c>
      <c r="B28">
        <v>85</v>
      </c>
    </row>
    <row r="31" spans="1:3" x14ac:dyDescent="0.25">
      <c r="A31" s="2" t="s">
        <v>775</v>
      </c>
      <c r="B31" t="s">
        <v>880</v>
      </c>
    </row>
    <row r="32" spans="1:3" x14ac:dyDescent="0.25">
      <c r="A32" s="3" t="s">
        <v>665</v>
      </c>
      <c r="B32">
        <v>1</v>
      </c>
    </row>
    <row r="33" spans="1:2" x14ac:dyDescent="0.25">
      <c r="A33" s="3" t="s">
        <v>625</v>
      </c>
      <c r="B33">
        <v>1</v>
      </c>
    </row>
    <row r="34" spans="1:2" x14ac:dyDescent="0.25">
      <c r="A34" s="3" t="s">
        <v>354</v>
      </c>
      <c r="B34">
        <v>1</v>
      </c>
    </row>
    <row r="35" spans="1:2" x14ac:dyDescent="0.25">
      <c r="A35" s="3" t="s">
        <v>389</v>
      </c>
      <c r="B35">
        <v>1</v>
      </c>
    </row>
    <row r="36" spans="1:2" x14ac:dyDescent="0.25">
      <c r="A36" s="3" t="s">
        <v>680</v>
      </c>
      <c r="B36">
        <v>1</v>
      </c>
    </row>
    <row r="37" spans="1:2" x14ac:dyDescent="0.25">
      <c r="A37" s="3" t="s">
        <v>726</v>
      </c>
      <c r="B37">
        <v>1</v>
      </c>
    </row>
    <row r="38" spans="1:2" x14ac:dyDescent="0.25">
      <c r="A38" s="3" t="s">
        <v>209</v>
      </c>
      <c r="B38">
        <v>1</v>
      </c>
    </row>
    <row r="39" spans="1:2" x14ac:dyDescent="0.25">
      <c r="A39" s="3" t="s">
        <v>445</v>
      </c>
      <c r="B39">
        <v>1</v>
      </c>
    </row>
    <row r="40" spans="1:2" x14ac:dyDescent="0.25">
      <c r="A40" s="3" t="s">
        <v>598</v>
      </c>
      <c r="B40">
        <v>1</v>
      </c>
    </row>
    <row r="41" spans="1:2" x14ac:dyDescent="0.25">
      <c r="A41" s="3" t="s">
        <v>698</v>
      </c>
      <c r="B41">
        <v>1</v>
      </c>
    </row>
    <row r="42" spans="1:2" x14ac:dyDescent="0.25">
      <c r="A42" s="3" t="s">
        <v>639</v>
      </c>
      <c r="B42">
        <v>1</v>
      </c>
    </row>
    <row r="43" spans="1:2" x14ac:dyDescent="0.25">
      <c r="A43" s="3" t="s">
        <v>782</v>
      </c>
    </row>
    <row r="44" spans="1:2" x14ac:dyDescent="0.25">
      <c r="A44" s="3" t="s">
        <v>780</v>
      </c>
      <c r="B44">
        <v>11</v>
      </c>
    </row>
  </sheetData>
  <pageMargins left="0.511811024" right="0.511811024" top="0.78740157499999996" bottom="0.78740157499999996" header="0.31496062000000002" footer="0.31496062000000002"/>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24146-619B-4558-A6A4-5F9BA95AEF78}">
  <dimension ref="A2:F43"/>
  <sheetViews>
    <sheetView workbookViewId="0">
      <selection activeCell="I22" sqref="I22"/>
    </sheetView>
    <sheetView workbookViewId="1">
      <selection activeCell="E4" sqref="E4:F7"/>
    </sheetView>
  </sheetViews>
  <sheetFormatPr defaultRowHeight="13.2" x14ac:dyDescent="0.25"/>
  <cols>
    <col min="1" max="1" width="13.109375" customWidth="1"/>
    <col min="2" max="2" width="11" customWidth="1"/>
    <col min="3" max="3" width="4.6640625" style="6" bestFit="1" customWidth="1"/>
    <col min="4" max="4" width="10.5546875" bestFit="1" customWidth="1"/>
  </cols>
  <sheetData>
    <row r="2" spans="1:6" x14ac:dyDescent="0.25">
      <c r="A2" s="2" t="s">
        <v>775</v>
      </c>
      <c r="B2" t="s">
        <v>881</v>
      </c>
    </row>
    <row r="3" spans="1:6" x14ac:dyDescent="0.25">
      <c r="A3" s="3" t="s">
        <v>206</v>
      </c>
      <c r="B3">
        <v>13</v>
      </c>
      <c r="C3" s="6">
        <f>GETPIVOTDATA("De acordo com sua experiência de importação, o CAPÍTULO IX - IMPORTAÇÃO POR UNIDADE HOSPITALAR OU ESTABELECIMENTO DE ASSISTÊNCIA À SAÚDE do Regulamento Técnico de Bens e Produtos Importados para Vigilância Sanitária (RDC nº 81/2008) necessita de revisão?",$A$2,"De acordo com sua experiência de importação, o CAPÍTULO IX - IMPORTAÇÃO POR UNIDADE HOSPITALAR OU ESTABELECIMENTO DE ASSISTÊNCIA À SAÚDE do Regulamento Técnico de Bens e Produtos Importados para Vigilância Sanitária (RDC nº 81/2008) necessita de revisão?","Sim")/85</f>
        <v>0.15294117647058825</v>
      </c>
    </row>
    <row r="4" spans="1:6" x14ac:dyDescent="0.25">
      <c r="A4" s="3" t="s">
        <v>782</v>
      </c>
      <c r="E4" t="s">
        <v>839</v>
      </c>
      <c r="F4">
        <v>8</v>
      </c>
    </row>
    <row r="5" spans="1:6" x14ac:dyDescent="0.25">
      <c r="A5" s="3" t="s">
        <v>780</v>
      </c>
      <c r="B5">
        <v>13</v>
      </c>
      <c r="E5" t="s">
        <v>840</v>
      </c>
      <c r="F5">
        <v>4</v>
      </c>
    </row>
    <row r="6" spans="1:6" x14ac:dyDescent="0.25">
      <c r="E6" t="s">
        <v>841</v>
      </c>
      <c r="F6">
        <v>3</v>
      </c>
    </row>
    <row r="7" spans="1:6" x14ac:dyDescent="0.25">
      <c r="A7" s="2" t="s">
        <v>775</v>
      </c>
      <c r="B7" t="s">
        <v>882</v>
      </c>
      <c r="E7" t="s">
        <v>842</v>
      </c>
      <c r="F7">
        <v>2</v>
      </c>
    </row>
    <row r="8" spans="1:6" x14ac:dyDescent="0.25">
      <c r="A8" s="3" t="s">
        <v>209</v>
      </c>
      <c r="B8">
        <v>72</v>
      </c>
    </row>
    <row r="9" spans="1:6" x14ac:dyDescent="0.25">
      <c r="A9" s="3" t="s">
        <v>207</v>
      </c>
      <c r="B9">
        <v>5</v>
      </c>
    </row>
    <row r="10" spans="1:6" x14ac:dyDescent="0.25">
      <c r="A10" s="3" t="s">
        <v>206</v>
      </c>
      <c r="B10">
        <v>8</v>
      </c>
      <c r="C10" s="6">
        <f>8/13</f>
        <v>0.61538461538461542</v>
      </c>
    </row>
    <row r="11" spans="1:6" x14ac:dyDescent="0.25">
      <c r="A11" s="3" t="s">
        <v>780</v>
      </c>
      <c r="B11">
        <v>85</v>
      </c>
    </row>
    <row r="13" spans="1:6" x14ac:dyDescent="0.25">
      <c r="A13" s="2" t="s">
        <v>775</v>
      </c>
      <c r="B13" t="s">
        <v>883</v>
      </c>
    </row>
    <row r="14" spans="1:6" x14ac:dyDescent="0.25">
      <c r="A14" s="3" t="s">
        <v>209</v>
      </c>
      <c r="B14">
        <v>72</v>
      </c>
    </row>
    <row r="15" spans="1:6" x14ac:dyDescent="0.25">
      <c r="A15" s="3" t="s">
        <v>207</v>
      </c>
      <c r="B15">
        <v>9</v>
      </c>
    </row>
    <row r="16" spans="1:6" x14ac:dyDescent="0.25">
      <c r="A16" s="3" t="s">
        <v>206</v>
      </c>
      <c r="B16">
        <v>4</v>
      </c>
      <c r="C16" s="6">
        <f>4/13</f>
        <v>0.30769230769230771</v>
      </c>
    </row>
    <row r="17" spans="1:3" x14ac:dyDescent="0.25">
      <c r="A17" s="3" t="s">
        <v>780</v>
      </c>
      <c r="B17">
        <v>85</v>
      </c>
    </row>
    <row r="19" spans="1:3" x14ac:dyDescent="0.25">
      <c r="A19" s="2" t="s">
        <v>775</v>
      </c>
      <c r="B19" t="s">
        <v>884</v>
      </c>
    </row>
    <row r="20" spans="1:3" x14ac:dyDescent="0.25">
      <c r="A20" s="3" t="s">
        <v>209</v>
      </c>
      <c r="B20">
        <v>72</v>
      </c>
    </row>
    <row r="21" spans="1:3" x14ac:dyDescent="0.25">
      <c r="A21" s="3" t="s">
        <v>207</v>
      </c>
      <c r="B21">
        <v>10</v>
      </c>
    </row>
    <row r="22" spans="1:3" x14ac:dyDescent="0.25">
      <c r="A22" s="3" t="s">
        <v>206</v>
      </c>
      <c r="B22">
        <v>3</v>
      </c>
      <c r="C22" s="6">
        <f>3/13</f>
        <v>0.23076923076923078</v>
      </c>
    </row>
    <row r="23" spans="1:3" x14ac:dyDescent="0.25">
      <c r="A23" s="3" t="s">
        <v>780</v>
      </c>
      <c r="B23">
        <v>85</v>
      </c>
    </row>
    <row r="25" spans="1:3" x14ac:dyDescent="0.25">
      <c r="A25" s="2" t="s">
        <v>775</v>
      </c>
      <c r="B25" t="s">
        <v>885</v>
      </c>
    </row>
    <row r="26" spans="1:3" x14ac:dyDescent="0.25">
      <c r="A26" s="3" t="s">
        <v>209</v>
      </c>
      <c r="B26">
        <v>72</v>
      </c>
    </row>
    <row r="27" spans="1:3" x14ac:dyDescent="0.25">
      <c r="A27" s="3" t="s">
        <v>207</v>
      </c>
      <c r="B27">
        <v>11</v>
      </c>
    </row>
    <row r="28" spans="1:3" x14ac:dyDescent="0.25">
      <c r="A28" s="3" t="s">
        <v>206</v>
      </c>
      <c r="B28">
        <v>2</v>
      </c>
      <c r="C28" s="6">
        <f>2/13</f>
        <v>0.15384615384615385</v>
      </c>
    </row>
    <row r="29" spans="1:3" x14ac:dyDescent="0.25">
      <c r="A29" s="3" t="s">
        <v>780</v>
      </c>
      <c r="B29">
        <v>85</v>
      </c>
    </row>
    <row r="31" spans="1:3" x14ac:dyDescent="0.25">
      <c r="A31" s="2" t="s">
        <v>775</v>
      </c>
      <c r="B31" t="s">
        <v>886</v>
      </c>
    </row>
    <row r="32" spans="1:3" x14ac:dyDescent="0.25">
      <c r="A32" s="3" t="s">
        <v>564</v>
      </c>
      <c r="B32">
        <v>1</v>
      </c>
    </row>
    <row r="33" spans="1:2" x14ac:dyDescent="0.25">
      <c r="A33" s="3" t="s">
        <v>666</v>
      </c>
      <c r="B33">
        <v>1</v>
      </c>
    </row>
    <row r="34" spans="1:2" x14ac:dyDescent="0.25">
      <c r="A34" s="3" t="s">
        <v>221</v>
      </c>
      <c r="B34">
        <v>1</v>
      </c>
    </row>
    <row r="35" spans="1:2" x14ac:dyDescent="0.25">
      <c r="A35" s="3" t="s">
        <v>446</v>
      </c>
      <c r="B35">
        <v>1</v>
      </c>
    </row>
    <row r="36" spans="1:2" x14ac:dyDescent="0.25">
      <c r="A36" s="3" t="s">
        <v>372</v>
      </c>
      <c r="B36">
        <v>1</v>
      </c>
    </row>
    <row r="37" spans="1:2" x14ac:dyDescent="0.25">
      <c r="A37" s="3" t="s">
        <v>727</v>
      </c>
      <c r="B37">
        <v>1</v>
      </c>
    </row>
    <row r="38" spans="1:2" x14ac:dyDescent="0.25">
      <c r="A38" s="3" t="s">
        <v>390</v>
      </c>
      <c r="B38">
        <v>1</v>
      </c>
    </row>
    <row r="39" spans="1:2" x14ac:dyDescent="0.25">
      <c r="A39" s="3" t="s">
        <v>761</v>
      </c>
      <c r="B39">
        <v>1</v>
      </c>
    </row>
    <row r="40" spans="1:2" x14ac:dyDescent="0.25">
      <c r="A40" s="3" t="s">
        <v>251</v>
      </c>
      <c r="B40">
        <v>1</v>
      </c>
    </row>
    <row r="41" spans="1:2" x14ac:dyDescent="0.25">
      <c r="A41" s="3" t="s">
        <v>355</v>
      </c>
      <c r="B41">
        <v>1</v>
      </c>
    </row>
    <row r="42" spans="1:2" x14ac:dyDescent="0.25">
      <c r="A42" s="3" t="s">
        <v>782</v>
      </c>
    </row>
    <row r="43" spans="1:2" x14ac:dyDescent="0.25">
      <c r="A43" s="3" t="s">
        <v>780</v>
      </c>
      <c r="B43">
        <v>10</v>
      </c>
    </row>
  </sheetData>
  <pageMargins left="0.511811024" right="0.511811024" top="0.78740157499999996" bottom="0.78740157499999996" header="0.31496062000000002" footer="0.31496062000000002"/>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66CE5-81C3-426C-B315-6CF3A390C9DF}">
  <dimension ref="A2:F43"/>
  <sheetViews>
    <sheetView workbookViewId="0">
      <selection activeCell="P9" sqref="P9"/>
    </sheetView>
    <sheetView workbookViewId="1">
      <selection activeCell="E4" sqref="E4:F7"/>
    </sheetView>
  </sheetViews>
  <sheetFormatPr defaultRowHeight="13.2" x14ac:dyDescent="0.25"/>
  <cols>
    <col min="1" max="1" width="10.109375" customWidth="1"/>
    <col min="2" max="2" width="23.6640625" customWidth="1"/>
    <col min="3" max="3" width="4.6640625" style="6" bestFit="1" customWidth="1"/>
    <col min="4" max="4" width="10.5546875" bestFit="1" customWidth="1"/>
  </cols>
  <sheetData>
    <row r="2" spans="1:6" x14ac:dyDescent="0.25">
      <c r="A2" s="2" t="s">
        <v>775</v>
      </c>
      <c r="B2" t="s">
        <v>887</v>
      </c>
    </row>
    <row r="3" spans="1:6" x14ac:dyDescent="0.25">
      <c r="A3" s="3" t="s">
        <v>206</v>
      </c>
      <c r="B3">
        <v>14</v>
      </c>
      <c r="C3" s="6">
        <f>GETPIVOTDATA("De acordo com sua experiência de importação, o CAPÍTULO X - DOAÇÃO INTERNACIONAL DESTINADA A INSTITUIÇÕES FILANTRÓPICAS HABILITADAS do Regulamento Técnico de Bens e Produtos Importados para Vigilância Sanitária (RDC nº 81/2008) necessita de revisão?",$A$2,"De acordo com sua experiência de importação, o CAPÍTULO X - DOAÇÃO INTERNACIONAL DESTINADA A INSTITUIÇÕES FILANTRÓPICAS HABILITADAS do Regulamento Técnico de Bens e Produtos Importados para Vigilância Sanitária (RDC nº 81/2008) necessita de revisão?","Sim")/85</f>
        <v>0.16470588235294117</v>
      </c>
    </row>
    <row r="4" spans="1:6" x14ac:dyDescent="0.25">
      <c r="A4" s="3" t="s">
        <v>782</v>
      </c>
      <c r="E4" t="s">
        <v>839</v>
      </c>
      <c r="F4">
        <v>10</v>
      </c>
    </row>
    <row r="5" spans="1:6" x14ac:dyDescent="0.25">
      <c r="A5" s="3" t="s">
        <v>780</v>
      </c>
      <c r="B5">
        <v>14</v>
      </c>
      <c r="E5" t="s">
        <v>840</v>
      </c>
      <c r="F5">
        <v>4</v>
      </c>
    </row>
    <row r="6" spans="1:6" x14ac:dyDescent="0.25">
      <c r="E6" t="s">
        <v>841</v>
      </c>
      <c r="F6">
        <v>3</v>
      </c>
    </row>
    <row r="7" spans="1:6" x14ac:dyDescent="0.25">
      <c r="A7" s="2" t="s">
        <v>775</v>
      </c>
      <c r="B7" t="s">
        <v>888</v>
      </c>
      <c r="E7" t="s">
        <v>842</v>
      </c>
      <c r="F7">
        <v>2</v>
      </c>
    </row>
    <row r="8" spans="1:6" x14ac:dyDescent="0.25">
      <c r="A8" s="3" t="s">
        <v>209</v>
      </c>
      <c r="B8">
        <v>71</v>
      </c>
    </row>
    <row r="9" spans="1:6" x14ac:dyDescent="0.25">
      <c r="A9" s="3" t="s">
        <v>207</v>
      </c>
      <c r="B9">
        <v>4</v>
      </c>
    </row>
    <row r="10" spans="1:6" x14ac:dyDescent="0.25">
      <c r="A10" s="3" t="s">
        <v>206</v>
      </c>
      <c r="B10">
        <v>10</v>
      </c>
      <c r="C10" s="6">
        <f>GETPIVOTDATA("Que tipo de problema enfrentou ao aplicar o disposto neste capítulo?  [Lacuna regulatória (ausência de alguma condição que deveria ser incluída na norma)]8",$A$7,"Que tipo de problema enfrentou ao aplicar o disposto neste capítulo?  [Lacuna regulatória (ausência de alguma condição que deveria ser incluída na norma)]8","Sim")/14</f>
        <v>0.7142857142857143</v>
      </c>
    </row>
    <row r="11" spans="1:6" x14ac:dyDescent="0.25">
      <c r="A11" s="3" t="s">
        <v>780</v>
      </c>
      <c r="B11">
        <v>85</v>
      </c>
    </row>
    <row r="13" spans="1:6" x14ac:dyDescent="0.25">
      <c r="A13" s="2" t="s">
        <v>775</v>
      </c>
      <c r="B13" t="s">
        <v>889</v>
      </c>
    </row>
    <row r="14" spans="1:6" x14ac:dyDescent="0.25">
      <c r="A14" s="3" t="s">
        <v>209</v>
      </c>
      <c r="B14">
        <v>71</v>
      </c>
    </row>
    <row r="15" spans="1:6" x14ac:dyDescent="0.25">
      <c r="A15" s="3" t="s">
        <v>207</v>
      </c>
      <c r="B15">
        <v>10</v>
      </c>
    </row>
    <row r="16" spans="1:6" x14ac:dyDescent="0.25">
      <c r="A16" s="3" t="s">
        <v>206</v>
      </c>
      <c r="B16">
        <v>4</v>
      </c>
      <c r="C16" s="6">
        <f>4/14</f>
        <v>0.2857142857142857</v>
      </c>
    </row>
    <row r="17" spans="1:3" x14ac:dyDescent="0.25">
      <c r="A17" s="3" t="s">
        <v>780</v>
      </c>
      <c r="B17">
        <v>85</v>
      </c>
    </row>
    <row r="19" spans="1:3" x14ac:dyDescent="0.25">
      <c r="A19" s="2" t="s">
        <v>775</v>
      </c>
      <c r="B19" t="s">
        <v>890</v>
      </c>
    </row>
    <row r="20" spans="1:3" x14ac:dyDescent="0.25">
      <c r="A20" s="3" t="s">
        <v>209</v>
      </c>
      <c r="B20">
        <v>71</v>
      </c>
    </row>
    <row r="21" spans="1:3" x14ac:dyDescent="0.25">
      <c r="A21" s="3" t="s">
        <v>207</v>
      </c>
      <c r="B21">
        <v>11</v>
      </c>
    </row>
    <row r="22" spans="1:3" x14ac:dyDescent="0.25">
      <c r="A22" s="3" t="s">
        <v>206</v>
      </c>
      <c r="B22">
        <v>3</v>
      </c>
      <c r="C22" s="6">
        <f>GETPIVOTDATA("Que tipo de problema enfrentou ao aplicar o disposto neste capítulo?  [Inadequação da regra (imprecisão ou incoerência, com necessidade de alteração ou supressão)]8",$A$19,"Que tipo de problema enfrentou ao aplicar o disposto neste capítulo?  [Inadequação da regra (imprecisão ou incoerência, com necessidade de alteração ou supressão)]8","Sim")/14</f>
        <v>0.21428571428571427</v>
      </c>
    </row>
    <row r="23" spans="1:3" x14ac:dyDescent="0.25">
      <c r="A23" s="3" t="s">
        <v>780</v>
      </c>
      <c r="B23">
        <v>85</v>
      </c>
    </row>
    <row r="25" spans="1:3" x14ac:dyDescent="0.25">
      <c r="A25" s="2" t="s">
        <v>775</v>
      </c>
      <c r="B25" t="s">
        <v>891</v>
      </c>
    </row>
    <row r="26" spans="1:3" x14ac:dyDescent="0.25">
      <c r="A26" s="3" t="s">
        <v>209</v>
      </c>
      <c r="B26">
        <v>71</v>
      </c>
    </row>
    <row r="27" spans="1:3" x14ac:dyDescent="0.25">
      <c r="A27" s="3" t="s">
        <v>207</v>
      </c>
      <c r="B27">
        <v>12</v>
      </c>
    </row>
    <row r="28" spans="1:3" x14ac:dyDescent="0.25">
      <c r="A28" s="3" t="s">
        <v>206</v>
      </c>
      <c r="B28">
        <v>2</v>
      </c>
      <c r="C28" s="6">
        <f>GETPIVOTDATA("Que tipo de problema enfrentou ao aplicar o disposto neste capítulo?  [Divergência com outro ato normativo (conflito com regras estabelecidas pela própria Anvisa ou por outro órgão anuente)]8",$A$25,"Que tipo de problema enfrentou ao aplicar o disposto neste capítulo?  [Divergência com outro ato normativo (conflito com regras estabelecidas pela própria Anvisa ou por outro órgão anuente)]8","Sim")/14</f>
        <v>0.14285714285714285</v>
      </c>
    </row>
    <row r="29" spans="1:3" x14ac:dyDescent="0.25">
      <c r="A29" s="3" t="s">
        <v>780</v>
      </c>
      <c r="B29">
        <v>85</v>
      </c>
    </row>
    <row r="31" spans="1:3" x14ac:dyDescent="0.25">
      <c r="A31" s="2" t="s">
        <v>775</v>
      </c>
      <c r="B31" t="s">
        <v>892</v>
      </c>
    </row>
    <row r="32" spans="1:3" x14ac:dyDescent="0.25">
      <c r="A32" s="3" t="s">
        <v>531</v>
      </c>
      <c r="B32">
        <v>1</v>
      </c>
    </row>
    <row r="33" spans="1:2" x14ac:dyDescent="0.25">
      <c r="A33" s="3" t="s">
        <v>626</v>
      </c>
      <c r="B33">
        <v>1</v>
      </c>
    </row>
    <row r="34" spans="1:2" x14ac:dyDescent="0.25">
      <c r="A34" s="3" t="s">
        <v>667</v>
      </c>
      <c r="B34">
        <v>1</v>
      </c>
    </row>
    <row r="35" spans="1:2" x14ac:dyDescent="0.25">
      <c r="A35" s="3" t="s">
        <v>461</v>
      </c>
      <c r="B35">
        <v>1</v>
      </c>
    </row>
    <row r="36" spans="1:2" x14ac:dyDescent="0.25">
      <c r="A36" s="3" t="s">
        <v>565</v>
      </c>
      <c r="B36">
        <v>2</v>
      </c>
    </row>
    <row r="37" spans="1:2" x14ac:dyDescent="0.25">
      <c r="A37" s="3" t="s">
        <v>390</v>
      </c>
      <c r="B37">
        <v>1</v>
      </c>
    </row>
    <row r="38" spans="1:2" x14ac:dyDescent="0.25">
      <c r="A38" s="3" t="s">
        <v>447</v>
      </c>
      <c r="B38">
        <v>1</v>
      </c>
    </row>
    <row r="39" spans="1:2" x14ac:dyDescent="0.25">
      <c r="A39" s="3" t="s">
        <v>771</v>
      </c>
      <c r="B39">
        <v>1</v>
      </c>
    </row>
    <row r="40" spans="1:2" x14ac:dyDescent="0.25">
      <c r="A40" s="3" t="s">
        <v>599</v>
      </c>
      <c r="B40">
        <v>1</v>
      </c>
    </row>
    <row r="41" spans="1:2" x14ac:dyDescent="0.25">
      <c r="A41" s="3" t="s">
        <v>728</v>
      </c>
      <c r="B41">
        <v>1</v>
      </c>
    </row>
    <row r="42" spans="1:2" x14ac:dyDescent="0.25">
      <c r="A42" s="3" t="s">
        <v>782</v>
      </c>
    </row>
    <row r="43" spans="1:2" x14ac:dyDescent="0.25">
      <c r="A43" s="3" t="s">
        <v>780</v>
      </c>
      <c r="B43">
        <v>11</v>
      </c>
    </row>
  </sheetData>
  <pageMargins left="0.511811024" right="0.511811024" top="0.78740157499999996" bottom="0.78740157499999996" header="0.31496062000000002" footer="0.31496062000000002"/>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FB102-10A9-4BA0-A340-EF665F550D20}">
  <dimension ref="A2:F44"/>
  <sheetViews>
    <sheetView workbookViewId="0">
      <selection activeCell="P11" sqref="P11"/>
    </sheetView>
    <sheetView workbookViewId="1"/>
  </sheetViews>
  <sheetFormatPr defaultRowHeight="13.2" x14ac:dyDescent="0.25"/>
  <cols>
    <col min="1" max="1" width="16.44140625" customWidth="1"/>
    <col min="2" max="2" width="16.33203125" customWidth="1"/>
    <col min="3" max="3" width="4.6640625" style="6" bestFit="1" customWidth="1"/>
    <col min="4" max="4" width="10.5546875" bestFit="1" customWidth="1"/>
  </cols>
  <sheetData>
    <row r="2" spans="1:6" x14ac:dyDescent="0.25">
      <c r="A2" s="2" t="s">
        <v>775</v>
      </c>
      <c r="B2" t="s">
        <v>893</v>
      </c>
    </row>
    <row r="3" spans="1:6" x14ac:dyDescent="0.25">
      <c r="A3" s="3" t="s">
        <v>206</v>
      </c>
      <c r="B3">
        <v>14</v>
      </c>
      <c r="C3" s="6">
        <f>GETPIVOTDATA("De acordo com sua experiência de importação, o CAPÍTULO XI - DOAÇÃO INTERNACIONAL DE BENS E PRODUTOS do Regulamento Técnico de Bens e Produtos Importados para Vigilância Sanitária (RDC nº 81/2008) necessita de revisão?",$A$2,"De acordo com sua experiência de importação, o CAPÍTULO XI - DOAÇÃO INTERNACIONAL DE BENS E PRODUTOS do Regulamento Técnico de Bens e Produtos Importados para Vigilância Sanitária (RDC nº 81/2008) necessita de revisão?","Sim")/85</f>
        <v>0.16470588235294117</v>
      </c>
    </row>
    <row r="4" spans="1:6" x14ac:dyDescent="0.25">
      <c r="A4" s="3" t="s">
        <v>782</v>
      </c>
      <c r="E4" t="s">
        <v>839</v>
      </c>
      <c r="F4">
        <v>11</v>
      </c>
    </row>
    <row r="5" spans="1:6" x14ac:dyDescent="0.25">
      <c r="A5" s="3" t="s">
        <v>780</v>
      </c>
      <c r="B5">
        <v>14</v>
      </c>
      <c r="E5" t="s">
        <v>840</v>
      </c>
      <c r="F5">
        <v>3</v>
      </c>
    </row>
    <row r="6" spans="1:6" x14ac:dyDescent="0.25">
      <c r="E6" t="s">
        <v>841</v>
      </c>
      <c r="F6">
        <v>2</v>
      </c>
    </row>
    <row r="7" spans="1:6" x14ac:dyDescent="0.25">
      <c r="A7" s="2" t="s">
        <v>775</v>
      </c>
      <c r="B7" t="s">
        <v>894</v>
      </c>
      <c r="E7" t="s">
        <v>842</v>
      </c>
      <c r="F7">
        <v>2</v>
      </c>
    </row>
    <row r="8" spans="1:6" x14ac:dyDescent="0.25">
      <c r="A8" s="3" t="s">
        <v>209</v>
      </c>
      <c r="B8">
        <v>71</v>
      </c>
    </row>
    <row r="9" spans="1:6" x14ac:dyDescent="0.25">
      <c r="A9" s="3" t="s">
        <v>207</v>
      </c>
      <c r="B9">
        <v>3</v>
      </c>
    </row>
    <row r="10" spans="1:6" x14ac:dyDescent="0.25">
      <c r="A10" s="3" t="s">
        <v>206</v>
      </c>
      <c r="B10">
        <v>11</v>
      </c>
      <c r="C10" s="6">
        <f>11/14</f>
        <v>0.7857142857142857</v>
      </c>
    </row>
    <row r="11" spans="1:6" x14ac:dyDescent="0.25">
      <c r="A11" s="3" t="s">
        <v>780</v>
      </c>
      <c r="B11">
        <v>85</v>
      </c>
    </row>
    <row r="13" spans="1:6" x14ac:dyDescent="0.25">
      <c r="A13" s="2" t="s">
        <v>775</v>
      </c>
      <c r="B13" t="s">
        <v>895</v>
      </c>
    </row>
    <row r="14" spans="1:6" x14ac:dyDescent="0.25">
      <c r="A14" s="3" t="s">
        <v>209</v>
      </c>
      <c r="B14">
        <v>71</v>
      </c>
    </row>
    <row r="15" spans="1:6" x14ac:dyDescent="0.25">
      <c r="A15" s="3" t="s">
        <v>207</v>
      </c>
      <c r="B15">
        <v>11</v>
      </c>
    </row>
    <row r="16" spans="1:6" x14ac:dyDescent="0.25">
      <c r="A16" s="3" t="s">
        <v>206</v>
      </c>
      <c r="B16">
        <v>3</v>
      </c>
      <c r="C16" s="6">
        <f>GETPIVOTDATA("Que tipo de problema enfrentou ao aplicar o disposto neste capítulo?  [Regra excessiva, desnecessária ou desproporcional (necessidade de alteração ou supressão)]9",$A$13,"Que tipo de problema enfrentou ao aplicar o disposto neste capítulo?  [Regra excessiva, desnecessária ou desproporcional (necessidade de alteração ou supressão)]9","Sim")/14</f>
        <v>0.21428571428571427</v>
      </c>
    </row>
    <row r="17" spans="1:3" x14ac:dyDescent="0.25">
      <c r="A17" s="3" t="s">
        <v>780</v>
      </c>
      <c r="B17">
        <v>85</v>
      </c>
    </row>
    <row r="19" spans="1:3" x14ac:dyDescent="0.25">
      <c r="A19" s="2" t="s">
        <v>775</v>
      </c>
      <c r="B19" t="s">
        <v>896</v>
      </c>
    </row>
    <row r="20" spans="1:3" x14ac:dyDescent="0.25">
      <c r="A20" s="3" t="s">
        <v>209</v>
      </c>
      <c r="B20">
        <v>71</v>
      </c>
    </row>
    <row r="21" spans="1:3" x14ac:dyDescent="0.25">
      <c r="A21" s="3" t="s">
        <v>207</v>
      </c>
      <c r="B21">
        <v>12</v>
      </c>
    </row>
    <row r="22" spans="1:3" x14ac:dyDescent="0.25">
      <c r="A22" s="3" t="s">
        <v>206</v>
      </c>
      <c r="B22">
        <v>2</v>
      </c>
      <c r="C22" s="6">
        <f>2/14</f>
        <v>0.14285714285714285</v>
      </c>
    </row>
    <row r="23" spans="1:3" x14ac:dyDescent="0.25">
      <c r="A23" s="3" t="s">
        <v>780</v>
      </c>
      <c r="B23">
        <v>85</v>
      </c>
    </row>
    <row r="25" spans="1:3" x14ac:dyDescent="0.25">
      <c r="A25" s="2" t="s">
        <v>775</v>
      </c>
      <c r="B25" t="s">
        <v>897</v>
      </c>
    </row>
    <row r="26" spans="1:3" x14ac:dyDescent="0.25">
      <c r="A26" s="3" t="s">
        <v>209</v>
      </c>
      <c r="B26">
        <v>71</v>
      </c>
    </row>
    <row r="27" spans="1:3" x14ac:dyDescent="0.25">
      <c r="A27" s="3" t="s">
        <v>207</v>
      </c>
      <c r="B27">
        <v>12</v>
      </c>
    </row>
    <row r="28" spans="1:3" x14ac:dyDescent="0.25">
      <c r="A28" s="3" t="s">
        <v>206</v>
      </c>
      <c r="B28">
        <v>2</v>
      </c>
      <c r="C28" s="6">
        <f>2/14</f>
        <v>0.14285714285714285</v>
      </c>
    </row>
    <row r="29" spans="1:3" x14ac:dyDescent="0.25">
      <c r="A29" s="3" t="s">
        <v>780</v>
      </c>
      <c r="B29">
        <v>85</v>
      </c>
    </row>
    <row r="31" spans="1:3" x14ac:dyDescent="0.25">
      <c r="A31" s="2" t="s">
        <v>775</v>
      </c>
      <c r="B31" t="s">
        <v>898</v>
      </c>
    </row>
    <row r="32" spans="1:3" x14ac:dyDescent="0.25">
      <c r="A32" s="3" t="s">
        <v>749</v>
      </c>
      <c r="B32">
        <v>1</v>
      </c>
    </row>
    <row r="33" spans="1:2" x14ac:dyDescent="0.25">
      <c r="A33" s="3" t="s">
        <v>566</v>
      </c>
      <c r="B33">
        <v>1</v>
      </c>
    </row>
    <row r="34" spans="1:2" x14ac:dyDescent="0.25">
      <c r="A34" s="3" t="s">
        <v>668</v>
      </c>
      <c r="B34">
        <v>1</v>
      </c>
    </row>
    <row r="35" spans="1:2" x14ac:dyDescent="0.25">
      <c r="A35" s="3" t="s">
        <v>461</v>
      </c>
      <c r="B35">
        <v>1</v>
      </c>
    </row>
    <row r="36" spans="1:2" x14ac:dyDescent="0.25">
      <c r="A36" s="3" t="s">
        <v>390</v>
      </c>
      <c r="B36">
        <v>1</v>
      </c>
    </row>
    <row r="37" spans="1:2" x14ac:dyDescent="0.25">
      <c r="A37" s="3" t="s">
        <v>447</v>
      </c>
      <c r="B37">
        <v>1</v>
      </c>
    </row>
    <row r="38" spans="1:2" x14ac:dyDescent="0.25">
      <c r="A38" s="3" t="s">
        <v>771</v>
      </c>
      <c r="B38">
        <v>1</v>
      </c>
    </row>
    <row r="39" spans="1:2" x14ac:dyDescent="0.25">
      <c r="A39" s="3" t="s">
        <v>600</v>
      </c>
      <c r="B39">
        <v>1</v>
      </c>
    </row>
    <row r="40" spans="1:2" x14ac:dyDescent="0.25">
      <c r="A40" s="3" t="s">
        <v>627</v>
      </c>
      <c r="B40">
        <v>1</v>
      </c>
    </row>
    <row r="41" spans="1:2" x14ac:dyDescent="0.25">
      <c r="A41" s="3" t="s">
        <v>729</v>
      </c>
      <c r="B41">
        <v>1</v>
      </c>
    </row>
    <row r="42" spans="1:2" x14ac:dyDescent="0.25">
      <c r="A42" s="3" t="s">
        <v>373</v>
      </c>
      <c r="B42">
        <v>1</v>
      </c>
    </row>
    <row r="43" spans="1:2" x14ac:dyDescent="0.25">
      <c r="A43" s="3" t="s">
        <v>782</v>
      </c>
    </row>
    <row r="44" spans="1:2" x14ac:dyDescent="0.25">
      <c r="A44" s="3" t="s">
        <v>780</v>
      </c>
      <c r="B44">
        <v>11</v>
      </c>
    </row>
  </sheetData>
  <pageMargins left="0.511811024" right="0.511811024" top="0.78740157499999996" bottom="0.78740157499999996" header="0.31496062000000002" footer="0.31496062000000002"/>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9413-67FC-4215-BCF5-8E29D3682CEB}">
  <dimension ref="A2:F43"/>
  <sheetViews>
    <sheetView workbookViewId="0">
      <selection activeCell="F8" sqref="F8"/>
    </sheetView>
    <sheetView workbookViewId="1">
      <selection activeCell="E4" sqref="E4:F7"/>
    </sheetView>
  </sheetViews>
  <sheetFormatPr defaultRowHeight="13.2" x14ac:dyDescent="0.25"/>
  <cols>
    <col min="1" max="1" width="14.5546875" customWidth="1"/>
    <col min="2" max="2" width="17.88671875" customWidth="1"/>
    <col min="3" max="3" width="4.6640625" style="6" bestFit="1" customWidth="1"/>
    <col min="4" max="4" width="10.5546875" bestFit="1" customWidth="1"/>
  </cols>
  <sheetData>
    <row r="2" spans="1:6" x14ac:dyDescent="0.25">
      <c r="A2" s="2" t="s">
        <v>775</v>
      </c>
      <c r="B2" t="s">
        <v>899</v>
      </c>
    </row>
    <row r="3" spans="1:6" x14ac:dyDescent="0.25">
      <c r="A3" s="3" t="s">
        <v>206</v>
      </c>
      <c r="B3">
        <v>13</v>
      </c>
      <c r="C3" s="6">
        <f>GETPIVOTDATA("De acordo com sua experiência de importação, o CAPÍTULO XII - IMPORTAÇÃO POR PESSOA FÍSICA do Regulamento Técnico de Bens e Produtos Importados para Vigilância Sanitária (RDC nº 81/2008) necessita de revisão?",$A$2,"De acordo com sua experiência de importação, o CAPÍTULO XII - IMPORTAÇÃO POR PESSOA FÍSICA do Regulamento Técnico de Bens e Produtos Importados para Vigilância Sanitária (RDC nº 81/2008) necessita de revisão?","Sim")/85</f>
        <v>0.15294117647058825</v>
      </c>
    </row>
    <row r="4" spans="1:6" x14ac:dyDescent="0.25">
      <c r="A4" s="3" t="s">
        <v>782</v>
      </c>
      <c r="E4" t="s">
        <v>839</v>
      </c>
      <c r="F4">
        <v>9</v>
      </c>
    </row>
    <row r="5" spans="1:6" x14ac:dyDescent="0.25">
      <c r="A5" s="3" t="s">
        <v>780</v>
      </c>
      <c r="B5">
        <v>13</v>
      </c>
      <c r="E5" t="s">
        <v>840</v>
      </c>
      <c r="F5">
        <v>6</v>
      </c>
    </row>
    <row r="6" spans="1:6" x14ac:dyDescent="0.25">
      <c r="E6" t="s">
        <v>841</v>
      </c>
      <c r="F6">
        <v>4</v>
      </c>
    </row>
    <row r="7" spans="1:6" x14ac:dyDescent="0.25">
      <c r="A7" s="2" t="s">
        <v>775</v>
      </c>
      <c r="B7" t="s">
        <v>900</v>
      </c>
      <c r="E7" t="s">
        <v>842</v>
      </c>
      <c r="F7">
        <v>1</v>
      </c>
    </row>
    <row r="8" spans="1:6" x14ac:dyDescent="0.25">
      <c r="A8" s="3" t="s">
        <v>209</v>
      </c>
      <c r="B8">
        <v>72</v>
      </c>
    </row>
    <row r="9" spans="1:6" x14ac:dyDescent="0.25">
      <c r="A9" s="3" t="s">
        <v>207</v>
      </c>
      <c r="B9">
        <v>4</v>
      </c>
    </row>
    <row r="10" spans="1:6" x14ac:dyDescent="0.25">
      <c r="A10" s="3" t="s">
        <v>206</v>
      </c>
      <c r="B10">
        <v>9</v>
      </c>
      <c r="C10" s="6">
        <f>9/13</f>
        <v>0.69230769230769229</v>
      </c>
    </row>
    <row r="11" spans="1:6" x14ac:dyDescent="0.25">
      <c r="A11" s="3" t="s">
        <v>780</v>
      </c>
      <c r="B11">
        <v>85</v>
      </c>
    </row>
    <row r="13" spans="1:6" x14ac:dyDescent="0.25">
      <c r="A13" s="2" t="s">
        <v>775</v>
      </c>
      <c r="B13" t="s">
        <v>901</v>
      </c>
    </row>
    <row r="14" spans="1:6" x14ac:dyDescent="0.25">
      <c r="A14" s="3" t="s">
        <v>209</v>
      </c>
      <c r="B14">
        <v>72</v>
      </c>
    </row>
    <row r="15" spans="1:6" x14ac:dyDescent="0.25">
      <c r="A15" s="3" t="s">
        <v>207</v>
      </c>
      <c r="B15">
        <v>7</v>
      </c>
    </row>
    <row r="16" spans="1:6" x14ac:dyDescent="0.25">
      <c r="A16" s="3" t="s">
        <v>206</v>
      </c>
      <c r="B16">
        <v>6</v>
      </c>
      <c r="C16" s="6">
        <f>6/13</f>
        <v>0.46153846153846156</v>
      </c>
    </row>
    <row r="17" spans="1:3" x14ac:dyDescent="0.25">
      <c r="A17" s="3" t="s">
        <v>780</v>
      </c>
      <c r="B17">
        <v>85</v>
      </c>
    </row>
    <row r="19" spans="1:3" x14ac:dyDescent="0.25">
      <c r="A19" s="2" t="s">
        <v>775</v>
      </c>
      <c r="B19" t="s">
        <v>902</v>
      </c>
    </row>
    <row r="20" spans="1:3" x14ac:dyDescent="0.25">
      <c r="A20" s="3" t="s">
        <v>209</v>
      </c>
      <c r="B20">
        <v>72</v>
      </c>
    </row>
    <row r="21" spans="1:3" x14ac:dyDescent="0.25">
      <c r="A21" s="3" t="s">
        <v>207</v>
      </c>
      <c r="B21">
        <v>9</v>
      </c>
    </row>
    <row r="22" spans="1:3" x14ac:dyDescent="0.25">
      <c r="A22" s="3" t="s">
        <v>206</v>
      </c>
      <c r="B22">
        <v>4</v>
      </c>
      <c r="C22" s="6">
        <f>4/13</f>
        <v>0.30769230769230771</v>
      </c>
    </row>
    <row r="23" spans="1:3" x14ac:dyDescent="0.25">
      <c r="A23" s="3" t="s">
        <v>780</v>
      </c>
      <c r="B23">
        <v>85</v>
      </c>
    </row>
    <row r="25" spans="1:3" x14ac:dyDescent="0.25">
      <c r="A25" s="2" t="s">
        <v>775</v>
      </c>
      <c r="B25" t="s">
        <v>903</v>
      </c>
    </row>
    <row r="26" spans="1:3" x14ac:dyDescent="0.25">
      <c r="A26" s="3" t="s">
        <v>209</v>
      </c>
      <c r="B26">
        <v>72</v>
      </c>
    </row>
    <row r="27" spans="1:3" x14ac:dyDescent="0.25">
      <c r="A27" s="3" t="s">
        <v>207</v>
      </c>
      <c r="B27">
        <v>12</v>
      </c>
    </row>
    <row r="28" spans="1:3" x14ac:dyDescent="0.25">
      <c r="A28" s="3" t="s">
        <v>206</v>
      </c>
      <c r="B28">
        <v>1</v>
      </c>
      <c r="C28" s="6">
        <f>1/13</f>
        <v>7.6923076923076927E-2</v>
      </c>
    </row>
    <row r="29" spans="1:3" x14ac:dyDescent="0.25">
      <c r="A29" s="3" t="s">
        <v>780</v>
      </c>
      <c r="B29">
        <v>85</v>
      </c>
    </row>
    <row r="31" spans="1:3" x14ac:dyDescent="0.25">
      <c r="A31" s="2" t="s">
        <v>775</v>
      </c>
      <c r="B31" t="s">
        <v>904</v>
      </c>
    </row>
    <row r="32" spans="1:3" x14ac:dyDescent="0.25">
      <c r="A32" s="3" t="s">
        <v>730</v>
      </c>
      <c r="B32">
        <v>1</v>
      </c>
    </row>
    <row r="33" spans="1:2" x14ac:dyDescent="0.25">
      <c r="A33" s="3" t="s">
        <v>567</v>
      </c>
      <c r="B33">
        <v>1</v>
      </c>
    </row>
    <row r="34" spans="1:2" x14ac:dyDescent="0.25">
      <c r="A34" s="3" t="s">
        <v>448</v>
      </c>
      <c r="B34">
        <v>1</v>
      </c>
    </row>
    <row r="35" spans="1:2" x14ac:dyDescent="0.25">
      <c r="A35" s="3" t="s">
        <v>278</v>
      </c>
      <c r="B35">
        <v>1</v>
      </c>
    </row>
    <row r="36" spans="1:2" x14ac:dyDescent="0.25">
      <c r="A36" s="3" t="s">
        <v>532</v>
      </c>
      <c r="B36">
        <v>1</v>
      </c>
    </row>
    <row r="37" spans="1:2" x14ac:dyDescent="0.25">
      <c r="A37" s="3" t="s">
        <v>618</v>
      </c>
      <c r="B37">
        <v>1</v>
      </c>
    </row>
    <row r="38" spans="1:2" x14ac:dyDescent="0.25">
      <c r="A38" s="3" t="s">
        <v>339</v>
      </c>
      <c r="B38">
        <v>1</v>
      </c>
    </row>
    <row r="39" spans="1:2" x14ac:dyDescent="0.25">
      <c r="A39" s="3" t="s">
        <v>429</v>
      </c>
      <c r="B39">
        <v>1</v>
      </c>
    </row>
    <row r="40" spans="1:2" x14ac:dyDescent="0.25">
      <c r="A40" s="3" t="s">
        <v>390</v>
      </c>
      <c r="B40">
        <v>1</v>
      </c>
    </row>
    <row r="41" spans="1:2" x14ac:dyDescent="0.25">
      <c r="A41" s="3" t="s">
        <v>513</v>
      </c>
      <c r="B41">
        <v>1</v>
      </c>
    </row>
    <row r="42" spans="1:2" x14ac:dyDescent="0.25">
      <c r="A42" s="3" t="s">
        <v>782</v>
      </c>
    </row>
    <row r="43" spans="1:2" x14ac:dyDescent="0.25">
      <c r="A43" s="3" t="s">
        <v>780</v>
      </c>
      <c r="B43">
        <v>10</v>
      </c>
    </row>
  </sheetData>
  <pageMargins left="0.511811024" right="0.511811024" top="0.78740157499999996" bottom="0.78740157499999996" header="0.31496062000000002" footer="0.31496062000000002"/>
  <drawing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EFF0-BE55-49E5-B3DD-232FE96D159F}">
  <dimension ref="A2:F37"/>
  <sheetViews>
    <sheetView workbookViewId="0">
      <selection activeCell="F8" sqref="F8"/>
    </sheetView>
    <sheetView workbookViewId="1">
      <selection activeCell="F7" sqref="E4:F7"/>
    </sheetView>
  </sheetViews>
  <sheetFormatPr defaultRowHeight="13.2" x14ac:dyDescent="0.25"/>
  <cols>
    <col min="1" max="1" width="23.6640625" customWidth="1"/>
    <col min="2" max="2" width="19.109375" customWidth="1"/>
    <col min="3" max="3" width="4.6640625" style="6" bestFit="1" customWidth="1"/>
    <col min="4" max="4" width="10.5546875" bestFit="1" customWidth="1"/>
  </cols>
  <sheetData>
    <row r="2" spans="1:6" x14ac:dyDescent="0.25">
      <c r="A2" s="2" t="s">
        <v>775</v>
      </c>
      <c r="B2" t="s">
        <v>905</v>
      </c>
    </row>
    <row r="3" spans="1:6" x14ac:dyDescent="0.25">
      <c r="A3" s="3" t="s">
        <v>206</v>
      </c>
      <c r="B3">
        <v>7</v>
      </c>
      <c r="C3" s="6">
        <f>7/85</f>
        <v>8.2352941176470587E-2</v>
      </c>
    </row>
    <row r="4" spans="1:6" x14ac:dyDescent="0.25">
      <c r="A4" s="3" t="s">
        <v>782</v>
      </c>
      <c r="E4" t="s">
        <v>839</v>
      </c>
      <c r="F4">
        <v>3</v>
      </c>
    </row>
    <row r="5" spans="1:6" x14ac:dyDescent="0.25">
      <c r="A5" s="3" t="s">
        <v>780</v>
      </c>
      <c r="B5">
        <v>7</v>
      </c>
      <c r="E5" t="s">
        <v>840</v>
      </c>
      <c r="F5">
        <v>5</v>
      </c>
    </row>
    <row r="6" spans="1:6" x14ac:dyDescent="0.25">
      <c r="E6" t="s">
        <v>841</v>
      </c>
      <c r="F6">
        <v>3</v>
      </c>
    </row>
    <row r="7" spans="1:6" x14ac:dyDescent="0.25">
      <c r="A7" s="2" t="s">
        <v>775</v>
      </c>
      <c r="B7" t="s">
        <v>906</v>
      </c>
      <c r="E7" t="s">
        <v>842</v>
      </c>
      <c r="F7">
        <v>2</v>
      </c>
    </row>
    <row r="8" spans="1:6" x14ac:dyDescent="0.25">
      <c r="A8" s="3" t="s">
        <v>209</v>
      </c>
      <c r="B8">
        <v>78</v>
      </c>
    </row>
    <row r="9" spans="1:6" x14ac:dyDescent="0.25">
      <c r="A9" s="3" t="s">
        <v>207</v>
      </c>
      <c r="B9">
        <v>4</v>
      </c>
    </row>
    <row r="10" spans="1:6" x14ac:dyDescent="0.25">
      <c r="A10" s="3" t="s">
        <v>206</v>
      </c>
      <c r="B10">
        <v>3</v>
      </c>
      <c r="C10" s="6">
        <f>3/7</f>
        <v>0.42857142857142855</v>
      </c>
    </row>
    <row r="11" spans="1:6" x14ac:dyDescent="0.25">
      <c r="A11" s="3" t="s">
        <v>780</v>
      </c>
      <c r="B11">
        <v>85</v>
      </c>
    </row>
    <row r="13" spans="1:6" x14ac:dyDescent="0.25">
      <c r="A13" s="2" t="s">
        <v>775</v>
      </c>
      <c r="B13" t="s">
        <v>907</v>
      </c>
    </row>
    <row r="14" spans="1:6" x14ac:dyDescent="0.25">
      <c r="A14" s="3" t="s">
        <v>209</v>
      </c>
      <c r="B14">
        <v>78</v>
      </c>
    </row>
    <row r="15" spans="1:6" x14ac:dyDescent="0.25">
      <c r="A15" s="3" t="s">
        <v>207</v>
      </c>
      <c r="B15">
        <v>2</v>
      </c>
    </row>
    <row r="16" spans="1:6" x14ac:dyDescent="0.25">
      <c r="A16" s="3" t="s">
        <v>206</v>
      </c>
      <c r="B16">
        <v>5</v>
      </c>
      <c r="C16" s="6">
        <f>5/7</f>
        <v>0.7142857142857143</v>
      </c>
    </row>
    <row r="17" spans="1:3" x14ac:dyDescent="0.25">
      <c r="A17" s="3" t="s">
        <v>780</v>
      </c>
      <c r="B17">
        <v>85</v>
      </c>
    </row>
    <row r="19" spans="1:3" x14ac:dyDescent="0.25">
      <c r="A19" s="2" t="s">
        <v>775</v>
      </c>
      <c r="B19" t="s">
        <v>908</v>
      </c>
    </row>
    <row r="20" spans="1:3" x14ac:dyDescent="0.25">
      <c r="A20" s="3" t="s">
        <v>209</v>
      </c>
      <c r="B20">
        <v>78</v>
      </c>
    </row>
    <row r="21" spans="1:3" x14ac:dyDescent="0.25">
      <c r="A21" s="3" t="s">
        <v>207</v>
      </c>
      <c r="B21">
        <v>4</v>
      </c>
    </row>
    <row r="22" spans="1:3" x14ac:dyDescent="0.25">
      <c r="A22" s="3" t="s">
        <v>206</v>
      </c>
      <c r="B22">
        <v>3</v>
      </c>
      <c r="C22" s="6">
        <f>3/7</f>
        <v>0.42857142857142855</v>
      </c>
    </row>
    <row r="23" spans="1:3" x14ac:dyDescent="0.25">
      <c r="A23" s="3" t="s">
        <v>780</v>
      </c>
      <c r="B23">
        <v>85</v>
      </c>
    </row>
    <row r="25" spans="1:3" x14ac:dyDescent="0.25">
      <c r="A25" s="2" t="s">
        <v>775</v>
      </c>
      <c r="B25" t="s">
        <v>909</v>
      </c>
    </row>
    <row r="26" spans="1:3" x14ac:dyDescent="0.25">
      <c r="A26" s="3" t="s">
        <v>209</v>
      </c>
      <c r="B26">
        <v>78</v>
      </c>
    </row>
    <row r="27" spans="1:3" x14ac:dyDescent="0.25">
      <c r="A27" s="3" t="s">
        <v>207</v>
      </c>
      <c r="B27">
        <v>5</v>
      </c>
    </row>
    <row r="28" spans="1:3" x14ac:dyDescent="0.25">
      <c r="A28" s="3" t="s">
        <v>206</v>
      </c>
      <c r="B28">
        <v>2</v>
      </c>
      <c r="C28" s="6">
        <f>2/7</f>
        <v>0.2857142857142857</v>
      </c>
    </row>
    <row r="29" spans="1:3" x14ac:dyDescent="0.25">
      <c r="A29" s="3" t="s">
        <v>780</v>
      </c>
      <c r="B29">
        <v>85</v>
      </c>
    </row>
    <row r="31" spans="1:3" x14ac:dyDescent="0.25">
      <c r="A31" s="2" t="s">
        <v>775</v>
      </c>
      <c r="B31" t="s">
        <v>910</v>
      </c>
    </row>
    <row r="32" spans="1:3" x14ac:dyDescent="0.25">
      <c r="A32" s="3" t="s">
        <v>568</v>
      </c>
      <c r="B32">
        <v>1</v>
      </c>
    </row>
    <row r="33" spans="1:2" x14ac:dyDescent="0.25">
      <c r="A33" s="3" t="s">
        <v>384</v>
      </c>
      <c r="B33">
        <v>1</v>
      </c>
    </row>
    <row r="34" spans="1:2" x14ac:dyDescent="0.25">
      <c r="A34" s="3" t="s">
        <v>447</v>
      </c>
      <c r="B34">
        <v>1</v>
      </c>
    </row>
    <row r="35" spans="1:2" x14ac:dyDescent="0.25">
      <c r="A35" s="3" t="s">
        <v>657</v>
      </c>
      <c r="B35">
        <v>1</v>
      </c>
    </row>
    <row r="36" spans="1:2" x14ac:dyDescent="0.25">
      <c r="A36" s="3" t="s">
        <v>782</v>
      </c>
    </row>
    <row r="37" spans="1:2" x14ac:dyDescent="0.25">
      <c r="A37" s="3" t="s">
        <v>780</v>
      </c>
      <c r="B37">
        <v>4</v>
      </c>
    </row>
  </sheetData>
  <pageMargins left="0.511811024" right="0.511811024" top="0.78740157499999996" bottom="0.78740157499999996" header="0.31496062000000002" footer="0.31496062000000002"/>
  <drawing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1A10-2F1B-447B-8441-39F6EFB1176F}">
  <dimension ref="A2:F37"/>
  <sheetViews>
    <sheetView workbookViewId="0">
      <selection activeCell="F8" sqref="F8"/>
    </sheetView>
    <sheetView workbookViewId="1">
      <selection activeCell="E4" sqref="E4:F7"/>
    </sheetView>
  </sheetViews>
  <sheetFormatPr defaultRowHeight="13.2" x14ac:dyDescent="0.25"/>
  <cols>
    <col min="1" max="1" width="14.33203125" customWidth="1"/>
    <col min="2" max="2" width="18.109375" customWidth="1"/>
    <col min="3" max="3" width="4.6640625" style="6" bestFit="1" customWidth="1"/>
    <col min="4" max="4" width="10.5546875" bestFit="1" customWidth="1"/>
  </cols>
  <sheetData>
    <row r="2" spans="1:6" x14ac:dyDescent="0.25">
      <c r="A2" s="2" t="s">
        <v>775</v>
      </c>
      <c r="B2" t="s">
        <v>911</v>
      </c>
    </row>
    <row r="3" spans="1:6" x14ac:dyDescent="0.25">
      <c r="A3" s="3" t="s">
        <v>206</v>
      </c>
      <c r="B3">
        <v>7</v>
      </c>
      <c r="C3" s="6">
        <f>7/85</f>
        <v>8.2352941176470587E-2</v>
      </c>
    </row>
    <row r="4" spans="1:6" x14ac:dyDescent="0.25">
      <c r="A4" s="3" t="s">
        <v>782</v>
      </c>
      <c r="E4" t="s">
        <v>839</v>
      </c>
      <c r="F4">
        <v>5</v>
      </c>
    </row>
    <row r="5" spans="1:6" x14ac:dyDescent="0.25">
      <c r="A5" s="3" t="s">
        <v>780</v>
      </c>
      <c r="B5">
        <v>7</v>
      </c>
      <c r="E5" t="s">
        <v>840</v>
      </c>
      <c r="F5">
        <v>4</v>
      </c>
    </row>
    <row r="6" spans="1:6" x14ac:dyDescent="0.25">
      <c r="E6" t="s">
        <v>841</v>
      </c>
      <c r="F6">
        <v>1</v>
      </c>
    </row>
    <row r="7" spans="1:6" x14ac:dyDescent="0.25">
      <c r="A7" s="2" t="s">
        <v>775</v>
      </c>
      <c r="B7" t="s">
        <v>912</v>
      </c>
      <c r="E7" t="s">
        <v>842</v>
      </c>
      <c r="F7">
        <v>0</v>
      </c>
    </row>
    <row r="8" spans="1:6" x14ac:dyDescent="0.25">
      <c r="A8" s="3" t="s">
        <v>209</v>
      </c>
      <c r="B8">
        <v>78</v>
      </c>
    </row>
    <row r="9" spans="1:6" x14ac:dyDescent="0.25">
      <c r="A9" s="3" t="s">
        <v>207</v>
      </c>
      <c r="B9">
        <v>2</v>
      </c>
    </row>
    <row r="10" spans="1:6" x14ac:dyDescent="0.25">
      <c r="A10" s="3" t="s">
        <v>206</v>
      </c>
      <c r="B10">
        <v>5</v>
      </c>
      <c r="C10" s="6">
        <f>5/7</f>
        <v>0.7142857142857143</v>
      </c>
    </row>
    <row r="11" spans="1:6" x14ac:dyDescent="0.25">
      <c r="A11" s="3" t="s">
        <v>780</v>
      </c>
      <c r="B11">
        <v>85</v>
      </c>
    </row>
    <row r="13" spans="1:6" x14ac:dyDescent="0.25">
      <c r="A13" s="2" t="s">
        <v>775</v>
      </c>
      <c r="B13" t="s">
        <v>913</v>
      </c>
    </row>
    <row r="14" spans="1:6" x14ac:dyDescent="0.25">
      <c r="A14" s="3" t="s">
        <v>209</v>
      </c>
      <c r="B14">
        <v>78</v>
      </c>
    </row>
    <row r="15" spans="1:6" x14ac:dyDescent="0.25">
      <c r="A15" s="3" t="s">
        <v>207</v>
      </c>
      <c r="B15">
        <v>3</v>
      </c>
    </row>
    <row r="16" spans="1:6" x14ac:dyDescent="0.25">
      <c r="A16" s="3" t="s">
        <v>206</v>
      </c>
      <c r="B16">
        <v>4</v>
      </c>
      <c r="C16" s="6">
        <f>4/7</f>
        <v>0.5714285714285714</v>
      </c>
    </row>
    <row r="17" spans="1:3" x14ac:dyDescent="0.25">
      <c r="A17" s="3" t="s">
        <v>780</v>
      </c>
      <c r="B17">
        <v>85</v>
      </c>
    </row>
    <row r="19" spans="1:3" x14ac:dyDescent="0.25">
      <c r="A19" s="2" t="s">
        <v>775</v>
      </c>
      <c r="B19" t="s">
        <v>914</v>
      </c>
    </row>
    <row r="20" spans="1:3" x14ac:dyDescent="0.25">
      <c r="A20" s="3" t="s">
        <v>209</v>
      </c>
      <c r="B20">
        <v>78</v>
      </c>
    </row>
    <row r="21" spans="1:3" x14ac:dyDescent="0.25">
      <c r="A21" s="3" t="s">
        <v>207</v>
      </c>
      <c r="B21">
        <v>6</v>
      </c>
    </row>
    <row r="22" spans="1:3" x14ac:dyDescent="0.25">
      <c r="A22" s="3" t="s">
        <v>206</v>
      </c>
      <c r="B22">
        <v>1</v>
      </c>
      <c r="C22" s="6">
        <f>1/7</f>
        <v>0.14285714285714285</v>
      </c>
    </row>
    <row r="23" spans="1:3" x14ac:dyDescent="0.25">
      <c r="A23" s="3" t="s">
        <v>780</v>
      </c>
      <c r="B23">
        <v>85</v>
      </c>
    </row>
    <row r="25" spans="1:3" x14ac:dyDescent="0.25">
      <c r="A25" s="2" t="s">
        <v>775</v>
      </c>
      <c r="B25" t="s">
        <v>915</v>
      </c>
    </row>
    <row r="26" spans="1:3" x14ac:dyDescent="0.25">
      <c r="A26" s="3" t="s">
        <v>209</v>
      </c>
      <c r="B26">
        <v>78</v>
      </c>
    </row>
    <row r="27" spans="1:3" x14ac:dyDescent="0.25">
      <c r="A27" s="3" t="s">
        <v>207</v>
      </c>
      <c r="B27">
        <v>7</v>
      </c>
      <c r="C27" s="6">
        <v>0</v>
      </c>
    </row>
    <row r="28" spans="1:3" x14ac:dyDescent="0.25">
      <c r="A28" s="3" t="s">
        <v>780</v>
      </c>
      <c r="B28">
        <v>85</v>
      </c>
    </row>
    <row r="31" spans="1:3" x14ac:dyDescent="0.25">
      <c r="A31" s="2" t="s">
        <v>775</v>
      </c>
      <c r="B31" t="s">
        <v>916</v>
      </c>
    </row>
    <row r="32" spans="1:3" x14ac:dyDescent="0.25">
      <c r="A32" s="3" t="s">
        <v>569</v>
      </c>
      <c r="B32">
        <v>1</v>
      </c>
    </row>
    <row r="33" spans="1:2" x14ac:dyDescent="0.25">
      <c r="A33" s="3" t="s">
        <v>384</v>
      </c>
      <c r="B33">
        <v>1</v>
      </c>
    </row>
    <row r="34" spans="1:2" x14ac:dyDescent="0.25">
      <c r="A34" s="3" t="s">
        <v>447</v>
      </c>
      <c r="B34">
        <v>1</v>
      </c>
    </row>
    <row r="35" spans="1:2" x14ac:dyDescent="0.25">
      <c r="A35" s="3" t="s">
        <v>658</v>
      </c>
      <c r="B35">
        <v>1</v>
      </c>
    </row>
    <row r="36" spans="1:2" x14ac:dyDescent="0.25">
      <c r="A36" s="3" t="s">
        <v>782</v>
      </c>
    </row>
    <row r="37" spans="1:2" x14ac:dyDescent="0.25">
      <c r="A37" s="3" t="s">
        <v>780</v>
      </c>
      <c r="B37">
        <v>4</v>
      </c>
    </row>
  </sheetData>
  <pageMargins left="0.511811024" right="0.511811024" top="0.78740157499999996" bottom="0.78740157499999996" header="0.31496062000000002" footer="0.31496062000000002"/>
  <pageSetup paperSize="9" orientation="portrait" r:id="rId7"/>
  <drawing r:id="rId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2F0C-4E9A-4CA2-9FA7-CA844F7FCC0D}">
  <dimension ref="A2:E52"/>
  <sheetViews>
    <sheetView workbookViewId="0">
      <selection activeCell="E9" sqref="E9"/>
    </sheetView>
    <sheetView workbookViewId="1">
      <selection activeCell="D4" sqref="D4:E7"/>
    </sheetView>
  </sheetViews>
  <sheetFormatPr defaultRowHeight="13.2" x14ac:dyDescent="0.25"/>
  <cols>
    <col min="1" max="1" width="15.33203125" customWidth="1"/>
    <col min="2" max="2" width="8" customWidth="1"/>
    <col min="3" max="3" width="9.33203125" style="6" customWidth="1"/>
    <col min="4" max="4" width="10.5546875" bestFit="1" customWidth="1"/>
  </cols>
  <sheetData>
    <row r="2" spans="1:5" x14ac:dyDescent="0.25">
      <c r="A2" s="2" t="s">
        <v>775</v>
      </c>
      <c r="B2" t="s">
        <v>917</v>
      </c>
    </row>
    <row r="3" spans="1:5" x14ac:dyDescent="0.25">
      <c r="A3" s="3" t="s">
        <v>206</v>
      </c>
      <c r="B3">
        <v>23</v>
      </c>
      <c r="C3" s="6">
        <f>GETPIVOTDATA("De acordo com sua experiência de importação, o CAPÍTULO XV - ROTULAGEM DE BEM OU PRODUTO IMPORTADO - PRODUTO ACABADO do Regulamento Técnico de Bens e Produtos Importados para Vigilância Sanitária (RDC nº 81/2008) necessita de revisão?",$A$2,"De acordo com sua experiência de importação, o CAPÍTULO XV - ROTULAGEM DE BEM OU PRODUTO IMPORTADO - PRODUTO ACABADO do Regulamento Técnico de Bens e Produtos Importados para Vigilância Sanitária (RDC nº 81/2008) necessita de revisão?","Sim")/85</f>
        <v>0.27058823529411763</v>
      </c>
    </row>
    <row r="4" spans="1:5" x14ac:dyDescent="0.25">
      <c r="A4" s="3" t="s">
        <v>782</v>
      </c>
      <c r="D4" t="s">
        <v>839</v>
      </c>
      <c r="E4">
        <v>12</v>
      </c>
    </row>
    <row r="5" spans="1:5" x14ac:dyDescent="0.25">
      <c r="A5" s="3" t="s">
        <v>780</v>
      </c>
      <c r="B5">
        <v>23</v>
      </c>
      <c r="D5" t="s">
        <v>840</v>
      </c>
      <c r="E5">
        <v>8</v>
      </c>
    </row>
    <row r="6" spans="1:5" x14ac:dyDescent="0.25">
      <c r="D6" t="s">
        <v>841</v>
      </c>
      <c r="E6">
        <v>3</v>
      </c>
    </row>
    <row r="7" spans="1:5" x14ac:dyDescent="0.25">
      <c r="A7" s="2" t="s">
        <v>775</v>
      </c>
      <c r="B7" t="s">
        <v>918</v>
      </c>
      <c r="D7" t="s">
        <v>842</v>
      </c>
      <c r="E7">
        <v>7</v>
      </c>
    </row>
    <row r="8" spans="1:5" x14ac:dyDescent="0.25">
      <c r="A8" s="3" t="s">
        <v>209</v>
      </c>
      <c r="B8">
        <v>62</v>
      </c>
    </row>
    <row r="9" spans="1:5" x14ac:dyDescent="0.25">
      <c r="A9" s="3" t="s">
        <v>207</v>
      </c>
      <c r="B9">
        <v>11</v>
      </c>
    </row>
    <row r="10" spans="1:5" x14ac:dyDescent="0.25">
      <c r="A10" s="3" t="s">
        <v>206</v>
      </c>
      <c r="B10">
        <v>12</v>
      </c>
      <c r="C10" s="6">
        <f>12/23</f>
        <v>0.52173913043478259</v>
      </c>
    </row>
    <row r="11" spans="1:5" x14ac:dyDescent="0.25">
      <c r="A11" s="3" t="s">
        <v>780</v>
      </c>
      <c r="B11">
        <v>85</v>
      </c>
    </row>
    <row r="13" spans="1:5" x14ac:dyDescent="0.25">
      <c r="A13" s="2" t="s">
        <v>775</v>
      </c>
      <c r="B13" t="s">
        <v>919</v>
      </c>
    </row>
    <row r="14" spans="1:5" x14ac:dyDescent="0.25">
      <c r="A14" s="3" t="s">
        <v>209</v>
      </c>
      <c r="B14">
        <v>62</v>
      </c>
    </row>
    <row r="15" spans="1:5" x14ac:dyDescent="0.25">
      <c r="A15" s="3" t="s">
        <v>207</v>
      </c>
      <c r="B15">
        <v>15</v>
      </c>
    </row>
    <row r="16" spans="1:5" x14ac:dyDescent="0.25">
      <c r="A16" s="3" t="s">
        <v>206</v>
      </c>
      <c r="B16">
        <v>8</v>
      </c>
      <c r="C16" s="6">
        <f>8/23</f>
        <v>0.34782608695652173</v>
      </c>
    </row>
    <row r="17" spans="1:3" x14ac:dyDescent="0.25">
      <c r="A17" s="3" t="s">
        <v>780</v>
      </c>
      <c r="B17">
        <v>85</v>
      </c>
    </row>
    <row r="19" spans="1:3" x14ac:dyDescent="0.25">
      <c r="A19" s="2" t="s">
        <v>775</v>
      </c>
      <c r="B19" t="s">
        <v>920</v>
      </c>
    </row>
    <row r="20" spans="1:3" x14ac:dyDescent="0.25">
      <c r="A20" s="3" t="s">
        <v>209</v>
      </c>
      <c r="B20">
        <v>62</v>
      </c>
    </row>
    <row r="21" spans="1:3" x14ac:dyDescent="0.25">
      <c r="A21" s="3" t="s">
        <v>207</v>
      </c>
      <c r="B21">
        <v>20</v>
      </c>
    </row>
    <row r="22" spans="1:3" x14ac:dyDescent="0.25">
      <c r="A22" s="3" t="s">
        <v>206</v>
      </c>
      <c r="B22">
        <v>3</v>
      </c>
      <c r="C22" s="6">
        <f>3/23</f>
        <v>0.13043478260869565</v>
      </c>
    </row>
    <row r="23" spans="1:3" x14ac:dyDescent="0.25">
      <c r="A23" s="3" t="s">
        <v>780</v>
      </c>
      <c r="B23">
        <v>85</v>
      </c>
    </row>
    <row r="25" spans="1:3" x14ac:dyDescent="0.25">
      <c r="A25" s="2" t="s">
        <v>775</v>
      </c>
      <c r="B25" t="s">
        <v>921</v>
      </c>
    </row>
    <row r="26" spans="1:3" x14ac:dyDescent="0.25">
      <c r="A26" s="3" t="s">
        <v>209</v>
      </c>
      <c r="B26">
        <v>62</v>
      </c>
    </row>
    <row r="27" spans="1:3" x14ac:dyDescent="0.25">
      <c r="A27" s="3" t="s">
        <v>207</v>
      </c>
      <c r="B27">
        <v>16</v>
      </c>
    </row>
    <row r="28" spans="1:3" x14ac:dyDescent="0.25">
      <c r="A28" s="3" t="s">
        <v>206</v>
      </c>
      <c r="B28">
        <v>7</v>
      </c>
      <c r="C28" s="6">
        <f>7/23</f>
        <v>0.30434782608695654</v>
      </c>
    </row>
    <row r="29" spans="1:3" x14ac:dyDescent="0.25">
      <c r="A29" s="3" t="s">
        <v>780</v>
      </c>
      <c r="B29">
        <v>85</v>
      </c>
    </row>
    <row r="31" spans="1:3" x14ac:dyDescent="0.25">
      <c r="A31" s="2" t="s">
        <v>775</v>
      </c>
      <c r="B31" t="s">
        <v>922</v>
      </c>
    </row>
    <row r="32" spans="1:3" x14ac:dyDescent="0.25">
      <c r="A32" s="3" t="s">
        <v>550</v>
      </c>
      <c r="B32">
        <v>1</v>
      </c>
    </row>
    <row r="33" spans="1:2" x14ac:dyDescent="0.25">
      <c r="A33" s="3" t="s">
        <v>570</v>
      </c>
      <c r="B33">
        <v>1</v>
      </c>
    </row>
    <row r="34" spans="1:2" x14ac:dyDescent="0.25">
      <c r="A34" s="3" t="s">
        <v>750</v>
      </c>
      <c r="B34">
        <v>1</v>
      </c>
    </row>
    <row r="35" spans="1:2" x14ac:dyDescent="0.25">
      <c r="A35" s="3" t="s">
        <v>731</v>
      </c>
      <c r="B35">
        <v>1</v>
      </c>
    </row>
    <row r="36" spans="1:2" x14ac:dyDescent="0.25">
      <c r="A36" s="3" t="s">
        <v>462</v>
      </c>
      <c r="B36">
        <v>1</v>
      </c>
    </row>
    <row r="37" spans="1:2" x14ac:dyDescent="0.25">
      <c r="A37" s="3" t="s">
        <v>716</v>
      </c>
      <c r="B37">
        <v>1</v>
      </c>
    </row>
    <row r="38" spans="1:2" x14ac:dyDescent="0.25">
      <c r="A38" s="3" t="s">
        <v>252</v>
      </c>
      <c r="B38">
        <v>1</v>
      </c>
    </row>
    <row r="39" spans="1:2" x14ac:dyDescent="0.25">
      <c r="A39" s="3" t="s">
        <v>601</v>
      </c>
      <c r="B39">
        <v>1</v>
      </c>
    </row>
    <row r="40" spans="1:2" x14ac:dyDescent="0.25">
      <c r="A40" s="3" t="s">
        <v>374</v>
      </c>
      <c r="B40">
        <v>1</v>
      </c>
    </row>
    <row r="41" spans="1:2" x14ac:dyDescent="0.25">
      <c r="A41" s="3" t="s">
        <v>449</v>
      </c>
      <c r="B41">
        <v>1</v>
      </c>
    </row>
    <row r="42" spans="1:2" x14ac:dyDescent="0.25">
      <c r="A42" s="3" t="s">
        <v>273</v>
      </c>
      <c r="B42">
        <v>1</v>
      </c>
    </row>
    <row r="43" spans="1:2" x14ac:dyDescent="0.25">
      <c r="A43" s="3" t="s">
        <v>479</v>
      </c>
      <c r="B43">
        <v>1</v>
      </c>
    </row>
    <row r="44" spans="1:2" x14ac:dyDescent="0.25">
      <c r="A44" s="3" t="s">
        <v>533</v>
      </c>
      <c r="B44">
        <v>1</v>
      </c>
    </row>
    <row r="45" spans="1:2" x14ac:dyDescent="0.25">
      <c r="A45" s="3" t="s">
        <v>652</v>
      </c>
      <c r="B45">
        <v>1</v>
      </c>
    </row>
    <row r="46" spans="1:2" x14ac:dyDescent="0.25">
      <c r="A46" s="3" t="s">
        <v>384</v>
      </c>
      <c r="B46">
        <v>1</v>
      </c>
    </row>
    <row r="47" spans="1:2" x14ac:dyDescent="0.25">
      <c r="A47" s="3" t="s">
        <v>315</v>
      </c>
      <c r="B47">
        <v>1</v>
      </c>
    </row>
    <row r="48" spans="1:2" x14ac:dyDescent="0.25">
      <c r="A48" s="3" t="s">
        <v>634</v>
      </c>
      <c r="B48">
        <v>1</v>
      </c>
    </row>
    <row r="49" spans="1:2" x14ac:dyDescent="0.25">
      <c r="A49" s="3" t="s">
        <v>772</v>
      </c>
      <c r="B49">
        <v>1</v>
      </c>
    </row>
    <row r="50" spans="1:2" x14ac:dyDescent="0.25">
      <c r="A50" s="3" t="s">
        <v>640</v>
      </c>
      <c r="B50">
        <v>1</v>
      </c>
    </row>
    <row r="51" spans="1:2" x14ac:dyDescent="0.25">
      <c r="A51" s="3" t="s">
        <v>782</v>
      </c>
    </row>
    <row r="52" spans="1:2" x14ac:dyDescent="0.25">
      <c r="A52" s="3" t="s">
        <v>780</v>
      </c>
      <c r="B52">
        <v>19</v>
      </c>
    </row>
  </sheetData>
  <pageMargins left="0.511811024" right="0.511811024" top="0.78740157499999996" bottom="0.78740157499999996" header="0.31496062000000002" footer="0.31496062000000002"/>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F86"/>
  <sheetViews>
    <sheetView workbookViewId="0"/>
    <sheetView workbookViewId="1">
      <selection activeCell="N1" sqref="N1"/>
    </sheetView>
  </sheetViews>
  <sheetFormatPr defaultRowHeight="13.2" x14ac:dyDescent="0.25"/>
  <cols>
    <col min="1" max="1016" width="11.44140625"/>
  </cols>
  <sheetData>
    <row r="1" spans="1:370" x14ac:dyDescent="0.25">
      <c r="A1" t="s">
        <v>0</v>
      </c>
      <c r="B1" t="s">
        <v>1</v>
      </c>
      <c r="C1" t="s">
        <v>2</v>
      </c>
      <c r="D1" t="s">
        <v>3</v>
      </c>
      <c r="E1" t="s">
        <v>4</v>
      </c>
      <c r="F1" t="s">
        <v>5</v>
      </c>
      <c r="G1" t="s">
        <v>6</v>
      </c>
      <c r="H1" t="s">
        <v>7</v>
      </c>
      <c r="I1" t="s">
        <v>8</v>
      </c>
      <c r="J1" t="s">
        <v>9</v>
      </c>
      <c r="K1" t="s">
        <v>10</v>
      </c>
      <c r="L1" t="s">
        <v>11</v>
      </c>
      <c r="M1" t="s">
        <v>12</v>
      </c>
      <c r="N1" t="s">
        <v>16</v>
      </c>
      <c r="O1" t="s">
        <v>17</v>
      </c>
      <c r="P1" t="s">
        <v>18</v>
      </c>
      <c r="Q1" t="s">
        <v>19</v>
      </c>
      <c r="R1" t="s">
        <v>20</v>
      </c>
      <c r="S1" t="s">
        <v>21</v>
      </c>
      <c r="T1" t="s">
        <v>22</v>
      </c>
      <c r="U1" t="s">
        <v>23</v>
      </c>
      <c r="V1" t="s">
        <v>24</v>
      </c>
      <c r="W1" t="s">
        <v>25</v>
      </c>
      <c r="X1" t="s">
        <v>26</v>
      </c>
      <c r="Y1" t="s">
        <v>27</v>
      </c>
      <c r="Z1" t="s">
        <v>28</v>
      </c>
      <c r="AA1" t="s">
        <v>23</v>
      </c>
      <c r="AB1" t="s">
        <v>29</v>
      </c>
      <c r="AC1" t="s">
        <v>19</v>
      </c>
      <c r="AD1" t="s">
        <v>20</v>
      </c>
      <c r="AE1" t="s">
        <v>21</v>
      </c>
      <c r="AF1" t="s">
        <v>22</v>
      </c>
      <c r="AG1" t="s">
        <v>23</v>
      </c>
      <c r="AH1" t="s">
        <v>30</v>
      </c>
      <c r="AI1" t="s">
        <v>19</v>
      </c>
      <c r="AJ1" t="s">
        <v>20</v>
      </c>
      <c r="AK1" t="s">
        <v>21</v>
      </c>
      <c r="AL1" t="s">
        <v>22</v>
      </c>
      <c r="AM1" t="s">
        <v>23</v>
      </c>
      <c r="AN1" t="s">
        <v>31</v>
      </c>
      <c r="AO1" t="s">
        <v>19</v>
      </c>
      <c r="AP1" t="s">
        <v>20</v>
      </c>
      <c r="AQ1" t="s">
        <v>21</v>
      </c>
      <c r="AR1" t="s">
        <v>22</v>
      </c>
      <c r="AS1" t="s">
        <v>23</v>
      </c>
      <c r="AT1" t="s">
        <v>32</v>
      </c>
      <c r="AU1" t="s">
        <v>19</v>
      </c>
      <c r="AV1" t="s">
        <v>20</v>
      </c>
      <c r="AW1" t="s">
        <v>21</v>
      </c>
      <c r="AX1" t="s">
        <v>22</v>
      </c>
      <c r="AY1" t="s">
        <v>23</v>
      </c>
      <c r="AZ1" t="s">
        <v>33</v>
      </c>
      <c r="BA1" t="s">
        <v>19</v>
      </c>
      <c r="BB1" t="s">
        <v>20</v>
      </c>
      <c r="BC1" t="s">
        <v>21</v>
      </c>
      <c r="BD1" t="s">
        <v>22</v>
      </c>
      <c r="BE1" t="s">
        <v>23</v>
      </c>
      <c r="BF1" t="s">
        <v>34</v>
      </c>
      <c r="BG1" t="s">
        <v>19</v>
      </c>
      <c r="BH1" t="s">
        <v>20</v>
      </c>
      <c r="BI1" t="s">
        <v>21</v>
      </c>
      <c r="BJ1" t="s">
        <v>22</v>
      </c>
      <c r="BK1" t="s">
        <v>23</v>
      </c>
      <c r="BL1" t="s">
        <v>35</v>
      </c>
      <c r="BM1" t="s">
        <v>19</v>
      </c>
      <c r="BN1" t="s">
        <v>20</v>
      </c>
      <c r="BO1" t="s">
        <v>21</v>
      </c>
      <c r="BP1" t="s">
        <v>22</v>
      </c>
      <c r="BQ1" t="s">
        <v>23</v>
      </c>
      <c r="BR1" t="s">
        <v>36</v>
      </c>
      <c r="BS1" t="s">
        <v>19</v>
      </c>
      <c r="BT1" t="s">
        <v>20</v>
      </c>
      <c r="BU1" t="s">
        <v>21</v>
      </c>
      <c r="BV1" t="s">
        <v>22</v>
      </c>
      <c r="BW1" t="s">
        <v>23</v>
      </c>
      <c r="BX1" t="s">
        <v>37</v>
      </c>
      <c r="BY1" t="s">
        <v>19</v>
      </c>
      <c r="BZ1" t="s">
        <v>20</v>
      </c>
      <c r="CA1" t="s">
        <v>21</v>
      </c>
      <c r="CB1" t="s">
        <v>22</v>
      </c>
      <c r="CC1" t="s">
        <v>23</v>
      </c>
      <c r="CD1" t="s">
        <v>38</v>
      </c>
      <c r="CE1" t="s">
        <v>19</v>
      </c>
      <c r="CF1" t="s">
        <v>20</v>
      </c>
      <c r="CG1" t="s">
        <v>21</v>
      </c>
      <c r="CH1" t="s">
        <v>22</v>
      </c>
      <c r="CI1" t="s">
        <v>23</v>
      </c>
      <c r="CJ1" t="s">
        <v>39</v>
      </c>
      <c r="CK1" t="s">
        <v>19</v>
      </c>
      <c r="CL1" t="s">
        <v>20</v>
      </c>
      <c r="CM1" t="s">
        <v>21</v>
      </c>
      <c r="CN1" t="s">
        <v>22</v>
      </c>
      <c r="CO1" t="s">
        <v>23</v>
      </c>
      <c r="CP1" t="s">
        <v>40</v>
      </c>
      <c r="CQ1" t="s">
        <v>19</v>
      </c>
      <c r="CR1" t="s">
        <v>20</v>
      </c>
      <c r="CS1" t="s">
        <v>21</v>
      </c>
      <c r="CT1" t="s">
        <v>22</v>
      </c>
      <c r="CU1" t="s">
        <v>23</v>
      </c>
      <c r="CV1" t="s">
        <v>41</v>
      </c>
      <c r="CW1" t="s">
        <v>19</v>
      </c>
      <c r="CX1" t="s">
        <v>20</v>
      </c>
      <c r="CY1" t="s">
        <v>21</v>
      </c>
      <c r="CZ1" t="s">
        <v>22</v>
      </c>
      <c r="DA1" t="s">
        <v>23</v>
      </c>
      <c r="DB1" t="s">
        <v>42</v>
      </c>
      <c r="DC1" t="s">
        <v>19</v>
      </c>
      <c r="DD1" t="s">
        <v>20</v>
      </c>
      <c r="DE1" t="s">
        <v>21</v>
      </c>
      <c r="DF1" t="s">
        <v>22</v>
      </c>
      <c r="DG1" t="s">
        <v>23</v>
      </c>
      <c r="DH1" t="s">
        <v>43</v>
      </c>
      <c r="DI1" t="s">
        <v>19</v>
      </c>
      <c r="DJ1" t="s">
        <v>20</v>
      </c>
      <c r="DK1" t="s">
        <v>21</v>
      </c>
      <c r="DL1" t="s">
        <v>22</v>
      </c>
      <c r="DM1" t="s">
        <v>23</v>
      </c>
      <c r="DN1" t="s">
        <v>44</v>
      </c>
      <c r="DO1" t="s">
        <v>19</v>
      </c>
      <c r="DP1" t="s">
        <v>20</v>
      </c>
      <c r="DQ1" t="s">
        <v>21</v>
      </c>
      <c r="DR1" t="s">
        <v>22</v>
      </c>
      <c r="DS1" t="s">
        <v>23</v>
      </c>
      <c r="DT1" t="s">
        <v>45</v>
      </c>
      <c r="DU1" t="s">
        <v>19</v>
      </c>
      <c r="DV1" t="s">
        <v>20</v>
      </c>
      <c r="DW1" t="s">
        <v>21</v>
      </c>
      <c r="DX1" t="s">
        <v>22</v>
      </c>
      <c r="DY1" t="s">
        <v>23</v>
      </c>
      <c r="DZ1" t="s">
        <v>46</v>
      </c>
      <c r="EA1" t="s">
        <v>19</v>
      </c>
      <c r="EB1" t="s">
        <v>20</v>
      </c>
      <c r="EC1" t="s">
        <v>21</v>
      </c>
      <c r="ED1" t="s">
        <v>22</v>
      </c>
      <c r="EE1" t="s">
        <v>23</v>
      </c>
      <c r="EF1" t="s">
        <v>47</v>
      </c>
      <c r="EG1" t="s">
        <v>19</v>
      </c>
      <c r="EH1" t="s">
        <v>20</v>
      </c>
      <c r="EI1" t="s">
        <v>21</v>
      </c>
      <c r="EJ1" t="s">
        <v>22</v>
      </c>
      <c r="EK1" t="s">
        <v>23</v>
      </c>
      <c r="EL1" t="s">
        <v>48</v>
      </c>
      <c r="EM1" t="s">
        <v>19</v>
      </c>
      <c r="EN1" t="s">
        <v>20</v>
      </c>
      <c r="EO1" t="s">
        <v>21</v>
      </c>
      <c r="EP1" t="s">
        <v>22</v>
      </c>
      <c r="EQ1" t="s">
        <v>23</v>
      </c>
      <c r="ER1" t="s">
        <v>49</v>
      </c>
      <c r="ES1" t="s">
        <v>19</v>
      </c>
      <c r="ET1" t="s">
        <v>20</v>
      </c>
      <c r="EU1" t="s">
        <v>21</v>
      </c>
      <c r="EV1" t="s">
        <v>22</v>
      </c>
      <c r="EW1" t="s">
        <v>23</v>
      </c>
      <c r="EX1" t="s">
        <v>50</v>
      </c>
      <c r="EY1" t="s">
        <v>19</v>
      </c>
      <c r="EZ1" t="s">
        <v>20</v>
      </c>
      <c r="FA1" t="s">
        <v>21</v>
      </c>
      <c r="FB1" t="s">
        <v>22</v>
      </c>
      <c r="FC1" t="s">
        <v>23</v>
      </c>
      <c r="FD1" t="s">
        <v>51</v>
      </c>
      <c r="FE1" t="s">
        <v>19</v>
      </c>
      <c r="FF1" t="s">
        <v>20</v>
      </c>
      <c r="FG1" t="s">
        <v>21</v>
      </c>
      <c r="FH1" t="s">
        <v>22</v>
      </c>
      <c r="FI1" t="s">
        <v>23</v>
      </c>
      <c r="FJ1" t="s">
        <v>52</v>
      </c>
      <c r="FK1" t="s">
        <v>19</v>
      </c>
      <c r="FL1" t="s">
        <v>20</v>
      </c>
      <c r="FM1" t="s">
        <v>21</v>
      </c>
      <c r="FN1" t="s">
        <v>22</v>
      </c>
      <c r="FO1" t="s">
        <v>23</v>
      </c>
      <c r="FP1" t="s">
        <v>53</v>
      </c>
      <c r="FQ1" t="s">
        <v>19</v>
      </c>
      <c r="FR1" t="s">
        <v>20</v>
      </c>
      <c r="FS1" t="s">
        <v>21</v>
      </c>
      <c r="FT1" t="s">
        <v>22</v>
      </c>
      <c r="FU1" t="s">
        <v>23</v>
      </c>
      <c r="FV1" t="s">
        <v>54</v>
      </c>
      <c r="FW1" t="s">
        <v>19</v>
      </c>
      <c r="FX1" t="s">
        <v>20</v>
      </c>
      <c r="FY1" t="s">
        <v>21</v>
      </c>
      <c r="FZ1" t="s">
        <v>22</v>
      </c>
      <c r="GA1" t="s">
        <v>23</v>
      </c>
      <c r="GB1" t="s">
        <v>55</v>
      </c>
      <c r="GC1" t="s">
        <v>19</v>
      </c>
      <c r="GD1" t="s">
        <v>20</v>
      </c>
      <c r="GE1" t="s">
        <v>21</v>
      </c>
      <c r="GF1" t="s">
        <v>22</v>
      </c>
      <c r="GG1" t="s">
        <v>23</v>
      </c>
      <c r="GH1" t="s">
        <v>56</v>
      </c>
      <c r="GI1" t="s">
        <v>19</v>
      </c>
      <c r="GJ1" t="s">
        <v>20</v>
      </c>
      <c r="GK1" t="s">
        <v>21</v>
      </c>
      <c r="GL1" t="s">
        <v>22</v>
      </c>
      <c r="GM1" t="s">
        <v>23</v>
      </c>
      <c r="GN1" t="s">
        <v>57</v>
      </c>
      <c r="GO1" t="s">
        <v>19</v>
      </c>
      <c r="GP1" t="s">
        <v>20</v>
      </c>
      <c r="GQ1" t="s">
        <v>21</v>
      </c>
      <c r="GR1" t="s">
        <v>22</v>
      </c>
      <c r="GS1" t="s">
        <v>23</v>
      </c>
      <c r="GT1" t="s">
        <v>58</v>
      </c>
      <c r="GU1" t="s">
        <v>19</v>
      </c>
      <c r="GV1" t="s">
        <v>20</v>
      </c>
      <c r="GW1" t="s">
        <v>21</v>
      </c>
      <c r="GX1" t="s">
        <v>22</v>
      </c>
      <c r="GY1" t="s">
        <v>23</v>
      </c>
      <c r="GZ1" t="s">
        <v>59</v>
      </c>
      <c r="HA1" t="s">
        <v>19</v>
      </c>
      <c r="HB1" t="s">
        <v>20</v>
      </c>
      <c r="HC1" t="s">
        <v>21</v>
      </c>
      <c r="HD1" t="s">
        <v>22</v>
      </c>
      <c r="HE1" t="s">
        <v>23</v>
      </c>
      <c r="HF1" t="s">
        <v>60</v>
      </c>
      <c r="HG1" t="s">
        <v>19</v>
      </c>
      <c r="HH1" t="s">
        <v>20</v>
      </c>
      <c r="HI1" t="s">
        <v>21</v>
      </c>
      <c r="HJ1" t="s">
        <v>22</v>
      </c>
      <c r="HK1" t="s">
        <v>23</v>
      </c>
      <c r="HL1" t="s">
        <v>61</v>
      </c>
      <c r="HM1" t="s">
        <v>19</v>
      </c>
      <c r="HN1" t="s">
        <v>20</v>
      </c>
      <c r="HO1" t="s">
        <v>21</v>
      </c>
      <c r="HP1" t="s">
        <v>22</v>
      </c>
      <c r="HQ1" t="s">
        <v>23</v>
      </c>
      <c r="HR1" t="s">
        <v>62</v>
      </c>
      <c r="HS1" t="s">
        <v>19</v>
      </c>
      <c r="HT1" t="s">
        <v>20</v>
      </c>
      <c r="HU1" t="s">
        <v>21</v>
      </c>
      <c r="HV1" t="s">
        <v>22</v>
      </c>
      <c r="HW1" t="s">
        <v>23</v>
      </c>
      <c r="HX1" t="s">
        <v>63</v>
      </c>
      <c r="HY1" t="s">
        <v>19</v>
      </c>
      <c r="HZ1" t="s">
        <v>20</v>
      </c>
      <c r="IA1" t="s">
        <v>21</v>
      </c>
      <c r="IB1" t="s">
        <v>22</v>
      </c>
      <c r="IC1" t="s">
        <v>23</v>
      </c>
      <c r="ID1" t="s">
        <v>64</v>
      </c>
      <c r="IE1" t="s">
        <v>65</v>
      </c>
      <c r="IF1" t="s">
        <v>66</v>
      </c>
      <c r="IG1" t="s">
        <v>67</v>
      </c>
      <c r="IH1" t="s">
        <v>68</v>
      </c>
      <c r="II1" t="s">
        <v>69</v>
      </c>
      <c r="IJ1" t="s">
        <v>70</v>
      </c>
      <c r="IK1" t="s">
        <v>71</v>
      </c>
      <c r="IL1" t="s">
        <v>72</v>
      </c>
      <c r="IM1" t="s">
        <v>73</v>
      </c>
      <c r="IN1" t="s">
        <v>74</v>
      </c>
      <c r="IO1" t="s">
        <v>75</v>
      </c>
      <c r="IP1" t="s">
        <v>76</v>
      </c>
      <c r="IQ1" t="s">
        <v>77</v>
      </c>
      <c r="IR1" t="s">
        <v>78</v>
      </c>
      <c r="IS1" t="s">
        <v>79</v>
      </c>
      <c r="IT1" t="s">
        <v>80</v>
      </c>
      <c r="IU1" t="s">
        <v>81</v>
      </c>
      <c r="IV1" t="s">
        <v>82</v>
      </c>
      <c r="IW1" t="s">
        <v>83</v>
      </c>
      <c r="IX1" t="s">
        <v>84</v>
      </c>
      <c r="IY1" t="s">
        <v>85</v>
      </c>
      <c r="IZ1" t="s">
        <v>86</v>
      </c>
      <c r="JA1" t="s">
        <v>87</v>
      </c>
      <c r="JB1" t="s">
        <v>88</v>
      </c>
      <c r="JC1" t="s">
        <v>89</v>
      </c>
      <c r="JD1" t="s">
        <v>90</v>
      </c>
      <c r="JE1" t="s">
        <v>91</v>
      </c>
      <c r="JF1" t="s">
        <v>92</v>
      </c>
      <c r="JG1" t="s">
        <v>93</v>
      </c>
      <c r="JH1" t="s">
        <v>94</v>
      </c>
      <c r="JI1" t="s">
        <v>95</v>
      </c>
      <c r="JJ1" t="s">
        <v>96</v>
      </c>
      <c r="JK1" t="s">
        <v>97</v>
      </c>
      <c r="JL1" t="s">
        <v>98</v>
      </c>
      <c r="JM1" t="s">
        <v>99</v>
      </c>
      <c r="JN1" t="s">
        <v>100</v>
      </c>
      <c r="JO1" t="s">
        <v>101</v>
      </c>
      <c r="JP1" t="s">
        <v>102</v>
      </c>
      <c r="JQ1" t="s">
        <v>103</v>
      </c>
      <c r="JR1" t="s">
        <v>104</v>
      </c>
      <c r="JS1" t="s">
        <v>105</v>
      </c>
      <c r="JT1" t="s">
        <v>106</v>
      </c>
      <c r="JU1" t="s">
        <v>107</v>
      </c>
      <c r="JV1" t="s">
        <v>108</v>
      </c>
      <c r="JW1" t="s">
        <v>109</v>
      </c>
      <c r="JX1" t="s">
        <v>110</v>
      </c>
      <c r="JY1" t="s">
        <v>111</v>
      </c>
      <c r="JZ1" t="s">
        <v>112</v>
      </c>
      <c r="KA1" t="s">
        <v>113</v>
      </c>
      <c r="KB1" t="s">
        <v>114</v>
      </c>
      <c r="KC1" t="s">
        <v>115</v>
      </c>
      <c r="KD1" t="s">
        <v>116</v>
      </c>
      <c r="KE1" t="s">
        <v>117</v>
      </c>
      <c r="KF1" t="s">
        <v>118</v>
      </c>
      <c r="KG1" t="s">
        <v>119</v>
      </c>
      <c r="KH1" t="s">
        <v>120</v>
      </c>
      <c r="KI1" t="s">
        <v>121</v>
      </c>
      <c r="KJ1" t="s">
        <v>122</v>
      </c>
      <c r="KK1" t="s">
        <v>123</v>
      </c>
      <c r="KL1" t="s">
        <v>124</v>
      </c>
      <c r="KM1" t="s">
        <v>125</v>
      </c>
      <c r="KN1" t="s">
        <v>126</v>
      </c>
      <c r="KO1" t="s">
        <v>127</v>
      </c>
      <c r="KP1" t="s">
        <v>128</v>
      </c>
      <c r="KQ1" t="s">
        <v>129</v>
      </c>
      <c r="KR1" t="s">
        <v>130</v>
      </c>
      <c r="KS1" t="s">
        <v>131</v>
      </c>
      <c r="KT1" t="s">
        <v>132</v>
      </c>
      <c r="KU1" t="s">
        <v>133</v>
      </c>
      <c r="KV1" t="s">
        <v>134</v>
      </c>
      <c r="KW1" t="s">
        <v>135</v>
      </c>
      <c r="KX1" t="s">
        <v>136</v>
      </c>
      <c r="KY1" t="s">
        <v>137</v>
      </c>
      <c r="KZ1" t="s">
        <v>138</v>
      </c>
      <c r="LA1" t="s">
        <v>139</v>
      </c>
      <c r="LB1" t="s">
        <v>140</v>
      </c>
      <c r="LC1" t="s">
        <v>141</v>
      </c>
      <c r="LD1" t="s">
        <v>142</v>
      </c>
      <c r="LE1" t="s">
        <v>143</v>
      </c>
      <c r="LF1" t="s">
        <v>144</v>
      </c>
      <c r="LG1" t="s">
        <v>145</v>
      </c>
      <c r="LH1" t="s">
        <v>146</v>
      </c>
      <c r="LI1" t="s">
        <v>147</v>
      </c>
      <c r="LJ1" t="s">
        <v>148</v>
      </c>
      <c r="LK1" t="s">
        <v>149</v>
      </c>
      <c r="LL1" t="s">
        <v>150</v>
      </c>
      <c r="LM1" t="s">
        <v>151</v>
      </c>
      <c r="LN1" t="s">
        <v>152</v>
      </c>
      <c r="LO1" t="s">
        <v>153</v>
      </c>
      <c r="LP1" t="s">
        <v>154</v>
      </c>
      <c r="LQ1" t="s">
        <v>155</v>
      </c>
      <c r="LR1" t="s">
        <v>156</v>
      </c>
      <c r="LS1" t="s">
        <v>157</v>
      </c>
      <c r="LT1" t="s">
        <v>158</v>
      </c>
      <c r="LU1" t="s">
        <v>159</v>
      </c>
      <c r="LV1" t="s">
        <v>160</v>
      </c>
      <c r="LW1" t="s">
        <v>161</v>
      </c>
      <c r="LX1" t="s">
        <v>162</v>
      </c>
      <c r="LY1" t="s">
        <v>163</v>
      </c>
      <c r="LZ1" t="s">
        <v>164</v>
      </c>
      <c r="MA1" t="s">
        <v>165</v>
      </c>
      <c r="MB1" t="s">
        <v>166</v>
      </c>
      <c r="MC1" t="s">
        <v>167</v>
      </c>
      <c r="MD1" t="s">
        <v>168</v>
      </c>
      <c r="ME1" t="s">
        <v>169</v>
      </c>
      <c r="MF1" t="s">
        <v>170</v>
      </c>
      <c r="MG1" t="s">
        <v>171</v>
      </c>
      <c r="MH1" t="s">
        <v>172</v>
      </c>
      <c r="MI1" t="s">
        <v>173</v>
      </c>
      <c r="MJ1" t="s">
        <v>174</v>
      </c>
      <c r="MK1" t="s">
        <v>175</v>
      </c>
      <c r="ML1" t="s">
        <v>176</v>
      </c>
      <c r="MM1" t="s">
        <v>177</v>
      </c>
      <c r="MN1" t="s">
        <v>178</v>
      </c>
      <c r="MO1" t="s">
        <v>179</v>
      </c>
      <c r="MP1" t="s">
        <v>180</v>
      </c>
      <c r="MQ1" t="s">
        <v>181</v>
      </c>
      <c r="MR1" t="s">
        <v>182</v>
      </c>
      <c r="MS1" t="s">
        <v>183</v>
      </c>
      <c r="MT1" t="s">
        <v>184</v>
      </c>
      <c r="MU1" t="s">
        <v>185</v>
      </c>
      <c r="MV1" t="s">
        <v>186</v>
      </c>
      <c r="MW1" t="s">
        <v>187</v>
      </c>
      <c r="MX1" t="s">
        <v>188</v>
      </c>
      <c r="MY1" t="s">
        <v>189</v>
      </c>
      <c r="MZ1" t="s">
        <v>190</v>
      </c>
      <c r="NA1" t="s">
        <v>191</v>
      </c>
      <c r="NB1" t="s">
        <v>192</v>
      </c>
      <c r="NC1" t="s">
        <v>193</v>
      </c>
      <c r="ND1" t="s">
        <v>194</v>
      </c>
      <c r="NE1" t="s">
        <v>195</v>
      </c>
      <c r="NF1" t="s">
        <v>196</v>
      </c>
    </row>
    <row r="2" spans="1:370" x14ac:dyDescent="0.25">
      <c r="A2">
        <v>28</v>
      </c>
      <c r="B2" t="s">
        <v>217</v>
      </c>
      <c r="C2">
        <v>4</v>
      </c>
      <c r="D2" t="s">
        <v>198</v>
      </c>
      <c r="E2">
        <v>1726787013</v>
      </c>
      <c r="F2" t="s">
        <v>218</v>
      </c>
      <c r="G2" t="s">
        <v>217</v>
      </c>
      <c r="H2" t="s">
        <v>200</v>
      </c>
      <c r="I2" t="s">
        <v>201</v>
      </c>
      <c r="K2" t="s">
        <v>213</v>
      </c>
      <c r="L2" t="s">
        <v>219</v>
      </c>
      <c r="M2" t="s">
        <v>220</v>
      </c>
      <c r="O2" t="s">
        <v>206</v>
      </c>
      <c r="Q2" t="s">
        <v>209</v>
      </c>
      <c r="R2" t="s">
        <v>209</v>
      </c>
      <c r="S2" t="s">
        <v>209</v>
      </c>
      <c r="T2" t="s">
        <v>209</v>
      </c>
      <c r="W2" t="s">
        <v>209</v>
      </c>
      <c r="X2" t="s">
        <v>209</v>
      </c>
      <c r="Y2" t="s">
        <v>209</v>
      </c>
      <c r="Z2" t="s">
        <v>209</v>
      </c>
      <c r="AC2" t="s">
        <v>209</v>
      </c>
      <c r="AD2" t="s">
        <v>209</v>
      </c>
      <c r="AE2" t="s">
        <v>209</v>
      </c>
      <c r="AF2" t="s">
        <v>209</v>
      </c>
      <c r="AI2" t="s">
        <v>209</v>
      </c>
      <c r="AJ2" t="s">
        <v>209</v>
      </c>
      <c r="AK2" t="s">
        <v>209</v>
      </c>
      <c r="AL2" t="s">
        <v>209</v>
      </c>
      <c r="AO2" t="s">
        <v>209</v>
      </c>
      <c r="AP2" t="s">
        <v>209</v>
      </c>
      <c r="AQ2" t="s">
        <v>209</v>
      </c>
      <c r="AR2" t="s">
        <v>209</v>
      </c>
      <c r="AU2" t="s">
        <v>209</v>
      </c>
      <c r="AV2" t="s">
        <v>209</v>
      </c>
      <c r="AW2" t="s">
        <v>209</v>
      </c>
      <c r="AX2" t="s">
        <v>209</v>
      </c>
      <c r="BA2" t="s">
        <v>209</v>
      </c>
      <c r="BB2" t="s">
        <v>209</v>
      </c>
      <c r="BC2" t="s">
        <v>209</v>
      </c>
      <c r="BD2" t="s">
        <v>209</v>
      </c>
      <c r="BF2" t="s">
        <v>206</v>
      </c>
      <c r="BG2" t="s">
        <v>206</v>
      </c>
      <c r="BH2" t="s">
        <v>206</v>
      </c>
      <c r="BI2" t="s">
        <v>206</v>
      </c>
      <c r="BJ2" t="s">
        <v>207</v>
      </c>
      <c r="BK2" t="s">
        <v>221</v>
      </c>
      <c r="BM2" t="s">
        <v>209</v>
      </c>
      <c r="BN2" t="s">
        <v>209</v>
      </c>
      <c r="BO2" t="s">
        <v>209</v>
      </c>
      <c r="BP2" t="s">
        <v>209</v>
      </c>
      <c r="BS2" t="s">
        <v>209</v>
      </c>
      <c r="BT2" t="s">
        <v>209</v>
      </c>
      <c r="BU2" t="s">
        <v>209</v>
      </c>
      <c r="BV2" t="s">
        <v>209</v>
      </c>
      <c r="BY2" t="s">
        <v>209</v>
      </c>
      <c r="BZ2" t="s">
        <v>209</v>
      </c>
      <c r="CA2" t="s">
        <v>209</v>
      </c>
      <c r="CB2" t="s">
        <v>209</v>
      </c>
      <c r="CE2" t="s">
        <v>209</v>
      </c>
      <c r="CF2" t="s">
        <v>209</v>
      </c>
      <c r="CG2" t="s">
        <v>209</v>
      </c>
      <c r="CH2" t="s">
        <v>209</v>
      </c>
      <c r="CK2" t="s">
        <v>209</v>
      </c>
      <c r="CL2" t="s">
        <v>209</v>
      </c>
      <c r="CM2" t="s">
        <v>209</v>
      </c>
      <c r="CN2" t="s">
        <v>209</v>
      </c>
      <c r="CQ2" t="s">
        <v>209</v>
      </c>
      <c r="CR2" t="s">
        <v>209</v>
      </c>
      <c r="CS2" t="s">
        <v>209</v>
      </c>
      <c r="CT2" t="s">
        <v>209</v>
      </c>
      <c r="CW2" t="s">
        <v>209</v>
      </c>
      <c r="CX2" t="s">
        <v>209</v>
      </c>
      <c r="CY2" t="s">
        <v>209</v>
      </c>
      <c r="CZ2" t="s">
        <v>209</v>
      </c>
      <c r="DC2" t="s">
        <v>209</v>
      </c>
      <c r="DD2" t="s">
        <v>209</v>
      </c>
      <c r="DE2" t="s">
        <v>209</v>
      </c>
      <c r="DF2" t="s">
        <v>209</v>
      </c>
      <c r="DI2" t="s">
        <v>209</v>
      </c>
      <c r="DJ2" t="s">
        <v>209</v>
      </c>
      <c r="DK2" t="s">
        <v>209</v>
      </c>
      <c r="DL2" t="s">
        <v>209</v>
      </c>
      <c r="DO2" t="s">
        <v>209</v>
      </c>
      <c r="DP2" t="s">
        <v>209</v>
      </c>
      <c r="DQ2" t="s">
        <v>209</v>
      </c>
      <c r="DR2" t="s">
        <v>209</v>
      </c>
      <c r="DU2" t="s">
        <v>209</v>
      </c>
      <c r="DV2" t="s">
        <v>209</v>
      </c>
      <c r="DW2" t="s">
        <v>209</v>
      </c>
      <c r="DX2" t="s">
        <v>209</v>
      </c>
      <c r="DZ2" t="s">
        <v>206</v>
      </c>
      <c r="EA2" t="s">
        <v>206</v>
      </c>
      <c r="EB2" t="s">
        <v>207</v>
      </c>
      <c r="EC2" t="s">
        <v>207</v>
      </c>
      <c r="ED2" t="s">
        <v>207</v>
      </c>
      <c r="EE2" t="s">
        <v>222</v>
      </c>
      <c r="EF2" t="s">
        <v>206</v>
      </c>
      <c r="EG2" t="s">
        <v>206</v>
      </c>
      <c r="EH2" t="s">
        <v>207</v>
      </c>
      <c r="EI2" t="s">
        <v>207</v>
      </c>
      <c r="EJ2" t="s">
        <v>207</v>
      </c>
      <c r="EK2" t="s">
        <v>223</v>
      </c>
      <c r="EM2" t="s">
        <v>209</v>
      </c>
      <c r="EN2" t="s">
        <v>209</v>
      </c>
      <c r="EO2" t="s">
        <v>209</v>
      </c>
      <c r="EP2" t="s">
        <v>209</v>
      </c>
      <c r="ES2" t="s">
        <v>209</v>
      </c>
      <c r="ET2" t="s">
        <v>209</v>
      </c>
      <c r="EU2" t="s">
        <v>209</v>
      </c>
      <c r="EV2" t="s">
        <v>209</v>
      </c>
      <c r="EY2" t="s">
        <v>209</v>
      </c>
      <c r="EZ2" t="s">
        <v>209</v>
      </c>
      <c r="FA2" t="s">
        <v>209</v>
      </c>
      <c r="FB2" t="s">
        <v>209</v>
      </c>
      <c r="FD2" t="s">
        <v>206</v>
      </c>
      <c r="FE2" t="s">
        <v>207</v>
      </c>
      <c r="FF2" t="s">
        <v>206</v>
      </c>
      <c r="FG2" t="s">
        <v>207</v>
      </c>
      <c r="FH2" t="s">
        <v>207</v>
      </c>
      <c r="FI2" t="s">
        <v>224</v>
      </c>
      <c r="FK2" t="s">
        <v>209</v>
      </c>
      <c r="FL2" t="s">
        <v>209</v>
      </c>
      <c r="FM2" t="s">
        <v>209</v>
      </c>
      <c r="FN2" t="s">
        <v>209</v>
      </c>
      <c r="FQ2" t="s">
        <v>209</v>
      </c>
      <c r="FR2" t="s">
        <v>209</v>
      </c>
      <c r="FS2" t="s">
        <v>209</v>
      </c>
      <c r="FT2" t="s">
        <v>209</v>
      </c>
      <c r="FW2" t="s">
        <v>209</v>
      </c>
      <c r="FX2" t="s">
        <v>209</v>
      </c>
      <c r="FY2" t="s">
        <v>209</v>
      </c>
      <c r="FZ2" t="s">
        <v>209</v>
      </c>
      <c r="GC2" t="s">
        <v>209</v>
      </c>
      <c r="GD2" t="s">
        <v>209</v>
      </c>
      <c r="GE2" t="s">
        <v>209</v>
      </c>
      <c r="GF2" t="s">
        <v>209</v>
      </c>
      <c r="GI2" t="s">
        <v>209</v>
      </c>
      <c r="GJ2" t="s">
        <v>209</v>
      </c>
      <c r="GK2" t="s">
        <v>209</v>
      </c>
      <c r="GL2" t="s">
        <v>209</v>
      </c>
      <c r="GN2" t="s">
        <v>206</v>
      </c>
      <c r="GO2" t="s">
        <v>207</v>
      </c>
      <c r="GP2" t="s">
        <v>206</v>
      </c>
      <c r="GQ2" t="s">
        <v>207</v>
      </c>
      <c r="GR2" t="s">
        <v>207</v>
      </c>
      <c r="GS2" t="s">
        <v>225</v>
      </c>
      <c r="GU2" t="s">
        <v>209</v>
      </c>
      <c r="GV2" t="s">
        <v>209</v>
      </c>
      <c r="GW2" t="s">
        <v>209</v>
      </c>
      <c r="GX2" t="s">
        <v>209</v>
      </c>
      <c r="HA2" t="s">
        <v>209</v>
      </c>
      <c r="HB2" t="s">
        <v>209</v>
      </c>
      <c r="HC2" t="s">
        <v>209</v>
      </c>
      <c r="HD2" t="s">
        <v>209</v>
      </c>
      <c r="HG2" t="s">
        <v>209</v>
      </c>
      <c r="HH2" t="s">
        <v>209</v>
      </c>
      <c r="HI2" t="s">
        <v>209</v>
      </c>
      <c r="HJ2" t="s">
        <v>209</v>
      </c>
      <c r="HM2" t="s">
        <v>209</v>
      </c>
      <c r="HN2" t="s">
        <v>209</v>
      </c>
      <c r="HO2" t="s">
        <v>209</v>
      </c>
      <c r="HP2" t="s">
        <v>209</v>
      </c>
      <c r="HR2" t="s">
        <v>206</v>
      </c>
      <c r="HS2" t="s">
        <v>207</v>
      </c>
      <c r="HT2" t="s">
        <v>206</v>
      </c>
      <c r="HU2" t="s">
        <v>206</v>
      </c>
      <c r="HV2" t="s">
        <v>206</v>
      </c>
      <c r="HW2" t="s">
        <v>226</v>
      </c>
      <c r="HY2" t="s">
        <v>209</v>
      </c>
      <c r="HZ2" t="s">
        <v>209</v>
      </c>
      <c r="IA2" t="s">
        <v>209</v>
      </c>
      <c r="IB2" t="s">
        <v>209</v>
      </c>
      <c r="ID2" t="s">
        <v>207</v>
      </c>
      <c r="IF2">
        <v>5627.8</v>
      </c>
      <c r="IG2">
        <v>193.18</v>
      </c>
      <c r="II2">
        <v>94.57</v>
      </c>
      <c r="IV2">
        <v>5329.42</v>
      </c>
      <c r="ND2">
        <v>10.63</v>
      </c>
    </row>
    <row r="3" spans="1:370" x14ac:dyDescent="0.25">
      <c r="A3">
        <v>31</v>
      </c>
      <c r="B3" t="s">
        <v>227</v>
      </c>
      <c r="C3">
        <v>4</v>
      </c>
      <c r="D3" t="s">
        <v>198</v>
      </c>
      <c r="E3">
        <v>1612906456</v>
      </c>
      <c r="F3" t="s">
        <v>228</v>
      </c>
      <c r="G3" t="s">
        <v>227</v>
      </c>
      <c r="H3" t="s">
        <v>200</v>
      </c>
      <c r="I3" t="s">
        <v>201</v>
      </c>
      <c r="K3" t="s">
        <v>202</v>
      </c>
      <c r="N3" t="s">
        <v>229</v>
      </c>
      <c r="O3" t="s">
        <v>206</v>
      </c>
      <c r="P3" t="s">
        <v>206</v>
      </c>
      <c r="Q3" t="s">
        <v>207</v>
      </c>
      <c r="R3" t="s">
        <v>207</v>
      </c>
      <c r="S3" t="s">
        <v>207</v>
      </c>
      <c r="T3" t="s">
        <v>207</v>
      </c>
      <c r="W3" t="s">
        <v>209</v>
      </c>
      <c r="X3" t="s">
        <v>209</v>
      </c>
      <c r="Y3" t="s">
        <v>209</v>
      </c>
      <c r="Z3" t="s">
        <v>209</v>
      </c>
      <c r="AC3" t="s">
        <v>209</v>
      </c>
      <c r="AD3" t="s">
        <v>209</v>
      </c>
      <c r="AE3" t="s">
        <v>209</v>
      </c>
      <c r="AF3" t="s">
        <v>209</v>
      </c>
      <c r="AI3" t="s">
        <v>209</v>
      </c>
      <c r="AJ3" t="s">
        <v>209</v>
      </c>
      <c r="AK3" t="s">
        <v>209</v>
      </c>
      <c r="AL3" t="s">
        <v>209</v>
      </c>
      <c r="AO3" t="s">
        <v>209</v>
      </c>
      <c r="AP3" t="s">
        <v>209</v>
      </c>
      <c r="AQ3" t="s">
        <v>209</v>
      </c>
      <c r="AR3" t="s">
        <v>209</v>
      </c>
      <c r="AU3" t="s">
        <v>209</v>
      </c>
      <c r="AV3" t="s">
        <v>209</v>
      </c>
      <c r="AW3" t="s">
        <v>209</v>
      </c>
      <c r="AX3" t="s">
        <v>209</v>
      </c>
      <c r="BA3" t="s">
        <v>209</v>
      </c>
      <c r="BB3" t="s">
        <v>209</v>
      </c>
      <c r="BC3" t="s">
        <v>209</v>
      </c>
      <c r="BD3" t="s">
        <v>209</v>
      </c>
      <c r="BG3" t="s">
        <v>209</v>
      </c>
      <c r="BH3" t="s">
        <v>209</v>
      </c>
      <c r="BI3" t="s">
        <v>209</v>
      </c>
      <c r="BJ3" t="s">
        <v>209</v>
      </c>
      <c r="BM3" t="s">
        <v>209</v>
      </c>
      <c r="BN3" t="s">
        <v>209</v>
      </c>
      <c r="BO3" t="s">
        <v>209</v>
      </c>
      <c r="BP3" t="s">
        <v>209</v>
      </c>
      <c r="BS3" t="s">
        <v>209</v>
      </c>
      <c r="BT3" t="s">
        <v>209</v>
      </c>
      <c r="BU3" t="s">
        <v>209</v>
      </c>
      <c r="BV3" t="s">
        <v>209</v>
      </c>
      <c r="BY3" t="s">
        <v>209</v>
      </c>
      <c r="BZ3" t="s">
        <v>209</v>
      </c>
      <c r="CA3" t="s">
        <v>209</v>
      </c>
      <c r="CB3" t="s">
        <v>209</v>
      </c>
      <c r="CE3" t="s">
        <v>209</v>
      </c>
      <c r="CF3" t="s">
        <v>209</v>
      </c>
      <c r="CG3" t="s">
        <v>209</v>
      </c>
      <c r="CH3" t="s">
        <v>209</v>
      </c>
      <c r="CK3" t="s">
        <v>209</v>
      </c>
      <c r="CL3" t="s">
        <v>209</v>
      </c>
      <c r="CM3" t="s">
        <v>209</v>
      </c>
      <c r="CN3" t="s">
        <v>209</v>
      </c>
      <c r="CQ3" t="s">
        <v>209</v>
      </c>
      <c r="CR3" t="s">
        <v>209</v>
      </c>
      <c r="CS3" t="s">
        <v>209</v>
      </c>
      <c r="CT3" t="s">
        <v>209</v>
      </c>
      <c r="CW3" t="s">
        <v>209</v>
      </c>
      <c r="CX3" t="s">
        <v>209</v>
      </c>
      <c r="CY3" t="s">
        <v>209</v>
      </c>
      <c r="CZ3" t="s">
        <v>209</v>
      </c>
      <c r="DC3" t="s">
        <v>209</v>
      </c>
      <c r="DD3" t="s">
        <v>209</v>
      </c>
      <c r="DE3" t="s">
        <v>209</v>
      </c>
      <c r="DF3" t="s">
        <v>209</v>
      </c>
      <c r="DI3" t="s">
        <v>209</v>
      </c>
      <c r="DJ3" t="s">
        <v>209</v>
      </c>
      <c r="DK3" t="s">
        <v>209</v>
      </c>
      <c r="DL3" t="s">
        <v>209</v>
      </c>
      <c r="DN3" t="s">
        <v>206</v>
      </c>
      <c r="DO3" t="s">
        <v>207</v>
      </c>
      <c r="DP3" t="s">
        <v>206</v>
      </c>
      <c r="DQ3" t="s">
        <v>207</v>
      </c>
      <c r="DR3" t="s">
        <v>207</v>
      </c>
      <c r="DS3" t="s">
        <v>230</v>
      </c>
      <c r="DU3" t="s">
        <v>209</v>
      </c>
      <c r="DV3" t="s">
        <v>209</v>
      </c>
      <c r="DW3" t="s">
        <v>209</v>
      </c>
      <c r="DX3" t="s">
        <v>209</v>
      </c>
      <c r="EA3" t="s">
        <v>209</v>
      </c>
      <c r="EB3" t="s">
        <v>209</v>
      </c>
      <c r="EC3" t="s">
        <v>209</v>
      </c>
      <c r="ED3" t="s">
        <v>209</v>
      </c>
      <c r="EG3" t="s">
        <v>209</v>
      </c>
      <c r="EH3" t="s">
        <v>209</v>
      </c>
      <c r="EI3" t="s">
        <v>209</v>
      </c>
      <c r="EJ3" t="s">
        <v>209</v>
      </c>
      <c r="EM3" t="s">
        <v>209</v>
      </c>
      <c r="EN3" t="s">
        <v>209</v>
      </c>
      <c r="EO3" t="s">
        <v>209</v>
      </c>
      <c r="EP3" t="s">
        <v>209</v>
      </c>
      <c r="ES3" t="s">
        <v>209</v>
      </c>
      <c r="ET3" t="s">
        <v>209</v>
      </c>
      <c r="EU3" t="s">
        <v>209</v>
      </c>
      <c r="EV3" t="s">
        <v>209</v>
      </c>
      <c r="EY3" t="s">
        <v>209</v>
      </c>
      <c r="EZ3" t="s">
        <v>209</v>
      </c>
      <c r="FA3" t="s">
        <v>209</v>
      </c>
      <c r="FB3" t="s">
        <v>209</v>
      </c>
      <c r="FE3" t="s">
        <v>209</v>
      </c>
      <c r="FF3" t="s">
        <v>209</v>
      </c>
      <c r="FG3" t="s">
        <v>209</v>
      </c>
      <c r="FH3" t="s">
        <v>209</v>
      </c>
      <c r="FK3" t="s">
        <v>209</v>
      </c>
      <c r="FL3" t="s">
        <v>209</v>
      </c>
      <c r="FM3" t="s">
        <v>209</v>
      </c>
      <c r="FN3" t="s">
        <v>209</v>
      </c>
      <c r="FQ3" t="s">
        <v>209</v>
      </c>
      <c r="FR3" t="s">
        <v>209</v>
      </c>
      <c r="FS3" t="s">
        <v>209</v>
      </c>
      <c r="FT3" t="s">
        <v>209</v>
      </c>
      <c r="FW3" t="s">
        <v>209</v>
      </c>
      <c r="FX3" t="s">
        <v>209</v>
      </c>
      <c r="FY3" t="s">
        <v>209</v>
      </c>
      <c r="FZ3" t="s">
        <v>209</v>
      </c>
      <c r="GC3" t="s">
        <v>209</v>
      </c>
      <c r="GD3" t="s">
        <v>209</v>
      </c>
      <c r="GE3" t="s">
        <v>209</v>
      </c>
      <c r="GF3" t="s">
        <v>209</v>
      </c>
      <c r="GI3" t="s">
        <v>209</v>
      </c>
      <c r="GJ3" t="s">
        <v>209</v>
      </c>
      <c r="GK3" t="s">
        <v>209</v>
      </c>
      <c r="GL3" t="s">
        <v>209</v>
      </c>
      <c r="GO3" t="s">
        <v>209</v>
      </c>
      <c r="GP3" t="s">
        <v>209</v>
      </c>
      <c r="GQ3" t="s">
        <v>209</v>
      </c>
      <c r="GR3" t="s">
        <v>209</v>
      </c>
      <c r="GU3" t="s">
        <v>209</v>
      </c>
      <c r="GV3" t="s">
        <v>209</v>
      </c>
      <c r="GW3" t="s">
        <v>209</v>
      </c>
      <c r="GX3" t="s">
        <v>209</v>
      </c>
      <c r="HA3" t="s">
        <v>209</v>
      </c>
      <c r="HB3" t="s">
        <v>209</v>
      </c>
      <c r="HC3" t="s">
        <v>209</v>
      </c>
      <c r="HD3" t="s">
        <v>209</v>
      </c>
      <c r="HG3" t="s">
        <v>209</v>
      </c>
      <c r="HH3" t="s">
        <v>209</v>
      </c>
      <c r="HI3" t="s">
        <v>209</v>
      </c>
      <c r="HJ3" t="s">
        <v>209</v>
      </c>
      <c r="HM3" t="s">
        <v>209</v>
      </c>
      <c r="HN3" t="s">
        <v>209</v>
      </c>
      <c r="HO3" t="s">
        <v>209</v>
      </c>
      <c r="HP3" t="s">
        <v>209</v>
      </c>
      <c r="HR3" t="s">
        <v>206</v>
      </c>
      <c r="HS3" t="s">
        <v>207</v>
      </c>
      <c r="HT3" t="s">
        <v>206</v>
      </c>
      <c r="HU3" t="s">
        <v>207</v>
      </c>
      <c r="HV3" t="s">
        <v>207</v>
      </c>
      <c r="HW3" t="s">
        <v>231</v>
      </c>
      <c r="HY3" t="s">
        <v>209</v>
      </c>
      <c r="HZ3" t="s">
        <v>209</v>
      </c>
      <c r="IA3" t="s">
        <v>209</v>
      </c>
      <c r="IB3" t="s">
        <v>209</v>
      </c>
      <c r="ID3" t="s">
        <v>207</v>
      </c>
      <c r="IF3">
        <v>1314.29</v>
      </c>
      <c r="IG3">
        <v>8.23</v>
      </c>
      <c r="II3">
        <v>248.25</v>
      </c>
      <c r="IV3">
        <v>1046.94</v>
      </c>
      <c r="ND3">
        <v>10.87</v>
      </c>
    </row>
    <row r="4" spans="1:370" x14ac:dyDescent="0.25">
      <c r="A4">
        <v>38</v>
      </c>
      <c r="B4" t="s">
        <v>232</v>
      </c>
      <c r="C4">
        <v>4</v>
      </c>
      <c r="D4" t="s">
        <v>198</v>
      </c>
      <c r="E4">
        <v>1006337986</v>
      </c>
      <c r="F4" t="s">
        <v>233</v>
      </c>
      <c r="G4" t="s">
        <v>232</v>
      </c>
      <c r="H4" t="s">
        <v>200</v>
      </c>
      <c r="I4" t="s">
        <v>201</v>
      </c>
      <c r="K4" t="s">
        <v>202</v>
      </c>
      <c r="N4" t="s">
        <v>229</v>
      </c>
      <c r="O4" t="s">
        <v>207</v>
      </c>
      <c r="Q4" t="s">
        <v>209</v>
      </c>
      <c r="R4" t="s">
        <v>209</v>
      </c>
      <c r="S4" t="s">
        <v>209</v>
      </c>
      <c r="T4" t="s">
        <v>209</v>
      </c>
      <c r="W4" t="s">
        <v>209</v>
      </c>
      <c r="X4" t="s">
        <v>209</v>
      </c>
      <c r="Y4" t="s">
        <v>209</v>
      </c>
      <c r="Z4" t="s">
        <v>209</v>
      </c>
      <c r="AC4" t="s">
        <v>209</v>
      </c>
      <c r="AD4" t="s">
        <v>209</v>
      </c>
      <c r="AE4" t="s">
        <v>209</v>
      </c>
      <c r="AF4" t="s">
        <v>209</v>
      </c>
      <c r="AI4" t="s">
        <v>209</v>
      </c>
      <c r="AJ4" t="s">
        <v>209</v>
      </c>
      <c r="AK4" t="s">
        <v>209</v>
      </c>
      <c r="AL4" t="s">
        <v>209</v>
      </c>
      <c r="AO4" t="s">
        <v>209</v>
      </c>
      <c r="AP4" t="s">
        <v>209</v>
      </c>
      <c r="AQ4" t="s">
        <v>209</v>
      </c>
      <c r="AR4" t="s">
        <v>209</v>
      </c>
      <c r="AU4" t="s">
        <v>209</v>
      </c>
      <c r="AV4" t="s">
        <v>209</v>
      </c>
      <c r="AW4" t="s">
        <v>209</v>
      </c>
      <c r="AX4" t="s">
        <v>209</v>
      </c>
      <c r="BA4" t="s">
        <v>209</v>
      </c>
      <c r="BB4" t="s">
        <v>209</v>
      </c>
      <c r="BC4" t="s">
        <v>209</v>
      </c>
      <c r="BD4" t="s">
        <v>209</v>
      </c>
      <c r="BG4" t="s">
        <v>209</v>
      </c>
      <c r="BH4" t="s">
        <v>209</v>
      </c>
      <c r="BI4" t="s">
        <v>209</v>
      </c>
      <c r="BJ4" t="s">
        <v>209</v>
      </c>
      <c r="BM4" t="s">
        <v>209</v>
      </c>
      <c r="BN4" t="s">
        <v>209</v>
      </c>
      <c r="BO4" t="s">
        <v>209</v>
      </c>
      <c r="BP4" t="s">
        <v>209</v>
      </c>
      <c r="BS4" t="s">
        <v>209</v>
      </c>
      <c r="BT4" t="s">
        <v>209</v>
      </c>
      <c r="BU4" t="s">
        <v>209</v>
      </c>
      <c r="BV4" t="s">
        <v>209</v>
      </c>
      <c r="BY4" t="s">
        <v>209</v>
      </c>
      <c r="BZ4" t="s">
        <v>209</v>
      </c>
      <c r="CA4" t="s">
        <v>209</v>
      </c>
      <c r="CB4" t="s">
        <v>209</v>
      </c>
      <c r="CE4" t="s">
        <v>209</v>
      </c>
      <c r="CF4" t="s">
        <v>209</v>
      </c>
      <c r="CG4" t="s">
        <v>209</v>
      </c>
      <c r="CH4" t="s">
        <v>209</v>
      </c>
      <c r="CK4" t="s">
        <v>209</v>
      </c>
      <c r="CL4" t="s">
        <v>209</v>
      </c>
      <c r="CM4" t="s">
        <v>209</v>
      </c>
      <c r="CN4" t="s">
        <v>209</v>
      </c>
      <c r="CQ4" t="s">
        <v>209</v>
      </c>
      <c r="CR4" t="s">
        <v>209</v>
      </c>
      <c r="CS4" t="s">
        <v>209</v>
      </c>
      <c r="CT4" t="s">
        <v>209</v>
      </c>
      <c r="CW4" t="s">
        <v>209</v>
      </c>
      <c r="CX4" t="s">
        <v>209</v>
      </c>
      <c r="CY4" t="s">
        <v>209</v>
      </c>
      <c r="CZ4" t="s">
        <v>209</v>
      </c>
      <c r="DC4" t="s">
        <v>209</v>
      </c>
      <c r="DD4" t="s">
        <v>209</v>
      </c>
      <c r="DE4" t="s">
        <v>209</v>
      </c>
      <c r="DF4" t="s">
        <v>209</v>
      </c>
      <c r="DI4" t="s">
        <v>209</v>
      </c>
      <c r="DJ4" t="s">
        <v>209</v>
      </c>
      <c r="DK4" t="s">
        <v>209</v>
      </c>
      <c r="DL4" t="s">
        <v>209</v>
      </c>
      <c r="DO4" t="s">
        <v>209</v>
      </c>
      <c r="DP4" t="s">
        <v>209</v>
      </c>
      <c r="DQ4" t="s">
        <v>209</v>
      </c>
      <c r="DR4" t="s">
        <v>209</v>
      </c>
      <c r="DU4" t="s">
        <v>209</v>
      </c>
      <c r="DV4" t="s">
        <v>209</v>
      </c>
      <c r="DW4" t="s">
        <v>209</v>
      </c>
      <c r="DX4" t="s">
        <v>209</v>
      </c>
      <c r="EA4" t="s">
        <v>209</v>
      </c>
      <c r="EB4" t="s">
        <v>209</v>
      </c>
      <c r="EC4" t="s">
        <v>209</v>
      </c>
      <c r="ED4" t="s">
        <v>209</v>
      </c>
      <c r="EG4" t="s">
        <v>209</v>
      </c>
      <c r="EH4" t="s">
        <v>209</v>
      </c>
      <c r="EI4" t="s">
        <v>209</v>
      </c>
      <c r="EJ4" t="s">
        <v>209</v>
      </c>
      <c r="EM4" t="s">
        <v>209</v>
      </c>
      <c r="EN4" t="s">
        <v>209</v>
      </c>
      <c r="EO4" t="s">
        <v>209</v>
      </c>
      <c r="EP4" t="s">
        <v>209</v>
      </c>
      <c r="ES4" t="s">
        <v>209</v>
      </c>
      <c r="ET4" t="s">
        <v>209</v>
      </c>
      <c r="EU4" t="s">
        <v>209</v>
      </c>
      <c r="EV4" t="s">
        <v>209</v>
      </c>
      <c r="EY4" t="s">
        <v>209</v>
      </c>
      <c r="EZ4" t="s">
        <v>209</v>
      </c>
      <c r="FA4" t="s">
        <v>209</v>
      </c>
      <c r="FB4" t="s">
        <v>209</v>
      </c>
      <c r="FE4" t="s">
        <v>209</v>
      </c>
      <c r="FF4" t="s">
        <v>209</v>
      </c>
      <c r="FG4" t="s">
        <v>209</v>
      </c>
      <c r="FH4" t="s">
        <v>209</v>
      </c>
      <c r="FK4" t="s">
        <v>209</v>
      </c>
      <c r="FL4" t="s">
        <v>209</v>
      </c>
      <c r="FM4" t="s">
        <v>209</v>
      </c>
      <c r="FN4" t="s">
        <v>209</v>
      </c>
      <c r="FQ4" t="s">
        <v>209</v>
      </c>
      <c r="FR4" t="s">
        <v>209</v>
      </c>
      <c r="FS4" t="s">
        <v>209</v>
      </c>
      <c r="FT4" t="s">
        <v>209</v>
      </c>
      <c r="FW4" t="s">
        <v>209</v>
      </c>
      <c r="FX4" t="s">
        <v>209</v>
      </c>
      <c r="FY4" t="s">
        <v>209</v>
      </c>
      <c r="FZ4" t="s">
        <v>209</v>
      </c>
      <c r="GC4" t="s">
        <v>209</v>
      </c>
      <c r="GD4" t="s">
        <v>209</v>
      </c>
      <c r="GE4" t="s">
        <v>209</v>
      </c>
      <c r="GF4" t="s">
        <v>209</v>
      </c>
      <c r="GI4" t="s">
        <v>209</v>
      </c>
      <c r="GJ4" t="s">
        <v>209</v>
      </c>
      <c r="GK4" t="s">
        <v>209</v>
      </c>
      <c r="GL4" t="s">
        <v>209</v>
      </c>
      <c r="GO4" t="s">
        <v>209</v>
      </c>
      <c r="GP4" t="s">
        <v>209</v>
      </c>
      <c r="GQ4" t="s">
        <v>209</v>
      </c>
      <c r="GR4" t="s">
        <v>209</v>
      </c>
      <c r="GU4" t="s">
        <v>209</v>
      </c>
      <c r="GV4" t="s">
        <v>209</v>
      </c>
      <c r="GW4" t="s">
        <v>209</v>
      </c>
      <c r="GX4" t="s">
        <v>209</v>
      </c>
      <c r="HA4" t="s">
        <v>209</v>
      </c>
      <c r="HB4" t="s">
        <v>209</v>
      </c>
      <c r="HC4" t="s">
        <v>209</v>
      </c>
      <c r="HD4" t="s">
        <v>209</v>
      </c>
      <c r="HG4" t="s">
        <v>209</v>
      </c>
      <c r="HH4" t="s">
        <v>209</v>
      </c>
      <c r="HI4" t="s">
        <v>209</v>
      </c>
      <c r="HJ4" t="s">
        <v>209</v>
      </c>
      <c r="HM4" t="s">
        <v>209</v>
      </c>
      <c r="HN4" t="s">
        <v>209</v>
      </c>
      <c r="HO4" t="s">
        <v>209</v>
      </c>
      <c r="HP4" t="s">
        <v>209</v>
      </c>
      <c r="HS4" t="s">
        <v>209</v>
      </c>
      <c r="HT4" t="s">
        <v>209</v>
      </c>
      <c r="HU4" t="s">
        <v>209</v>
      </c>
      <c r="HV4" t="s">
        <v>209</v>
      </c>
      <c r="HY4" t="s">
        <v>209</v>
      </c>
      <c r="HZ4" t="s">
        <v>209</v>
      </c>
      <c r="IA4" t="s">
        <v>209</v>
      </c>
      <c r="IB4" t="s">
        <v>209</v>
      </c>
      <c r="ID4" t="s">
        <v>207</v>
      </c>
      <c r="IF4">
        <v>117.84</v>
      </c>
      <c r="IG4">
        <v>4.18</v>
      </c>
      <c r="II4">
        <v>106.35</v>
      </c>
      <c r="ND4">
        <v>7.31</v>
      </c>
    </row>
    <row r="5" spans="1:370" x14ac:dyDescent="0.25">
      <c r="A5">
        <v>72</v>
      </c>
      <c r="B5" t="s">
        <v>234</v>
      </c>
      <c r="C5">
        <v>4</v>
      </c>
      <c r="D5" t="s">
        <v>198</v>
      </c>
      <c r="E5">
        <v>57813556</v>
      </c>
      <c r="F5" t="s">
        <v>235</v>
      </c>
      <c r="G5" t="s">
        <v>234</v>
      </c>
      <c r="H5" t="s">
        <v>200</v>
      </c>
      <c r="I5" t="s">
        <v>201</v>
      </c>
      <c r="K5" t="s">
        <v>213</v>
      </c>
      <c r="L5" t="s">
        <v>214</v>
      </c>
      <c r="O5" t="s">
        <v>206</v>
      </c>
      <c r="P5" t="s">
        <v>206</v>
      </c>
      <c r="Q5" t="s">
        <v>206</v>
      </c>
      <c r="R5" t="s">
        <v>207</v>
      </c>
      <c r="S5" t="s">
        <v>207</v>
      </c>
      <c r="T5" t="s">
        <v>207</v>
      </c>
      <c r="V5" t="s">
        <v>206</v>
      </c>
      <c r="W5" t="s">
        <v>206</v>
      </c>
      <c r="X5" t="s">
        <v>207</v>
      </c>
      <c r="Y5" t="s">
        <v>207</v>
      </c>
      <c r="Z5" t="s">
        <v>207</v>
      </c>
      <c r="AB5" t="s">
        <v>206</v>
      </c>
      <c r="AC5" t="s">
        <v>206</v>
      </c>
      <c r="AD5" t="s">
        <v>207</v>
      </c>
      <c r="AE5" t="s">
        <v>207</v>
      </c>
      <c r="AF5" t="s">
        <v>207</v>
      </c>
      <c r="AH5" t="s">
        <v>206</v>
      </c>
      <c r="AI5" t="s">
        <v>206</v>
      </c>
      <c r="AJ5" t="s">
        <v>207</v>
      </c>
      <c r="AK5" t="s">
        <v>207</v>
      </c>
      <c r="AL5" t="s">
        <v>207</v>
      </c>
      <c r="AO5" t="s">
        <v>209</v>
      </c>
      <c r="AP5" t="s">
        <v>209</v>
      </c>
      <c r="AQ5" t="s">
        <v>209</v>
      </c>
      <c r="AR5" t="s">
        <v>209</v>
      </c>
      <c r="AU5" t="s">
        <v>209</v>
      </c>
      <c r="AV5" t="s">
        <v>209</v>
      </c>
      <c r="AW5" t="s">
        <v>209</v>
      </c>
      <c r="AX5" t="s">
        <v>209</v>
      </c>
      <c r="BA5" t="s">
        <v>209</v>
      </c>
      <c r="BB5" t="s">
        <v>209</v>
      </c>
      <c r="BC5" t="s">
        <v>209</v>
      </c>
      <c r="BD5" t="s">
        <v>209</v>
      </c>
      <c r="BG5" t="s">
        <v>209</v>
      </c>
      <c r="BH5" t="s">
        <v>209</v>
      </c>
      <c r="BI5" t="s">
        <v>209</v>
      </c>
      <c r="BJ5" t="s">
        <v>209</v>
      </c>
      <c r="BM5" t="s">
        <v>209</v>
      </c>
      <c r="BN5" t="s">
        <v>209</v>
      </c>
      <c r="BO5" t="s">
        <v>209</v>
      </c>
      <c r="BP5" t="s">
        <v>209</v>
      </c>
      <c r="BS5" t="s">
        <v>209</v>
      </c>
      <c r="BT5" t="s">
        <v>209</v>
      </c>
      <c r="BU5" t="s">
        <v>209</v>
      </c>
      <c r="BV5" t="s">
        <v>209</v>
      </c>
      <c r="BY5" t="s">
        <v>209</v>
      </c>
      <c r="BZ5" t="s">
        <v>209</v>
      </c>
      <c r="CA5" t="s">
        <v>209</v>
      </c>
      <c r="CB5" t="s">
        <v>209</v>
      </c>
      <c r="CE5" t="s">
        <v>209</v>
      </c>
      <c r="CF5" t="s">
        <v>209</v>
      </c>
      <c r="CG5" t="s">
        <v>209</v>
      </c>
      <c r="CH5" t="s">
        <v>209</v>
      </c>
      <c r="CK5" t="s">
        <v>209</v>
      </c>
      <c r="CL5" t="s">
        <v>209</v>
      </c>
      <c r="CM5" t="s">
        <v>209</v>
      </c>
      <c r="CN5" t="s">
        <v>209</v>
      </c>
      <c r="CQ5" t="s">
        <v>209</v>
      </c>
      <c r="CR5" t="s">
        <v>209</v>
      </c>
      <c r="CS5" t="s">
        <v>209</v>
      </c>
      <c r="CT5" t="s">
        <v>209</v>
      </c>
      <c r="CW5" t="s">
        <v>209</v>
      </c>
      <c r="CX5" t="s">
        <v>209</v>
      </c>
      <c r="CY5" t="s">
        <v>209</v>
      </c>
      <c r="CZ5" t="s">
        <v>209</v>
      </c>
      <c r="DC5" t="s">
        <v>209</v>
      </c>
      <c r="DD5" t="s">
        <v>209</v>
      </c>
      <c r="DE5" t="s">
        <v>209</v>
      </c>
      <c r="DF5" t="s">
        <v>209</v>
      </c>
      <c r="DI5" t="s">
        <v>209</v>
      </c>
      <c r="DJ5" t="s">
        <v>209</v>
      </c>
      <c r="DK5" t="s">
        <v>209</v>
      </c>
      <c r="DL5" t="s">
        <v>209</v>
      </c>
      <c r="DO5" t="s">
        <v>209</v>
      </c>
      <c r="DP5" t="s">
        <v>209</v>
      </c>
      <c r="DQ5" t="s">
        <v>209</v>
      </c>
      <c r="DR5" t="s">
        <v>209</v>
      </c>
      <c r="DU5" t="s">
        <v>209</v>
      </c>
      <c r="DV5" t="s">
        <v>209</v>
      </c>
      <c r="DW5" t="s">
        <v>209</v>
      </c>
      <c r="DX5" t="s">
        <v>209</v>
      </c>
      <c r="EA5" t="s">
        <v>209</v>
      </c>
      <c r="EB5" t="s">
        <v>209</v>
      </c>
      <c r="EC5" t="s">
        <v>209</v>
      </c>
      <c r="ED5" t="s">
        <v>209</v>
      </c>
      <c r="EG5" t="s">
        <v>209</v>
      </c>
      <c r="EH5" t="s">
        <v>209</v>
      </c>
      <c r="EI5" t="s">
        <v>209</v>
      </c>
      <c r="EJ5" t="s">
        <v>209</v>
      </c>
      <c r="EM5" t="s">
        <v>209</v>
      </c>
      <c r="EN5" t="s">
        <v>209</v>
      </c>
      <c r="EO5" t="s">
        <v>209</v>
      </c>
      <c r="EP5" t="s">
        <v>209</v>
      </c>
      <c r="ES5" t="s">
        <v>209</v>
      </c>
      <c r="ET5" t="s">
        <v>209</v>
      </c>
      <c r="EU5" t="s">
        <v>209</v>
      </c>
      <c r="EV5" t="s">
        <v>209</v>
      </c>
      <c r="EY5" t="s">
        <v>209</v>
      </c>
      <c r="EZ5" t="s">
        <v>209</v>
      </c>
      <c r="FA5" t="s">
        <v>209</v>
      </c>
      <c r="FB5" t="s">
        <v>209</v>
      </c>
      <c r="FE5" t="s">
        <v>209</v>
      </c>
      <c r="FF5" t="s">
        <v>209</v>
      </c>
      <c r="FG5" t="s">
        <v>209</v>
      </c>
      <c r="FH5" t="s">
        <v>209</v>
      </c>
      <c r="FK5" t="s">
        <v>209</v>
      </c>
      <c r="FL5" t="s">
        <v>209</v>
      </c>
      <c r="FM5" t="s">
        <v>209</v>
      </c>
      <c r="FN5" t="s">
        <v>209</v>
      </c>
      <c r="FQ5" t="s">
        <v>209</v>
      </c>
      <c r="FR5" t="s">
        <v>209</v>
      </c>
      <c r="FS5" t="s">
        <v>209</v>
      </c>
      <c r="FT5" t="s">
        <v>209</v>
      </c>
      <c r="FW5" t="s">
        <v>209</v>
      </c>
      <c r="FX5" t="s">
        <v>209</v>
      </c>
      <c r="FY5" t="s">
        <v>209</v>
      </c>
      <c r="FZ5" t="s">
        <v>209</v>
      </c>
      <c r="GC5" t="s">
        <v>209</v>
      </c>
      <c r="GD5" t="s">
        <v>209</v>
      </c>
      <c r="GE5" t="s">
        <v>209</v>
      </c>
      <c r="GF5" t="s">
        <v>209</v>
      </c>
      <c r="GI5" t="s">
        <v>209</v>
      </c>
      <c r="GJ5" t="s">
        <v>209</v>
      </c>
      <c r="GK5" t="s">
        <v>209</v>
      </c>
      <c r="GL5" t="s">
        <v>209</v>
      </c>
      <c r="GO5" t="s">
        <v>209</v>
      </c>
      <c r="GP5" t="s">
        <v>209</v>
      </c>
      <c r="GQ5" t="s">
        <v>209</v>
      </c>
      <c r="GR5" t="s">
        <v>209</v>
      </c>
      <c r="GU5" t="s">
        <v>209</v>
      </c>
      <c r="GV5" t="s">
        <v>209</v>
      </c>
      <c r="GW5" t="s">
        <v>209</v>
      </c>
      <c r="GX5" t="s">
        <v>209</v>
      </c>
      <c r="HA5" t="s">
        <v>209</v>
      </c>
      <c r="HB5" t="s">
        <v>209</v>
      </c>
      <c r="HC5" t="s">
        <v>209</v>
      </c>
      <c r="HD5" t="s">
        <v>209</v>
      </c>
      <c r="HG5" t="s">
        <v>209</v>
      </c>
      <c r="HH5" t="s">
        <v>209</v>
      </c>
      <c r="HI5" t="s">
        <v>209</v>
      </c>
      <c r="HJ5" t="s">
        <v>209</v>
      </c>
      <c r="HM5" t="s">
        <v>209</v>
      </c>
      <c r="HN5" t="s">
        <v>209</v>
      </c>
      <c r="HO5" t="s">
        <v>209</v>
      </c>
      <c r="HP5" t="s">
        <v>209</v>
      </c>
      <c r="HS5" t="s">
        <v>209</v>
      </c>
      <c r="HT5" t="s">
        <v>209</v>
      </c>
      <c r="HU5" t="s">
        <v>209</v>
      </c>
      <c r="HV5" t="s">
        <v>209</v>
      </c>
      <c r="HY5" t="s">
        <v>209</v>
      </c>
      <c r="HZ5" t="s">
        <v>209</v>
      </c>
      <c r="IA5" t="s">
        <v>209</v>
      </c>
      <c r="IB5" t="s">
        <v>209</v>
      </c>
      <c r="ID5" t="s">
        <v>207</v>
      </c>
      <c r="IF5">
        <v>256.25</v>
      </c>
      <c r="IG5">
        <v>14.42</v>
      </c>
      <c r="II5">
        <v>120.58</v>
      </c>
      <c r="IV5">
        <v>111.17</v>
      </c>
      <c r="ND5">
        <v>10.08</v>
      </c>
    </row>
    <row r="6" spans="1:370" x14ac:dyDescent="0.25">
      <c r="A6">
        <v>91</v>
      </c>
      <c r="B6" t="s">
        <v>236</v>
      </c>
      <c r="C6">
        <v>4</v>
      </c>
      <c r="D6" t="s">
        <v>198</v>
      </c>
      <c r="E6">
        <v>1844858868</v>
      </c>
      <c r="F6" t="s">
        <v>237</v>
      </c>
      <c r="G6" t="s">
        <v>236</v>
      </c>
      <c r="H6" t="s">
        <v>200</v>
      </c>
      <c r="I6" t="s">
        <v>201</v>
      </c>
      <c r="K6" t="s">
        <v>213</v>
      </c>
      <c r="L6" t="s">
        <v>238</v>
      </c>
      <c r="O6" t="s">
        <v>207</v>
      </c>
      <c r="Q6" t="s">
        <v>209</v>
      </c>
      <c r="R6" t="s">
        <v>209</v>
      </c>
      <c r="S6" t="s">
        <v>209</v>
      </c>
      <c r="T6" t="s">
        <v>209</v>
      </c>
      <c r="W6" t="s">
        <v>209</v>
      </c>
      <c r="X6" t="s">
        <v>209</v>
      </c>
      <c r="Y6" t="s">
        <v>209</v>
      </c>
      <c r="Z6" t="s">
        <v>209</v>
      </c>
      <c r="AC6" t="s">
        <v>209</v>
      </c>
      <c r="AD6" t="s">
        <v>209</v>
      </c>
      <c r="AE6" t="s">
        <v>209</v>
      </c>
      <c r="AF6" t="s">
        <v>209</v>
      </c>
      <c r="AI6" t="s">
        <v>209</v>
      </c>
      <c r="AJ6" t="s">
        <v>209</v>
      </c>
      <c r="AK6" t="s">
        <v>209</v>
      </c>
      <c r="AL6" t="s">
        <v>209</v>
      </c>
      <c r="AO6" t="s">
        <v>209</v>
      </c>
      <c r="AP6" t="s">
        <v>209</v>
      </c>
      <c r="AQ6" t="s">
        <v>209</v>
      </c>
      <c r="AR6" t="s">
        <v>209</v>
      </c>
      <c r="AU6" t="s">
        <v>209</v>
      </c>
      <c r="AV6" t="s">
        <v>209</v>
      </c>
      <c r="AW6" t="s">
        <v>209</v>
      </c>
      <c r="AX6" t="s">
        <v>209</v>
      </c>
      <c r="BA6" t="s">
        <v>209</v>
      </c>
      <c r="BB6" t="s">
        <v>209</v>
      </c>
      <c r="BC6" t="s">
        <v>209</v>
      </c>
      <c r="BD6" t="s">
        <v>209</v>
      </c>
      <c r="BG6" t="s">
        <v>209</v>
      </c>
      <c r="BH6" t="s">
        <v>209</v>
      </c>
      <c r="BI6" t="s">
        <v>209</v>
      </c>
      <c r="BJ6" t="s">
        <v>209</v>
      </c>
      <c r="BM6" t="s">
        <v>209</v>
      </c>
      <c r="BN6" t="s">
        <v>209</v>
      </c>
      <c r="BO6" t="s">
        <v>209</v>
      </c>
      <c r="BP6" t="s">
        <v>209</v>
      </c>
      <c r="BS6" t="s">
        <v>209</v>
      </c>
      <c r="BT6" t="s">
        <v>209</v>
      </c>
      <c r="BU6" t="s">
        <v>209</v>
      </c>
      <c r="BV6" t="s">
        <v>209</v>
      </c>
      <c r="BY6" t="s">
        <v>209</v>
      </c>
      <c r="BZ6" t="s">
        <v>209</v>
      </c>
      <c r="CA6" t="s">
        <v>209</v>
      </c>
      <c r="CB6" t="s">
        <v>209</v>
      </c>
      <c r="CE6" t="s">
        <v>209</v>
      </c>
      <c r="CF6" t="s">
        <v>209</v>
      </c>
      <c r="CG6" t="s">
        <v>209</v>
      </c>
      <c r="CH6" t="s">
        <v>209</v>
      </c>
      <c r="CK6" t="s">
        <v>209</v>
      </c>
      <c r="CL6" t="s">
        <v>209</v>
      </c>
      <c r="CM6" t="s">
        <v>209</v>
      </c>
      <c r="CN6" t="s">
        <v>209</v>
      </c>
      <c r="CQ6" t="s">
        <v>209</v>
      </c>
      <c r="CR6" t="s">
        <v>209</v>
      </c>
      <c r="CS6" t="s">
        <v>209</v>
      </c>
      <c r="CT6" t="s">
        <v>209</v>
      </c>
      <c r="CW6" t="s">
        <v>209</v>
      </c>
      <c r="CX6" t="s">
        <v>209</v>
      </c>
      <c r="CY6" t="s">
        <v>209</v>
      </c>
      <c r="CZ6" t="s">
        <v>209</v>
      </c>
      <c r="DC6" t="s">
        <v>209</v>
      </c>
      <c r="DD6" t="s">
        <v>209</v>
      </c>
      <c r="DE6" t="s">
        <v>209</v>
      </c>
      <c r="DF6" t="s">
        <v>209</v>
      </c>
      <c r="DI6" t="s">
        <v>209</v>
      </c>
      <c r="DJ6" t="s">
        <v>209</v>
      </c>
      <c r="DK6" t="s">
        <v>209</v>
      </c>
      <c r="DL6" t="s">
        <v>209</v>
      </c>
      <c r="DO6" t="s">
        <v>209</v>
      </c>
      <c r="DP6" t="s">
        <v>209</v>
      </c>
      <c r="DQ6" t="s">
        <v>209</v>
      </c>
      <c r="DR6" t="s">
        <v>209</v>
      </c>
      <c r="DU6" t="s">
        <v>209</v>
      </c>
      <c r="DV6" t="s">
        <v>209</v>
      </c>
      <c r="DW6" t="s">
        <v>209</v>
      </c>
      <c r="DX6" t="s">
        <v>209</v>
      </c>
      <c r="EA6" t="s">
        <v>209</v>
      </c>
      <c r="EB6" t="s">
        <v>209</v>
      </c>
      <c r="EC6" t="s">
        <v>209</v>
      </c>
      <c r="ED6" t="s">
        <v>209</v>
      </c>
      <c r="EG6" t="s">
        <v>209</v>
      </c>
      <c r="EH6" t="s">
        <v>209</v>
      </c>
      <c r="EI6" t="s">
        <v>209</v>
      </c>
      <c r="EJ6" t="s">
        <v>209</v>
      </c>
      <c r="EM6" t="s">
        <v>209</v>
      </c>
      <c r="EN6" t="s">
        <v>209</v>
      </c>
      <c r="EO6" t="s">
        <v>209</v>
      </c>
      <c r="EP6" t="s">
        <v>209</v>
      </c>
      <c r="ES6" t="s">
        <v>209</v>
      </c>
      <c r="ET6" t="s">
        <v>209</v>
      </c>
      <c r="EU6" t="s">
        <v>209</v>
      </c>
      <c r="EV6" t="s">
        <v>209</v>
      </c>
      <c r="EY6" t="s">
        <v>209</v>
      </c>
      <c r="EZ6" t="s">
        <v>209</v>
      </c>
      <c r="FA6" t="s">
        <v>209</v>
      </c>
      <c r="FB6" t="s">
        <v>209</v>
      </c>
      <c r="FE6" t="s">
        <v>209</v>
      </c>
      <c r="FF6" t="s">
        <v>209</v>
      </c>
      <c r="FG6" t="s">
        <v>209</v>
      </c>
      <c r="FH6" t="s">
        <v>209</v>
      </c>
      <c r="FK6" t="s">
        <v>209</v>
      </c>
      <c r="FL6" t="s">
        <v>209</v>
      </c>
      <c r="FM6" t="s">
        <v>209</v>
      </c>
      <c r="FN6" t="s">
        <v>209</v>
      </c>
      <c r="FQ6" t="s">
        <v>209</v>
      </c>
      <c r="FR6" t="s">
        <v>209</v>
      </c>
      <c r="FS6" t="s">
        <v>209</v>
      </c>
      <c r="FT6" t="s">
        <v>209</v>
      </c>
      <c r="FW6" t="s">
        <v>209</v>
      </c>
      <c r="FX6" t="s">
        <v>209</v>
      </c>
      <c r="FY6" t="s">
        <v>209</v>
      </c>
      <c r="FZ6" t="s">
        <v>209</v>
      </c>
      <c r="GC6" t="s">
        <v>209</v>
      </c>
      <c r="GD6" t="s">
        <v>209</v>
      </c>
      <c r="GE6" t="s">
        <v>209</v>
      </c>
      <c r="GF6" t="s">
        <v>209</v>
      </c>
      <c r="GI6" t="s">
        <v>209</v>
      </c>
      <c r="GJ6" t="s">
        <v>209</v>
      </c>
      <c r="GK6" t="s">
        <v>209</v>
      </c>
      <c r="GL6" t="s">
        <v>209</v>
      </c>
      <c r="GO6" t="s">
        <v>209</v>
      </c>
      <c r="GP6" t="s">
        <v>209</v>
      </c>
      <c r="GQ6" t="s">
        <v>209</v>
      </c>
      <c r="GR6" t="s">
        <v>209</v>
      </c>
      <c r="GU6" t="s">
        <v>209</v>
      </c>
      <c r="GV6" t="s">
        <v>209</v>
      </c>
      <c r="GW6" t="s">
        <v>209</v>
      </c>
      <c r="GX6" t="s">
        <v>209</v>
      </c>
      <c r="HA6" t="s">
        <v>209</v>
      </c>
      <c r="HB6" t="s">
        <v>209</v>
      </c>
      <c r="HC6" t="s">
        <v>209</v>
      </c>
      <c r="HD6" t="s">
        <v>209</v>
      </c>
      <c r="HG6" t="s">
        <v>209</v>
      </c>
      <c r="HH6" t="s">
        <v>209</v>
      </c>
      <c r="HI6" t="s">
        <v>209</v>
      </c>
      <c r="HJ6" t="s">
        <v>209</v>
      </c>
      <c r="HM6" t="s">
        <v>209</v>
      </c>
      <c r="HN6" t="s">
        <v>209</v>
      </c>
      <c r="HO6" t="s">
        <v>209</v>
      </c>
      <c r="HP6" t="s">
        <v>209</v>
      </c>
      <c r="HS6" t="s">
        <v>209</v>
      </c>
      <c r="HT6" t="s">
        <v>209</v>
      </c>
      <c r="HU6" t="s">
        <v>209</v>
      </c>
      <c r="HV6" t="s">
        <v>209</v>
      </c>
      <c r="HY6" t="s">
        <v>209</v>
      </c>
      <c r="HZ6" t="s">
        <v>209</v>
      </c>
      <c r="IA6" t="s">
        <v>209</v>
      </c>
      <c r="IB6" t="s">
        <v>209</v>
      </c>
      <c r="ID6" t="s">
        <v>207</v>
      </c>
      <c r="IF6">
        <v>664.16</v>
      </c>
      <c r="IG6">
        <v>4.8600000000000003</v>
      </c>
      <c r="II6">
        <v>648.26</v>
      </c>
      <c r="ND6">
        <v>11.04</v>
      </c>
    </row>
    <row r="7" spans="1:370" x14ac:dyDescent="0.25">
      <c r="A7">
        <v>103</v>
      </c>
      <c r="B7" t="s">
        <v>239</v>
      </c>
      <c r="C7">
        <v>4</v>
      </c>
      <c r="D7" t="s">
        <v>198</v>
      </c>
      <c r="E7">
        <v>1596756338</v>
      </c>
      <c r="F7" t="s">
        <v>240</v>
      </c>
      <c r="G7" t="s">
        <v>239</v>
      </c>
      <c r="H7" t="s">
        <v>200</v>
      </c>
      <c r="I7" t="s">
        <v>241</v>
      </c>
      <c r="K7" t="s">
        <v>213</v>
      </c>
      <c r="L7" t="s">
        <v>219</v>
      </c>
      <c r="M7" t="s">
        <v>242</v>
      </c>
      <c r="O7" t="s">
        <v>206</v>
      </c>
      <c r="P7" t="s">
        <v>206</v>
      </c>
      <c r="Q7" t="s">
        <v>206</v>
      </c>
      <c r="R7" t="s">
        <v>206</v>
      </c>
      <c r="S7" t="s">
        <v>206</v>
      </c>
      <c r="T7" t="s">
        <v>206</v>
      </c>
      <c r="V7" t="s">
        <v>206</v>
      </c>
      <c r="W7" t="s">
        <v>206</v>
      </c>
      <c r="X7" t="s">
        <v>206</v>
      </c>
      <c r="Y7" t="s">
        <v>206</v>
      </c>
      <c r="Z7" t="s">
        <v>206</v>
      </c>
      <c r="AB7" t="s">
        <v>206</v>
      </c>
      <c r="AC7" t="s">
        <v>207</v>
      </c>
      <c r="AD7" t="s">
        <v>207</v>
      </c>
      <c r="AE7" t="s">
        <v>206</v>
      </c>
      <c r="AF7" t="s">
        <v>207</v>
      </c>
      <c r="AH7" t="s">
        <v>206</v>
      </c>
      <c r="AI7" t="s">
        <v>207</v>
      </c>
      <c r="AJ7" t="s">
        <v>207</v>
      </c>
      <c r="AK7" t="s">
        <v>206</v>
      </c>
      <c r="AL7" t="s">
        <v>206</v>
      </c>
      <c r="AN7" t="s">
        <v>206</v>
      </c>
      <c r="AO7" t="s">
        <v>207</v>
      </c>
      <c r="AP7" t="s">
        <v>207</v>
      </c>
      <c r="AQ7" t="s">
        <v>206</v>
      </c>
      <c r="AR7" t="s">
        <v>206</v>
      </c>
      <c r="AU7" t="s">
        <v>209</v>
      </c>
      <c r="AV7" t="s">
        <v>209</v>
      </c>
      <c r="AW7" t="s">
        <v>209</v>
      </c>
      <c r="AX7" t="s">
        <v>209</v>
      </c>
      <c r="BA7" t="s">
        <v>209</v>
      </c>
      <c r="BB7" t="s">
        <v>209</v>
      </c>
      <c r="BC7" t="s">
        <v>209</v>
      </c>
      <c r="BD7" t="s">
        <v>209</v>
      </c>
      <c r="BG7" t="s">
        <v>209</v>
      </c>
      <c r="BH7" t="s">
        <v>209</v>
      </c>
      <c r="BI7" t="s">
        <v>209</v>
      </c>
      <c r="BJ7" t="s">
        <v>209</v>
      </c>
      <c r="BM7" t="s">
        <v>209</v>
      </c>
      <c r="BN7" t="s">
        <v>209</v>
      </c>
      <c r="BO7" t="s">
        <v>209</v>
      </c>
      <c r="BP7" t="s">
        <v>209</v>
      </c>
      <c r="BS7" t="s">
        <v>209</v>
      </c>
      <c r="BT7" t="s">
        <v>209</v>
      </c>
      <c r="BU7" t="s">
        <v>209</v>
      </c>
      <c r="BV7" t="s">
        <v>209</v>
      </c>
      <c r="BY7" t="s">
        <v>209</v>
      </c>
      <c r="BZ7" t="s">
        <v>209</v>
      </c>
      <c r="CA7" t="s">
        <v>209</v>
      </c>
      <c r="CB7" t="s">
        <v>209</v>
      </c>
      <c r="CE7" t="s">
        <v>209</v>
      </c>
      <c r="CF7" t="s">
        <v>209</v>
      </c>
      <c r="CG7" t="s">
        <v>209</v>
      </c>
      <c r="CH7" t="s">
        <v>209</v>
      </c>
      <c r="CK7" t="s">
        <v>209</v>
      </c>
      <c r="CL7" t="s">
        <v>209</v>
      </c>
      <c r="CM7" t="s">
        <v>209</v>
      </c>
      <c r="CN7" t="s">
        <v>209</v>
      </c>
      <c r="CP7" t="s">
        <v>206</v>
      </c>
      <c r="CQ7" t="s">
        <v>207</v>
      </c>
      <c r="CR7" t="s">
        <v>207</v>
      </c>
      <c r="CS7" t="s">
        <v>206</v>
      </c>
      <c r="CT7" t="s">
        <v>206</v>
      </c>
      <c r="CW7" t="s">
        <v>209</v>
      </c>
      <c r="CX7" t="s">
        <v>209</v>
      </c>
      <c r="CY7" t="s">
        <v>209</v>
      </c>
      <c r="CZ7" t="s">
        <v>209</v>
      </c>
      <c r="DC7" t="s">
        <v>209</v>
      </c>
      <c r="DD7" t="s">
        <v>209</v>
      </c>
      <c r="DE7" t="s">
        <v>209</v>
      </c>
      <c r="DF7" t="s">
        <v>209</v>
      </c>
      <c r="DI7" t="s">
        <v>209</v>
      </c>
      <c r="DJ7" t="s">
        <v>209</v>
      </c>
      <c r="DK7" t="s">
        <v>209</v>
      </c>
      <c r="DL7" t="s">
        <v>209</v>
      </c>
      <c r="DO7" t="s">
        <v>209</v>
      </c>
      <c r="DP7" t="s">
        <v>209</v>
      </c>
      <c r="DQ7" t="s">
        <v>209</v>
      </c>
      <c r="DR7" t="s">
        <v>209</v>
      </c>
      <c r="DT7" t="s">
        <v>206</v>
      </c>
      <c r="DU7" t="s">
        <v>207</v>
      </c>
      <c r="DV7" t="s">
        <v>207</v>
      </c>
      <c r="DW7" t="s">
        <v>206</v>
      </c>
      <c r="DX7" t="s">
        <v>206</v>
      </c>
      <c r="DZ7" t="s">
        <v>206</v>
      </c>
      <c r="EA7" t="s">
        <v>206</v>
      </c>
      <c r="EB7" t="s">
        <v>206</v>
      </c>
      <c r="EC7" t="s">
        <v>207</v>
      </c>
      <c r="ED7" t="s">
        <v>207</v>
      </c>
      <c r="EF7" t="s">
        <v>206</v>
      </c>
      <c r="EG7" t="s">
        <v>206</v>
      </c>
      <c r="EH7" t="s">
        <v>206</v>
      </c>
      <c r="EI7" t="s">
        <v>207</v>
      </c>
      <c r="EJ7" t="s">
        <v>207</v>
      </c>
      <c r="EM7" t="s">
        <v>209</v>
      </c>
      <c r="EN7" t="s">
        <v>209</v>
      </c>
      <c r="EO7" t="s">
        <v>209</v>
      </c>
      <c r="EP7" t="s">
        <v>209</v>
      </c>
      <c r="ES7" t="s">
        <v>209</v>
      </c>
      <c r="ET7" t="s">
        <v>209</v>
      </c>
      <c r="EU7" t="s">
        <v>209</v>
      </c>
      <c r="EV7" t="s">
        <v>209</v>
      </c>
      <c r="EY7" t="s">
        <v>209</v>
      </c>
      <c r="EZ7" t="s">
        <v>209</v>
      </c>
      <c r="FA7" t="s">
        <v>209</v>
      </c>
      <c r="FB7" t="s">
        <v>209</v>
      </c>
      <c r="FD7" t="s">
        <v>206</v>
      </c>
      <c r="FE7" t="s">
        <v>206</v>
      </c>
      <c r="FF7" t="s">
        <v>206</v>
      </c>
      <c r="FG7" t="s">
        <v>207</v>
      </c>
      <c r="FH7" t="s">
        <v>207</v>
      </c>
      <c r="FK7" t="s">
        <v>209</v>
      </c>
      <c r="FL7" t="s">
        <v>209</v>
      </c>
      <c r="FM7" t="s">
        <v>209</v>
      </c>
      <c r="FN7" t="s">
        <v>209</v>
      </c>
      <c r="FQ7" t="s">
        <v>209</v>
      </c>
      <c r="FR7" t="s">
        <v>209</v>
      </c>
      <c r="FS7" t="s">
        <v>209</v>
      </c>
      <c r="FT7" t="s">
        <v>209</v>
      </c>
      <c r="FW7" t="s">
        <v>209</v>
      </c>
      <c r="FX7" t="s">
        <v>209</v>
      </c>
      <c r="FY7" t="s">
        <v>209</v>
      </c>
      <c r="FZ7" t="s">
        <v>209</v>
      </c>
      <c r="GB7" t="s">
        <v>206</v>
      </c>
      <c r="GC7" t="s">
        <v>207</v>
      </c>
      <c r="GD7" t="s">
        <v>207</v>
      </c>
      <c r="GE7" t="s">
        <v>206</v>
      </c>
      <c r="GF7" t="s">
        <v>206</v>
      </c>
      <c r="GI7" t="s">
        <v>209</v>
      </c>
      <c r="GJ7" t="s">
        <v>209</v>
      </c>
      <c r="GK7" t="s">
        <v>209</v>
      </c>
      <c r="GL7" t="s">
        <v>209</v>
      </c>
      <c r="GN7" t="s">
        <v>206</v>
      </c>
      <c r="GO7" t="s">
        <v>206</v>
      </c>
      <c r="GP7" t="s">
        <v>206</v>
      </c>
      <c r="GQ7" t="s">
        <v>207</v>
      </c>
      <c r="GR7" t="s">
        <v>207</v>
      </c>
      <c r="GT7" t="s">
        <v>206</v>
      </c>
      <c r="GU7" t="s">
        <v>206</v>
      </c>
      <c r="GV7" t="s">
        <v>206</v>
      </c>
      <c r="GW7" t="s">
        <v>207</v>
      </c>
      <c r="GX7" t="s">
        <v>207</v>
      </c>
      <c r="HA7" t="s">
        <v>209</v>
      </c>
      <c r="HB7" t="s">
        <v>209</v>
      </c>
      <c r="HC7" t="s">
        <v>209</v>
      </c>
      <c r="HD7" t="s">
        <v>209</v>
      </c>
      <c r="HF7" t="s">
        <v>206</v>
      </c>
      <c r="HG7" t="s">
        <v>207</v>
      </c>
      <c r="HH7" t="s">
        <v>207</v>
      </c>
      <c r="HI7" t="s">
        <v>206</v>
      </c>
      <c r="HJ7" t="s">
        <v>206</v>
      </c>
      <c r="HM7" t="s">
        <v>209</v>
      </c>
      <c r="HN7" t="s">
        <v>209</v>
      </c>
      <c r="HO7" t="s">
        <v>209</v>
      </c>
      <c r="HP7" t="s">
        <v>209</v>
      </c>
      <c r="HR7" t="s">
        <v>206</v>
      </c>
      <c r="HS7" t="s">
        <v>207</v>
      </c>
      <c r="HT7" t="s">
        <v>207</v>
      </c>
      <c r="HU7" t="s">
        <v>206</v>
      </c>
      <c r="HV7" t="s">
        <v>206</v>
      </c>
      <c r="HY7" t="s">
        <v>209</v>
      </c>
      <c r="HZ7" t="s">
        <v>209</v>
      </c>
      <c r="IA7" t="s">
        <v>209</v>
      </c>
      <c r="IB7" t="s">
        <v>209</v>
      </c>
      <c r="ID7" t="s">
        <v>207</v>
      </c>
      <c r="IF7">
        <v>1417.04</v>
      </c>
      <c r="IG7">
        <v>7.88</v>
      </c>
      <c r="II7">
        <v>1137.8499999999999</v>
      </c>
      <c r="IV7">
        <v>262.61</v>
      </c>
      <c r="ND7">
        <v>8.6999999999999993</v>
      </c>
    </row>
    <row r="8" spans="1:370" x14ac:dyDescent="0.25">
      <c r="A8">
        <v>122</v>
      </c>
      <c r="B8" t="s">
        <v>243</v>
      </c>
      <c r="C8">
        <v>4</v>
      </c>
      <c r="D8" t="s">
        <v>198</v>
      </c>
      <c r="E8">
        <v>1704843813</v>
      </c>
      <c r="F8" t="s">
        <v>244</v>
      </c>
      <c r="G8" t="s">
        <v>243</v>
      </c>
      <c r="H8" t="s">
        <v>200</v>
      </c>
      <c r="I8" t="s">
        <v>245</v>
      </c>
      <c r="K8" t="s">
        <v>202</v>
      </c>
      <c r="N8" t="s">
        <v>229</v>
      </c>
      <c r="O8" t="s">
        <v>206</v>
      </c>
      <c r="P8" t="s">
        <v>206</v>
      </c>
      <c r="Q8" t="s">
        <v>207</v>
      </c>
      <c r="R8" t="s">
        <v>207</v>
      </c>
      <c r="S8" t="s">
        <v>207</v>
      </c>
      <c r="T8" t="s">
        <v>206</v>
      </c>
      <c r="U8" t="s">
        <v>246</v>
      </c>
      <c r="V8" t="s">
        <v>206</v>
      </c>
      <c r="W8" t="s">
        <v>207</v>
      </c>
      <c r="X8" t="s">
        <v>207</v>
      </c>
      <c r="Y8" t="s">
        <v>207</v>
      </c>
      <c r="Z8" t="s">
        <v>206</v>
      </c>
      <c r="AA8" t="s">
        <v>246</v>
      </c>
      <c r="AB8" t="s">
        <v>206</v>
      </c>
      <c r="AC8" t="s">
        <v>207</v>
      </c>
      <c r="AD8" t="s">
        <v>206</v>
      </c>
      <c r="AE8" t="s">
        <v>207</v>
      </c>
      <c r="AF8" t="s">
        <v>207</v>
      </c>
      <c r="AH8" t="s">
        <v>206</v>
      </c>
      <c r="AI8" t="s">
        <v>206</v>
      </c>
      <c r="AJ8" t="s">
        <v>207</v>
      </c>
      <c r="AK8" t="s">
        <v>207</v>
      </c>
      <c r="AL8" t="s">
        <v>207</v>
      </c>
      <c r="AN8" t="s">
        <v>206</v>
      </c>
      <c r="AO8" t="s">
        <v>207</v>
      </c>
      <c r="AP8" t="s">
        <v>207</v>
      </c>
      <c r="AQ8" t="s">
        <v>206</v>
      </c>
      <c r="AR8" t="s">
        <v>207</v>
      </c>
      <c r="AU8" t="s">
        <v>209</v>
      </c>
      <c r="AV8" t="s">
        <v>209</v>
      </c>
      <c r="AW8" t="s">
        <v>209</v>
      </c>
      <c r="AX8" t="s">
        <v>209</v>
      </c>
      <c r="BA8" t="s">
        <v>209</v>
      </c>
      <c r="BB8" t="s">
        <v>209</v>
      </c>
      <c r="BC8" t="s">
        <v>209</v>
      </c>
      <c r="BD8" t="s">
        <v>209</v>
      </c>
      <c r="BG8" t="s">
        <v>209</v>
      </c>
      <c r="BH8" t="s">
        <v>209</v>
      </c>
      <c r="BI8" t="s">
        <v>209</v>
      </c>
      <c r="BJ8" t="s">
        <v>209</v>
      </c>
      <c r="BM8" t="s">
        <v>209</v>
      </c>
      <c r="BN8" t="s">
        <v>209</v>
      </c>
      <c r="BO8" t="s">
        <v>209</v>
      </c>
      <c r="BP8" t="s">
        <v>209</v>
      </c>
      <c r="BR8" t="s">
        <v>206</v>
      </c>
      <c r="BS8" t="s">
        <v>206</v>
      </c>
      <c r="BT8" t="s">
        <v>207</v>
      </c>
      <c r="BU8" t="s">
        <v>207</v>
      </c>
      <c r="BV8" t="s">
        <v>207</v>
      </c>
      <c r="BY8" t="s">
        <v>209</v>
      </c>
      <c r="BZ8" t="s">
        <v>209</v>
      </c>
      <c r="CA8" t="s">
        <v>209</v>
      </c>
      <c r="CB8" t="s">
        <v>209</v>
      </c>
      <c r="CD8" t="s">
        <v>206</v>
      </c>
      <c r="CE8" t="s">
        <v>206</v>
      </c>
      <c r="CF8" t="s">
        <v>206</v>
      </c>
      <c r="CG8" t="s">
        <v>207</v>
      </c>
      <c r="CH8" t="s">
        <v>206</v>
      </c>
      <c r="CJ8" t="s">
        <v>206</v>
      </c>
      <c r="CK8" t="s">
        <v>206</v>
      </c>
      <c r="CL8" t="s">
        <v>206</v>
      </c>
      <c r="CM8" t="s">
        <v>207</v>
      </c>
      <c r="CN8" t="s">
        <v>207</v>
      </c>
      <c r="CQ8" t="s">
        <v>209</v>
      </c>
      <c r="CR8" t="s">
        <v>209</v>
      </c>
      <c r="CS8" t="s">
        <v>209</v>
      </c>
      <c r="CT8" t="s">
        <v>209</v>
      </c>
      <c r="CW8" t="s">
        <v>209</v>
      </c>
      <c r="CX8" t="s">
        <v>209</v>
      </c>
      <c r="CY8" t="s">
        <v>209</v>
      </c>
      <c r="CZ8" t="s">
        <v>209</v>
      </c>
      <c r="DC8" t="s">
        <v>209</v>
      </c>
      <c r="DD8" t="s">
        <v>209</v>
      </c>
      <c r="DE8" t="s">
        <v>209</v>
      </c>
      <c r="DF8" t="s">
        <v>209</v>
      </c>
      <c r="DI8" t="s">
        <v>209</v>
      </c>
      <c r="DJ8" t="s">
        <v>209</v>
      </c>
      <c r="DK8" t="s">
        <v>209</v>
      </c>
      <c r="DL8" t="s">
        <v>209</v>
      </c>
      <c r="DO8" t="s">
        <v>209</v>
      </c>
      <c r="DP8" t="s">
        <v>209</v>
      </c>
      <c r="DQ8" t="s">
        <v>209</v>
      </c>
      <c r="DR8" t="s">
        <v>209</v>
      </c>
      <c r="DU8" t="s">
        <v>209</v>
      </c>
      <c r="DV8" t="s">
        <v>209</v>
      </c>
      <c r="DW8" t="s">
        <v>209</v>
      </c>
      <c r="DX8" t="s">
        <v>209</v>
      </c>
      <c r="EA8" t="s">
        <v>209</v>
      </c>
      <c r="EB8" t="s">
        <v>209</v>
      </c>
      <c r="EC8" t="s">
        <v>209</v>
      </c>
      <c r="ED8" t="s">
        <v>209</v>
      </c>
      <c r="EG8" t="s">
        <v>209</v>
      </c>
      <c r="EH8" t="s">
        <v>209</v>
      </c>
      <c r="EI8" t="s">
        <v>209</v>
      </c>
      <c r="EJ8" t="s">
        <v>209</v>
      </c>
      <c r="EM8" t="s">
        <v>209</v>
      </c>
      <c r="EN8" t="s">
        <v>209</v>
      </c>
      <c r="EO8" t="s">
        <v>209</v>
      </c>
      <c r="EP8" t="s">
        <v>209</v>
      </c>
      <c r="ES8" t="s">
        <v>209</v>
      </c>
      <c r="ET8" t="s">
        <v>209</v>
      </c>
      <c r="EU8" t="s">
        <v>209</v>
      </c>
      <c r="EV8" t="s">
        <v>209</v>
      </c>
      <c r="EY8" t="s">
        <v>209</v>
      </c>
      <c r="EZ8" t="s">
        <v>209</v>
      </c>
      <c r="FA8" t="s">
        <v>209</v>
      </c>
      <c r="FB8" t="s">
        <v>209</v>
      </c>
      <c r="FE8" t="s">
        <v>209</v>
      </c>
      <c r="FF8" t="s">
        <v>209</v>
      </c>
      <c r="FG8" t="s">
        <v>209</v>
      </c>
      <c r="FH8" t="s">
        <v>209</v>
      </c>
      <c r="FK8" t="s">
        <v>209</v>
      </c>
      <c r="FL8" t="s">
        <v>209</v>
      </c>
      <c r="FM8" t="s">
        <v>209</v>
      </c>
      <c r="FN8" t="s">
        <v>209</v>
      </c>
      <c r="FP8" t="s">
        <v>206</v>
      </c>
      <c r="FQ8" t="s">
        <v>206</v>
      </c>
      <c r="FR8" t="s">
        <v>206</v>
      </c>
      <c r="FS8" t="s">
        <v>206</v>
      </c>
      <c r="FT8" t="s">
        <v>206</v>
      </c>
      <c r="FW8" t="s">
        <v>209</v>
      </c>
      <c r="FX8" t="s">
        <v>209</v>
      </c>
      <c r="FY8" t="s">
        <v>209</v>
      </c>
      <c r="FZ8" t="s">
        <v>209</v>
      </c>
      <c r="GC8" t="s">
        <v>209</v>
      </c>
      <c r="GD8" t="s">
        <v>209</v>
      </c>
      <c r="GE8" t="s">
        <v>209</v>
      </c>
      <c r="GF8" t="s">
        <v>209</v>
      </c>
      <c r="GI8" t="s">
        <v>209</v>
      </c>
      <c r="GJ8" t="s">
        <v>209</v>
      </c>
      <c r="GK8" t="s">
        <v>209</v>
      </c>
      <c r="GL8" t="s">
        <v>209</v>
      </c>
      <c r="GN8" t="s">
        <v>206</v>
      </c>
      <c r="GO8" t="s">
        <v>206</v>
      </c>
      <c r="GP8" t="s">
        <v>207</v>
      </c>
      <c r="GQ8" t="s">
        <v>206</v>
      </c>
      <c r="GR8" t="s">
        <v>207</v>
      </c>
      <c r="GU8" t="s">
        <v>209</v>
      </c>
      <c r="GV8" t="s">
        <v>209</v>
      </c>
      <c r="GW8" t="s">
        <v>209</v>
      </c>
      <c r="GX8" t="s">
        <v>209</v>
      </c>
      <c r="HA8" t="s">
        <v>209</v>
      </c>
      <c r="HB8" t="s">
        <v>209</v>
      </c>
      <c r="HC8" t="s">
        <v>209</v>
      </c>
      <c r="HD8" t="s">
        <v>209</v>
      </c>
      <c r="HG8" t="s">
        <v>209</v>
      </c>
      <c r="HH8" t="s">
        <v>209</v>
      </c>
      <c r="HI8" t="s">
        <v>209</v>
      </c>
      <c r="HJ8" t="s">
        <v>209</v>
      </c>
      <c r="HM8" t="s">
        <v>209</v>
      </c>
      <c r="HN8" t="s">
        <v>209</v>
      </c>
      <c r="HO8" t="s">
        <v>209</v>
      </c>
      <c r="HP8" t="s">
        <v>209</v>
      </c>
      <c r="HS8" t="s">
        <v>209</v>
      </c>
      <c r="HT8" t="s">
        <v>209</v>
      </c>
      <c r="HU8" t="s">
        <v>209</v>
      </c>
      <c r="HV8" t="s">
        <v>209</v>
      </c>
      <c r="HY8" t="s">
        <v>209</v>
      </c>
      <c r="HZ8" t="s">
        <v>209</v>
      </c>
      <c r="IA8" t="s">
        <v>209</v>
      </c>
      <c r="IB8" t="s">
        <v>209</v>
      </c>
      <c r="ID8" t="s">
        <v>207</v>
      </c>
      <c r="IF8">
        <v>2214.3000000000002</v>
      </c>
      <c r="IG8">
        <v>352.32</v>
      </c>
      <c r="II8">
        <v>1119.26</v>
      </c>
      <c r="IV8">
        <v>734.59</v>
      </c>
      <c r="ND8">
        <v>8.1300000000000008</v>
      </c>
    </row>
    <row r="9" spans="1:370" x14ac:dyDescent="0.25">
      <c r="A9">
        <v>134</v>
      </c>
      <c r="B9" t="s">
        <v>247</v>
      </c>
      <c r="C9">
        <v>4</v>
      </c>
      <c r="D9" t="s">
        <v>198</v>
      </c>
      <c r="E9">
        <v>2016012192</v>
      </c>
      <c r="F9" t="s">
        <v>248</v>
      </c>
      <c r="G9" t="s">
        <v>247</v>
      </c>
      <c r="H9" t="s">
        <v>200</v>
      </c>
      <c r="I9" t="s">
        <v>241</v>
      </c>
      <c r="K9" t="s">
        <v>213</v>
      </c>
      <c r="L9" t="s">
        <v>249</v>
      </c>
      <c r="O9" t="s">
        <v>206</v>
      </c>
      <c r="Q9" t="s">
        <v>209</v>
      </c>
      <c r="R9" t="s">
        <v>209</v>
      </c>
      <c r="S9" t="s">
        <v>209</v>
      </c>
      <c r="T9" t="s">
        <v>209</v>
      </c>
      <c r="W9" t="s">
        <v>209</v>
      </c>
      <c r="X9" t="s">
        <v>209</v>
      </c>
      <c r="Y9" t="s">
        <v>209</v>
      </c>
      <c r="Z9" t="s">
        <v>209</v>
      </c>
      <c r="AC9" t="s">
        <v>209</v>
      </c>
      <c r="AD9" t="s">
        <v>209</v>
      </c>
      <c r="AE9" t="s">
        <v>209</v>
      </c>
      <c r="AF9" t="s">
        <v>209</v>
      </c>
      <c r="AH9" t="s">
        <v>206</v>
      </c>
      <c r="AI9" t="s">
        <v>207</v>
      </c>
      <c r="AJ9" t="s">
        <v>207</v>
      </c>
      <c r="AK9" t="s">
        <v>206</v>
      </c>
      <c r="AL9" t="s">
        <v>207</v>
      </c>
      <c r="AM9" t="s">
        <v>250</v>
      </c>
      <c r="AO9" t="s">
        <v>209</v>
      </c>
      <c r="AP9" t="s">
        <v>209</v>
      </c>
      <c r="AQ9" t="s">
        <v>209</v>
      </c>
      <c r="AR9" t="s">
        <v>209</v>
      </c>
      <c r="AU9" t="s">
        <v>209</v>
      </c>
      <c r="AV9" t="s">
        <v>209</v>
      </c>
      <c r="AW9" t="s">
        <v>209</v>
      </c>
      <c r="AX9" t="s">
        <v>209</v>
      </c>
      <c r="BA9" t="s">
        <v>209</v>
      </c>
      <c r="BB9" t="s">
        <v>209</v>
      </c>
      <c r="BC9" t="s">
        <v>209</v>
      </c>
      <c r="BD9" t="s">
        <v>209</v>
      </c>
      <c r="BF9" t="s">
        <v>206</v>
      </c>
      <c r="BG9" t="s">
        <v>206</v>
      </c>
      <c r="BH9" t="s">
        <v>207</v>
      </c>
      <c r="BI9" t="s">
        <v>207</v>
      </c>
      <c r="BJ9" t="s">
        <v>207</v>
      </c>
      <c r="BK9" t="s">
        <v>251</v>
      </c>
      <c r="BM9" t="s">
        <v>209</v>
      </c>
      <c r="BN9" t="s">
        <v>209</v>
      </c>
      <c r="BO9" t="s">
        <v>209</v>
      </c>
      <c r="BP9" t="s">
        <v>209</v>
      </c>
      <c r="BS9" t="s">
        <v>209</v>
      </c>
      <c r="BT9" t="s">
        <v>209</v>
      </c>
      <c r="BU9" t="s">
        <v>209</v>
      </c>
      <c r="BV9" t="s">
        <v>209</v>
      </c>
      <c r="BY9" t="s">
        <v>209</v>
      </c>
      <c r="BZ9" t="s">
        <v>209</v>
      </c>
      <c r="CA9" t="s">
        <v>209</v>
      </c>
      <c r="CB9" t="s">
        <v>209</v>
      </c>
      <c r="CE9" t="s">
        <v>209</v>
      </c>
      <c r="CF9" t="s">
        <v>209</v>
      </c>
      <c r="CG9" t="s">
        <v>209</v>
      </c>
      <c r="CH9" t="s">
        <v>209</v>
      </c>
      <c r="CK9" t="s">
        <v>209</v>
      </c>
      <c r="CL9" t="s">
        <v>209</v>
      </c>
      <c r="CM9" t="s">
        <v>209</v>
      </c>
      <c r="CN9" t="s">
        <v>209</v>
      </c>
      <c r="CP9" t="s">
        <v>206</v>
      </c>
      <c r="CQ9" t="s">
        <v>207</v>
      </c>
      <c r="CR9" t="s">
        <v>207</v>
      </c>
      <c r="CS9" t="s">
        <v>206</v>
      </c>
      <c r="CT9" t="s">
        <v>207</v>
      </c>
      <c r="CU9" t="s">
        <v>252</v>
      </c>
      <c r="CW9" t="s">
        <v>209</v>
      </c>
      <c r="CX9" t="s">
        <v>209</v>
      </c>
      <c r="CY9" t="s">
        <v>209</v>
      </c>
      <c r="CZ9" t="s">
        <v>209</v>
      </c>
      <c r="DC9" t="s">
        <v>209</v>
      </c>
      <c r="DD9" t="s">
        <v>209</v>
      </c>
      <c r="DE9" t="s">
        <v>209</v>
      </c>
      <c r="DF9" t="s">
        <v>209</v>
      </c>
      <c r="DH9" t="s">
        <v>206</v>
      </c>
      <c r="DI9" t="s">
        <v>207</v>
      </c>
      <c r="DJ9" t="s">
        <v>207</v>
      </c>
      <c r="DK9" t="s">
        <v>206</v>
      </c>
      <c r="DL9" t="s">
        <v>207</v>
      </c>
      <c r="DM9" t="s">
        <v>253</v>
      </c>
      <c r="DO9" t="s">
        <v>209</v>
      </c>
      <c r="DP9" t="s">
        <v>209</v>
      </c>
      <c r="DQ9" t="s">
        <v>209</v>
      </c>
      <c r="DR9" t="s">
        <v>209</v>
      </c>
      <c r="DU9" t="s">
        <v>209</v>
      </c>
      <c r="DV9" t="s">
        <v>209</v>
      </c>
      <c r="DW9" t="s">
        <v>209</v>
      </c>
      <c r="DX9" t="s">
        <v>209</v>
      </c>
      <c r="EA9" t="s">
        <v>209</v>
      </c>
      <c r="EB9" t="s">
        <v>209</v>
      </c>
      <c r="EC9" t="s">
        <v>209</v>
      </c>
      <c r="ED9" t="s">
        <v>209</v>
      </c>
      <c r="EG9" t="s">
        <v>209</v>
      </c>
      <c r="EH9" t="s">
        <v>209</v>
      </c>
      <c r="EI9" t="s">
        <v>209</v>
      </c>
      <c r="EJ9" t="s">
        <v>209</v>
      </c>
      <c r="EM9" t="s">
        <v>209</v>
      </c>
      <c r="EN9" t="s">
        <v>209</v>
      </c>
      <c r="EO9" t="s">
        <v>209</v>
      </c>
      <c r="EP9" t="s">
        <v>209</v>
      </c>
      <c r="ES9" t="s">
        <v>209</v>
      </c>
      <c r="ET9" t="s">
        <v>209</v>
      </c>
      <c r="EU9" t="s">
        <v>209</v>
      </c>
      <c r="EV9" t="s">
        <v>209</v>
      </c>
      <c r="EY9" t="s">
        <v>209</v>
      </c>
      <c r="EZ9" t="s">
        <v>209</v>
      </c>
      <c r="FA9" t="s">
        <v>209</v>
      </c>
      <c r="FB9" t="s">
        <v>209</v>
      </c>
      <c r="FD9" t="s">
        <v>206</v>
      </c>
      <c r="FE9" t="s">
        <v>206</v>
      </c>
      <c r="FF9" t="s">
        <v>207</v>
      </c>
      <c r="FG9" t="s">
        <v>207</v>
      </c>
      <c r="FH9" t="s">
        <v>207</v>
      </c>
      <c r="FI9" t="s">
        <v>254</v>
      </c>
      <c r="FK9" t="s">
        <v>209</v>
      </c>
      <c r="FL9" t="s">
        <v>209</v>
      </c>
      <c r="FM9" t="s">
        <v>209</v>
      </c>
      <c r="FN9" t="s">
        <v>209</v>
      </c>
      <c r="FQ9" t="s">
        <v>209</v>
      </c>
      <c r="FR9" t="s">
        <v>209</v>
      </c>
      <c r="FS9" t="s">
        <v>209</v>
      </c>
      <c r="FT9" t="s">
        <v>209</v>
      </c>
      <c r="FW9" t="s">
        <v>209</v>
      </c>
      <c r="FX9" t="s">
        <v>209</v>
      </c>
      <c r="FY9" t="s">
        <v>209</v>
      </c>
      <c r="FZ9" t="s">
        <v>209</v>
      </c>
      <c r="GC9" t="s">
        <v>209</v>
      </c>
      <c r="GD9" t="s">
        <v>209</v>
      </c>
      <c r="GE9" t="s">
        <v>209</v>
      </c>
      <c r="GF9" t="s">
        <v>209</v>
      </c>
      <c r="GI9" t="s">
        <v>209</v>
      </c>
      <c r="GJ9" t="s">
        <v>209</v>
      </c>
      <c r="GK9" t="s">
        <v>209</v>
      </c>
      <c r="GL9" t="s">
        <v>209</v>
      </c>
      <c r="GO9" t="s">
        <v>209</v>
      </c>
      <c r="GP9" t="s">
        <v>209</v>
      </c>
      <c r="GQ9" t="s">
        <v>209</v>
      </c>
      <c r="GR9" t="s">
        <v>209</v>
      </c>
      <c r="GU9" t="s">
        <v>209</v>
      </c>
      <c r="GV9" t="s">
        <v>209</v>
      </c>
      <c r="GW9" t="s">
        <v>209</v>
      </c>
      <c r="GX9" t="s">
        <v>209</v>
      </c>
      <c r="HA9" t="s">
        <v>209</v>
      </c>
      <c r="HB9" t="s">
        <v>209</v>
      </c>
      <c r="HC9" t="s">
        <v>209</v>
      </c>
      <c r="HD9" t="s">
        <v>209</v>
      </c>
      <c r="HG9" t="s">
        <v>209</v>
      </c>
      <c r="HH9" t="s">
        <v>209</v>
      </c>
      <c r="HI9" t="s">
        <v>209</v>
      </c>
      <c r="HJ9" t="s">
        <v>209</v>
      </c>
      <c r="HM9" t="s">
        <v>209</v>
      </c>
      <c r="HN9" t="s">
        <v>209</v>
      </c>
      <c r="HO9" t="s">
        <v>209</v>
      </c>
      <c r="HP9" t="s">
        <v>209</v>
      </c>
      <c r="HR9" t="s">
        <v>206</v>
      </c>
      <c r="HS9" t="s">
        <v>206</v>
      </c>
      <c r="HT9" t="s">
        <v>207</v>
      </c>
      <c r="HU9" t="s">
        <v>207</v>
      </c>
      <c r="HV9" t="s">
        <v>207</v>
      </c>
      <c r="HW9" t="s">
        <v>255</v>
      </c>
      <c r="HY9" t="s">
        <v>209</v>
      </c>
      <c r="HZ9" t="s">
        <v>209</v>
      </c>
      <c r="IA9" t="s">
        <v>209</v>
      </c>
      <c r="IB9" t="s">
        <v>209</v>
      </c>
      <c r="ID9" t="s">
        <v>207</v>
      </c>
      <c r="IF9">
        <v>4707.49</v>
      </c>
      <c r="IG9">
        <v>5.77</v>
      </c>
      <c r="II9">
        <v>174.66</v>
      </c>
      <c r="IV9">
        <v>4506.7299999999996</v>
      </c>
      <c r="ND9">
        <v>20.329999999999998</v>
      </c>
    </row>
    <row r="10" spans="1:370" x14ac:dyDescent="0.25">
      <c r="A10">
        <v>159</v>
      </c>
      <c r="B10" t="s">
        <v>256</v>
      </c>
      <c r="C10">
        <v>4</v>
      </c>
      <c r="D10" t="s">
        <v>198</v>
      </c>
      <c r="E10">
        <v>1211583401</v>
      </c>
      <c r="F10" t="s">
        <v>257</v>
      </c>
      <c r="G10" t="s">
        <v>256</v>
      </c>
      <c r="H10" t="s">
        <v>200</v>
      </c>
      <c r="I10" t="s">
        <v>241</v>
      </c>
      <c r="K10" t="s">
        <v>213</v>
      </c>
      <c r="L10" t="s">
        <v>258</v>
      </c>
      <c r="O10" t="s">
        <v>207</v>
      </c>
      <c r="Q10" t="s">
        <v>209</v>
      </c>
      <c r="R10" t="s">
        <v>209</v>
      </c>
      <c r="S10" t="s">
        <v>209</v>
      </c>
      <c r="T10" t="s">
        <v>209</v>
      </c>
      <c r="W10" t="s">
        <v>209</v>
      </c>
      <c r="X10" t="s">
        <v>209</v>
      </c>
      <c r="Y10" t="s">
        <v>209</v>
      </c>
      <c r="Z10" t="s">
        <v>209</v>
      </c>
      <c r="AC10" t="s">
        <v>209</v>
      </c>
      <c r="AD10" t="s">
        <v>209</v>
      </c>
      <c r="AE10" t="s">
        <v>209</v>
      </c>
      <c r="AF10" t="s">
        <v>209</v>
      </c>
      <c r="AI10" t="s">
        <v>209</v>
      </c>
      <c r="AJ10" t="s">
        <v>209</v>
      </c>
      <c r="AK10" t="s">
        <v>209</v>
      </c>
      <c r="AL10" t="s">
        <v>209</v>
      </c>
      <c r="AO10" t="s">
        <v>209</v>
      </c>
      <c r="AP10" t="s">
        <v>209</v>
      </c>
      <c r="AQ10" t="s">
        <v>209</v>
      </c>
      <c r="AR10" t="s">
        <v>209</v>
      </c>
      <c r="AU10" t="s">
        <v>209</v>
      </c>
      <c r="AV10" t="s">
        <v>209</v>
      </c>
      <c r="AW10" t="s">
        <v>209</v>
      </c>
      <c r="AX10" t="s">
        <v>209</v>
      </c>
      <c r="BA10" t="s">
        <v>209</v>
      </c>
      <c r="BB10" t="s">
        <v>209</v>
      </c>
      <c r="BC10" t="s">
        <v>209</v>
      </c>
      <c r="BD10" t="s">
        <v>209</v>
      </c>
      <c r="BG10" t="s">
        <v>209</v>
      </c>
      <c r="BH10" t="s">
        <v>209</v>
      </c>
      <c r="BI10" t="s">
        <v>209</v>
      </c>
      <c r="BJ10" t="s">
        <v>209</v>
      </c>
      <c r="BM10" t="s">
        <v>209</v>
      </c>
      <c r="BN10" t="s">
        <v>209</v>
      </c>
      <c r="BO10" t="s">
        <v>209</v>
      </c>
      <c r="BP10" t="s">
        <v>209</v>
      </c>
      <c r="BS10" t="s">
        <v>209</v>
      </c>
      <c r="BT10" t="s">
        <v>209</v>
      </c>
      <c r="BU10" t="s">
        <v>209</v>
      </c>
      <c r="BV10" t="s">
        <v>209</v>
      </c>
      <c r="BY10" t="s">
        <v>209</v>
      </c>
      <c r="BZ10" t="s">
        <v>209</v>
      </c>
      <c r="CA10" t="s">
        <v>209</v>
      </c>
      <c r="CB10" t="s">
        <v>209</v>
      </c>
      <c r="CE10" t="s">
        <v>209</v>
      </c>
      <c r="CF10" t="s">
        <v>209</v>
      </c>
      <c r="CG10" t="s">
        <v>209</v>
      </c>
      <c r="CH10" t="s">
        <v>209</v>
      </c>
      <c r="CK10" t="s">
        <v>209</v>
      </c>
      <c r="CL10" t="s">
        <v>209</v>
      </c>
      <c r="CM10" t="s">
        <v>209</v>
      </c>
      <c r="CN10" t="s">
        <v>209</v>
      </c>
      <c r="CQ10" t="s">
        <v>209</v>
      </c>
      <c r="CR10" t="s">
        <v>209</v>
      </c>
      <c r="CS10" t="s">
        <v>209</v>
      </c>
      <c r="CT10" t="s">
        <v>209</v>
      </c>
      <c r="CW10" t="s">
        <v>209</v>
      </c>
      <c r="CX10" t="s">
        <v>209</v>
      </c>
      <c r="CY10" t="s">
        <v>209</v>
      </c>
      <c r="CZ10" t="s">
        <v>209</v>
      </c>
      <c r="DC10" t="s">
        <v>209</v>
      </c>
      <c r="DD10" t="s">
        <v>209</v>
      </c>
      <c r="DE10" t="s">
        <v>209</v>
      </c>
      <c r="DF10" t="s">
        <v>209</v>
      </c>
      <c r="DI10" t="s">
        <v>209</v>
      </c>
      <c r="DJ10" t="s">
        <v>209</v>
      </c>
      <c r="DK10" t="s">
        <v>209</v>
      </c>
      <c r="DL10" t="s">
        <v>209</v>
      </c>
      <c r="DO10" t="s">
        <v>209</v>
      </c>
      <c r="DP10" t="s">
        <v>209</v>
      </c>
      <c r="DQ10" t="s">
        <v>209</v>
      </c>
      <c r="DR10" t="s">
        <v>209</v>
      </c>
      <c r="DU10" t="s">
        <v>209</v>
      </c>
      <c r="DV10" t="s">
        <v>209</v>
      </c>
      <c r="DW10" t="s">
        <v>209</v>
      </c>
      <c r="DX10" t="s">
        <v>209</v>
      </c>
      <c r="EA10" t="s">
        <v>209</v>
      </c>
      <c r="EB10" t="s">
        <v>209</v>
      </c>
      <c r="EC10" t="s">
        <v>209</v>
      </c>
      <c r="ED10" t="s">
        <v>209</v>
      </c>
      <c r="EG10" t="s">
        <v>209</v>
      </c>
      <c r="EH10" t="s">
        <v>209</v>
      </c>
      <c r="EI10" t="s">
        <v>209</v>
      </c>
      <c r="EJ10" t="s">
        <v>209</v>
      </c>
      <c r="EM10" t="s">
        <v>209</v>
      </c>
      <c r="EN10" t="s">
        <v>209</v>
      </c>
      <c r="EO10" t="s">
        <v>209</v>
      </c>
      <c r="EP10" t="s">
        <v>209</v>
      </c>
      <c r="ES10" t="s">
        <v>209</v>
      </c>
      <c r="ET10" t="s">
        <v>209</v>
      </c>
      <c r="EU10" t="s">
        <v>209</v>
      </c>
      <c r="EV10" t="s">
        <v>209</v>
      </c>
      <c r="EY10" t="s">
        <v>209</v>
      </c>
      <c r="EZ10" t="s">
        <v>209</v>
      </c>
      <c r="FA10" t="s">
        <v>209</v>
      </c>
      <c r="FB10" t="s">
        <v>209</v>
      </c>
      <c r="FE10" t="s">
        <v>209</v>
      </c>
      <c r="FF10" t="s">
        <v>209</v>
      </c>
      <c r="FG10" t="s">
        <v>209</v>
      </c>
      <c r="FH10" t="s">
        <v>209</v>
      </c>
      <c r="FK10" t="s">
        <v>209</v>
      </c>
      <c r="FL10" t="s">
        <v>209</v>
      </c>
      <c r="FM10" t="s">
        <v>209</v>
      </c>
      <c r="FN10" t="s">
        <v>209</v>
      </c>
      <c r="FQ10" t="s">
        <v>209</v>
      </c>
      <c r="FR10" t="s">
        <v>209</v>
      </c>
      <c r="FS10" t="s">
        <v>209</v>
      </c>
      <c r="FT10" t="s">
        <v>209</v>
      </c>
      <c r="FW10" t="s">
        <v>209</v>
      </c>
      <c r="FX10" t="s">
        <v>209</v>
      </c>
      <c r="FY10" t="s">
        <v>209</v>
      </c>
      <c r="FZ10" t="s">
        <v>209</v>
      </c>
      <c r="GC10" t="s">
        <v>209</v>
      </c>
      <c r="GD10" t="s">
        <v>209</v>
      </c>
      <c r="GE10" t="s">
        <v>209</v>
      </c>
      <c r="GF10" t="s">
        <v>209</v>
      </c>
      <c r="GI10" t="s">
        <v>209</v>
      </c>
      <c r="GJ10" t="s">
        <v>209</v>
      </c>
      <c r="GK10" t="s">
        <v>209</v>
      </c>
      <c r="GL10" t="s">
        <v>209</v>
      </c>
      <c r="GO10" t="s">
        <v>209</v>
      </c>
      <c r="GP10" t="s">
        <v>209</v>
      </c>
      <c r="GQ10" t="s">
        <v>209</v>
      </c>
      <c r="GR10" t="s">
        <v>209</v>
      </c>
      <c r="GU10" t="s">
        <v>209</v>
      </c>
      <c r="GV10" t="s">
        <v>209</v>
      </c>
      <c r="GW10" t="s">
        <v>209</v>
      </c>
      <c r="GX10" t="s">
        <v>209</v>
      </c>
      <c r="HA10" t="s">
        <v>209</v>
      </c>
      <c r="HB10" t="s">
        <v>209</v>
      </c>
      <c r="HC10" t="s">
        <v>209</v>
      </c>
      <c r="HD10" t="s">
        <v>209</v>
      </c>
      <c r="HG10" t="s">
        <v>209</v>
      </c>
      <c r="HH10" t="s">
        <v>209</v>
      </c>
      <c r="HI10" t="s">
        <v>209</v>
      </c>
      <c r="HJ10" t="s">
        <v>209</v>
      </c>
      <c r="HM10" t="s">
        <v>209</v>
      </c>
      <c r="HN10" t="s">
        <v>209</v>
      </c>
      <c r="HO10" t="s">
        <v>209</v>
      </c>
      <c r="HP10" t="s">
        <v>209</v>
      </c>
      <c r="HS10" t="s">
        <v>209</v>
      </c>
      <c r="HT10" t="s">
        <v>209</v>
      </c>
      <c r="HU10" t="s">
        <v>209</v>
      </c>
      <c r="HV10" t="s">
        <v>209</v>
      </c>
      <c r="HY10" t="s">
        <v>209</v>
      </c>
      <c r="HZ10" t="s">
        <v>209</v>
      </c>
      <c r="IA10" t="s">
        <v>209</v>
      </c>
      <c r="IB10" t="s">
        <v>209</v>
      </c>
      <c r="ID10" t="s">
        <v>206</v>
      </c>
      <c r="IE10" t="s">
        <v>259</v>
      </c>
      <c r="IF10">
        <v>236.46</v>
      </c>
      <c r="IG10">
        <v>68.430000000000007</v>
      </c>
      <c r="II10">
        <v>71.349999999999994</v>
      </c>
      <c r="ND10">
        <v>96.68</v>
      </c>
    </row>
    <row r="11" spans="1:370" x14ac:dyDescent="0.25">
      <c r="A11">
        <v>177</v>
      </c>
      <c r="B11" t="s">
        <v>260</v>
      </c>
      <c r="C11">
        <v>4</v>
      </c>
      <c r="D11" t="s">
        <v>198</v>
      </c>
      <c r="E11">
        <v>1324110037</v>
      </c>
      <c r="F11" t="s">
        <v>261</v>
      </c>
      <c r="G11" t="s">
        <v>260</v>
      </c>
      <c r="H11" t="s">
        <v>200</v>
      </c>
      <c r="I11" t="s">
        <v>241</v>
      </c>
      <c r="K11" t="s">
        <v>213</v>
      </c>
      <c r="L11" t="s">
        <v>214</v>
      </c>
      <c r="O11" t="s">
        <v>206</v>
      </c>
      <c r="P11" t="s">
        <v>206</v>
      </c>
      <c r="Q11" t="s">
        <v>206</v>
      </c>
      <c r="R11" t="s">
        <v>207</v>
      </c>
      <c r="S11" t="s">
        <v>207</v>
      </c>
      <c r="T11" t="s">
        <v>207</v>
      </c>
      <c r="V11" t="s">
        <v>206</v>
      </c>
      <c r="W11" t="s">
        <v>207</v>
      </c>
      <c r="X11" t="s">
        <v>207</v>
      </c>
      <c r="Y11" t="s">
        <v>206</v>
      </c>
      <c r="Z11" t="s">
        <v>207</v>
      </c>
      <c r="AB11" t="s">
        <v>206</v>
      </c>
      <c r="AC11" t="s">
        <v>207</v>
      </c>
      <c r="AD11" t="s">
        <v>207</v>
      </c>
      <c r="AE11" t="s">
        <v>206</v>
      </c>
      <c r="AF11" t="s">
        <v>207</v>
      </c>
      <c r="AH11" t="s">
        <v>206</v>
      </c>
      <c r="AI11" t="s">
        <v>206</v>
      </c>
      <c r="AJ11" t="s">
        <v>207</v>
      </c>
      <c r="AK11" t="s">
        <v>207</v>
      </c>
      <c r="AL11" t="s">
        <v>207</v>
      </c>
      <c r="AN11" t="s">
        <v>206</v>
      </c>
      <c r="AO11" t="s">
        <v>207</v>
      </c>
      <c r="AP11" t="s">
        <v>207</v>
      </c>
      <c r="AQ11" t="s">
        <v>206</v>
      </c>
      <c r="AR11" t="s">
        <v>207</v>
      </c>
      <c r="AU11" t="s">
        <v>209</v>
      </c>
      <c r="AV11" t="s">
        <v>209</v>
      </c>
      <c r="AW11" t="s">
        <v>209</v>
      </c>
      <c r="AX11" t="s">
        <v>209</v>
      </c>
      <c r="BA11" t="s">
        <v>209</v>
      </c>
      <c r="BB11" t="s">
        <v>209</v>
      </c>
      <c r="BC11" t="s">
        <v>209</v>
      </c>
      <c r="BD11" t="s">
        <v>209</v>
      </c>
      <c r="BG11" t="s">
        <v>209</v>
      </c>
      <c r="BH11" t="s">
        <v>209</v>
      </c>
      <c r="BI11" t="s">
        <v>209</v>
      </c>
      <c r="BJ11" t="s">
        <v>209</v>
      </c>
      <c r="BM11" t="s">
        <v>209</v>
      </c>
      <c r="BN11" t="s">
        <v>209</v>
      </c>
      <c r="BO11" t="s">
        <v>209</v>
      </c>
      <c r="BP11" t="s">
        <v>209</v>
      </c>
      <c r="BS11" t="s">
        <v>209</v>
      </c>
      <c r="BT11" t="s">
        <v>209</v>
      </c>
      <c r="BU11" t="s">
        <v>209</v>
      </c>
      <c r="BV11" t="s">
        <v>209</v>
      </c>
      <c r="BY11" t="s">
        <v>209</v>
      </c>
      <c r="BZ11" t="s">
        <v>209</v>
      </c>
      <c r="CA11" t="s">
        <v>209</v>
      </c>
      <c r="CB11" t="s">
        <v>209</v>
      </c>
      <c r="CE11" t="s">
        <v>209</v>
      </c>
      <c r="CF11" t="s">
        <v>209</v>
      </c>
      <c r="CG11" t="s">
        <v>209</v>
      </c>
      <c r="CH11" t="s">
        <v>209</v>
      </c>
      <c r="CK11" t="s">
        <v>209</v>
      </c>
      <c r="CL11" t="s">
        <v>209</v>
      </c>
      <c r="CM11" t="s">
        <v>209</v>
      </c>
      <c r="CN11" t="s">
        <v>209</v>
      </c>
      <c r="CQ11" t="s">
        <v>209</v>
      </c>
      <c r="CR11" t="s">
        <v>209</v>
      </c>
      <c r="CS11" t="s">
        <v>209</v>
      </c>
      <c r="CT11" t="s">
        <v>209</v>
      </c>
      <c r="CW11" t="s">
        <v>209</v>
      </c>
      <c r="CX11" t="s">
        <v>209</v>
      </c>
      <c r="CY11" t="s">
        <v>209</v>
      </c>
      <c r="CZ11" t="s">
        <v>209</v>
      </c>
      <c r="DC11" t="s">
        <v>209</v>
      </c>
      <c r="DD11" t="s">
        <v>209</v>
      </c>
      <c r="DE11" t="s">
        <v>209</v>
      </c>
      <c r="DF11" t="s">
        <v>209</v>
      </c>
      <c r="DI11" t="s">
        <v>209</v>
      </c>
      <c r="DJ11" t="s">
        <v>209</v>
      </c>
      <c r="DK11" t="s">
        <v>209</v>
      </c>
      <c r="DL11" t="s">
        <v>209</v>
      </c>
      <c r="DO11" t="s">
        <v>209</v>
      </c>
      <c r="DP11" t="s">
        <v>209</v>
      </c>
      <c r="DQ11" t="s">
        <v>209</v>
      </c>
      <c r="DR11" t="s">
        <v>209</v>
      </c>
      <c r="DU11" t="s">
        <v>209</v>
      </c>
      <c r="DV11" t="s">
        <v>209</v>
      </c>
      <c r="DW11" t="s">
        <v>209</v>
      </c>
      <c r="DX11" t="s">
        <v>209</v>
      </c>
      <c r="EA11" t="s">
        <v>209</v>
      </c>
      <c r="EB11" t="s">
        <v>209</v>
      </c>
      <c r="EC11" t="s">
        <v>209</v>
      </c>
      <c r="ED11" t="s">
        <v>209</v>
      </c>
      <c r="EG11" t="s">
        <v>209</v>
      </c>
      <c r="EH11" t="s">
        <v>209</v>
      </c>
      <c r="EI11" t="s">
        <v>209</v>
      </c>
      <c r="EJ11" t="s">
        <v>209</v>
      </c>
      <c r="EM11" t="s">
        <v>209</v>
      </c>
      <c r="EN11" t="s">
        <v>209</v>
      </c>
      <c r="EO11" t="s">
        <v>209</v>
      </c>
      <c r="EP11" t="s">
        <v>209</v>
      </c>
      <c r="ES11" t="s">
        <v>209</v>
      </c>
      <c r="ET11" t="s">
        <v>209</v>
      </c>
      <c r="EU11" t="s">
        <v>209</v>
      </c>
      <c r="EV11" t="s">
        <v>209</v>
      </c>
      <c r="EY11" t="s">
        <v>209</v>
      </c>
      <c r="EZ11" t="s">
        <v>209</v>
      </c>
      <c r="FA11" t="s">
        <v>209</v>
      </c>
      <c r="FB11" t="s">
        <v>209</v>
      </c>
      <c r="FE11" t="s">
        <v>209</v>
      </c>
      <c r="FF11" t="s">
        <v>209</v>
      </c>
      <c r="FG11" t="s">
        <v>209</v>
      </c>
      <c r="FH11" t="s">
        <v>209</v>
      </c>
      <c r="FK11" t="s">
        <v>209</v>
      </c>
      <c r="FL11" t="s">
        <v>209</v>
      </c>
      <c r="FM11" t="s">
        <v>209</v>
      </c>
      <c r="FN11" t="s">
        <v>209</v>
      </c>
      <c r="FQ11" t="s">
        <v>209</v>
      </c>
      <c r="FR11" t="s">
        <v>209</v>
      </c>
      <c r="FS11" t="s">
        <v>209</v>
      </c>
      <c r="FT11" t="s">
        <v>209</v>
      </c>
      <c r="FW11" t="s">
        <v>209</v>
      </c>
      <c r="FX11" t="s">
        <v>209</v>
      </c>
      <c r="FY11" t="s">
        <v>209</v>
      </c>
      <c r="FZ11" t="s">
        <v>209</v>
      </c>
      <c r="GC11" t="s">
        <v>209</v>
      </c>
      <c r="GD11" t="s">
        <v>209</v>
      </c>
      <c r="GE11" t="s">
        <v>209</v>
      </c>
      <c r="GF11" t="s">
        <v>209</v>
      </c>
      <c r="GI11" t="s">
        <v>209</v>
      </c>
      <c r="GJ11" t="s">
        <v>209</v>
      </c>
      <c r="GK11" t="s">
        <v>209</v>
      </c>
      <c r="GL11" t="s">
        <v>209</v>
      </c>
      <c r="GO11" t="s">
        <v>209</v>
      </c>
      <c r="GP11" t="s">
        <v>209</v>
      </c>
      <c r="GQ11" t="s">
        <v>209</v>
      </c>
      <c r="GR11" t="s">
        <v>209</v>
      </c>
      <c r="GU11" t="s">
        <v>209</v>
      </c>
      <c r="GV11" t="s">
        <v>209</v>
      </c>
      <c r="GW11" t="s">
        <v>209</v>
      </c>
      <c r="GX11" t="s">
        <v>209</v>
      </c>
      <c r="HA11" t="s">
        <v>209</v>
      </c>
      <c r="HB11" t="s">
        <v>209</v>
      </c>
      <c r="HC11" t="s">
        <v>209</v>
      </c>
      <c r="HD11" t="s">
        <v>209</v>
      </c>
      <c r="HG11" t="s">
        <v>209</v>
      </c>
      <c r="HH11" t="s">
        <v>209</v>
      </c>
      <c r="HI11" t="s">
        <v>209</v>
      </c>
      <c r="HJ11" t="s">
        <v>209</v>
      </c>
      <c r="HM11" t="s">
        <v>209</v>
      </c>
      <c r="HN11" t="s">
        <v>209</v>
      </c>
      <c r="HO11" t="s">
        <v>209</v>
      </c>
      <c r="HP11" t="s">
        <v>209</v>
      </c>
      <c r="HS11" t="s">
        <v>209</v>
      </c>
      <c r="HT11" t="s">
        <v>209</v>
      </c>
      <c r="HU11" t="s">
        <v>209</v>
      </c>
      <c r="HV11" t="s">
        <v>209</v>
      </c>
      <c r="HY11" t="s">
        <v>209</v>
      </c>
      <c r="HZ11" t="s">
        <v>209</v>
      </c>
      <c r="IA11" t="s">
        <v>209</v>
      </c>
      <c r="IB11" t="s">
        <v>209</v>
      </c>
      <c r="ID11" t="s">
        <v>207</v>
      </c>
      <c r="IF11">
        <v>566.73</v>
      </c>
      <c r="IG11">
        <v>32.270000000000003</v>
      </c>
      <c r="II11">
        <v>143.47999999999999</v>
      </c>
      <c r="IV11">
        <v>373.54</v>
      </c>
      <c r="ND11">
        <v>17.440000000000001</v>
      </c>
    </row>
    <row r="12" spans="1:370" x14ac:dyDescent="0.25">
      <c r="A12">
        <v>197</v>
      </c>
      <c r="B12" t="s">
        <v>262</v>
      </c>
      <c r="C12">
        <v>4</v>
      </c>
      <c r="D12" t="s">
        <v>198</v>
      </c>
      <c r="E12">
        <v>1647935378</v>
      </c>
      <c r="F12" t="s">
        <v>263</v>
      </c>
      <c r="G12" t="s">
        <v>262</v>
      </c>
      <c r="H12" t="s">
        <v>200</v>
      </c>
      <c r="I12" t="s">
        <v>201</v>
      </c>
      <c r="K12" t="s">
        <v>202</v>
      </c>
      <c r="N12" t="s">
        <v>229</v>
      </c>
      <c r="O12" t="s">
        <v>206</v>
      </c>
      <c r="Q12" t="s">
        <v>209</v>
      </c>
      <c r="R12" t="s">
        <v>209</v>
      </c>
      <c r="S12" t="s">
        <v>209</v>
      </c>
      <c r="T12" t="s">
        <v>209</v>
      </c>
      <c r="V12" t="s">
        <v>206</v>
      </c>
      <c r="W12" t="s">
        <v>206</v>
      </c>
      <c r="X12" t="s">
        <v>207</v>
      </c>
      <c r="Y12" t="s">
        <v>207</v>
      </c>
      <c r="Z12" t="s">
        <v>207</v>
      </c>
      <c r="AA12" t="s">
        <v>264</v>
      </c>
      <c r="AC12" t="s">
        <v>209</v>
      </c>
      <c r="AD12" t="s">
        <v>209</v>
      </c>
      <c r="AE12" t="s">
        <v>209</v>
      </c>
      <c r="AF12" t="s">
        <v>209</v>
      </c>
      <c r="AI12" t="s">
        <v>209</v>
      </c>
      <c r="AJ12" t="s">
        <v>209</v>
      </c>
      <c r="AK12" t="s">
        <v>209</v>
      </c>
      <c r="AL12" t="s">
        <v>209</v>
      </c>
      <c r="AO12" t="s">
        <v>209</v>
      </c>
      <c r="AP12" t="s">
        <v>209</v>
      </c>
      <c r="AQ12" t="s">
        <v>209</v>
      </c>
      <c r="AR12" t="s">
        <v>209</v>
      </c>
      <c r="AU12" t="s">
        <v>209</v>
      </c>
      <c r="AV12" t="s">
        <v>209</v>
      </c>
      <c r="AW12" t="s">
        <v>209</v>
      </c>
      <c r="AX12" t="s">
        <v>209</v>
      </c>
      <c r="BA12" t="s">
        <v>209</v>
      </c>
      <c r="BB12" t="s">
        <v>209</v>
      </c>
      <c r="BC12" t="s">
        <v>209</v>
      </c>
      <c r="BD12" t="s">
        <v>209</v>
      </c>
      <c r="BG12" t="s">
        <v>209</v>
      </c>
      <c r="BH12" t="s">
        <v>209</v>
      </c>
      <c r="BI12" t="s">
        <v>209</v>
      </c>
      <c r="BJ12" t="s">
        <v>209</v>
      </c>
      <c r="BM12" t="s">
        <v>209</v>
      </c>
      <c r="BN12" t="s">
        <v>209</v>
      </c>
      <c r="BO12" t="s">
        <v>209</v>
      </c>
      <c r="BP12" t="s">
        <v>209</v>
      </c>
      <c r="BS12" t="s">
        <v>209</v>
      </c>
      <c r="BT12" t="s">
        <v>209</v>
      </c>
      <c r="BU12" t="s">
        <v>209</v>
      </c>
      <c r="BV12" t="s">
        <v>209</v>
      </c>
      <c r="BY12" t="s">
        <v>209</v>
      </c>
      <c r="BZ12" t="s">
        <v>209</v>
      </c>
      <c r="CA12" t="s">
        <v>209</v>
      </c>
      <c r="CB12" t="s">
        <v>209</v>
      </c>
      <c r="CE12" t="s">
        <v>209</v>
      </c>
      <c r="CF12" t="s">
        <v>209</v>
      </c>
      <c r="CG12" t="s">
        <v>209</v>
      </c>
      <c r="CH12" t="s">
        <v>209</v>
      </c>
      <c r="CK12" t="s">
        <v>209</v>
      </c>
      <c r="CL12" t="s">
        <v>209</v>
      </c>
      <c r="CM12" t="s">
        <v>209</v>
      </c>
      <c r="CN12" t="s">
        <v>209</v>
      </c>
      <c r="CQ12" t="s">
        <v>209</v>
      </c>
      <c r="CR12" t="s">
        <v>209</v>
      </c>
      <c r="CS12" t="s">
        <v>209</v>
      </c>
      <c r="CT12" t="s">
        <v>209</v>
      </c>
      <c r="CW12" t="s">
        <v>209</v>
      </c>
      <c r="CX12" t="s">
        <v>209</v>
      </c>
      <c r="CY12" t="s">
        <v>209</v>
      </c>
      <c r="CZ12" t="s">
        <v>209</v>
      </c>
      <c r="DC12" t="s">
        <v>209</v>
      </c>
      <c r="DD12" t="s">
        <v>209</v>
      </c>
      <c r="DE12" t="s">
        <v>209</v>
      </c>
      <c r="DF12" t="s">
        <v>209</v>
      </c>
      <c r="DI12" t="s">
        <v>209</v>
      </c>
      <c r="DJ12" t="s">
        <v>209</v>
      </c>
      <c r="DK12" t="s">
        <v>209</v>
      </c>
      <c r="DL12" t="s">
        <v>209</v>
      </c>
      <c r="DO12" t="s">
        <v>209</v>
      </c>
      <c r="DP12" t="s">
        <v>209</v>
      </c>
      <c r="DQ12" t="s">
        <v>209</v>
      </c>
      <c r="DR12" t="s">
        <v>209</v>
      </c>
      <c r="DU12" t="s">
        <v>209</v>
      </c>
      <c r="DV12" t="s">
        <v>209</v>
      </c>
      <c r="DW12" t="s">
        <v>209</v>
      </c>
      <c r="DX12" t="s">
        <v>209</v>
      </c>
      <c r="EA12" t="s">
        <v>209</v>
      </c>
      <c r="EB12" t="s">
        <v>209</v>
      </c>
      <c r="EC12" t="s">
        <v>209</v>
      </c>
      <c r="ED12" t="s">
        <v>209</v>
      </c>
      <c r="EG12" t="s">
        <v>209</v>
      </c>
      <c r="EH12" t="s">
        <v>209</v>
      </c>
      <c r="EI12" t="s">
        <v>209</v>
      </c>
      <c r="EJ12" t="s">
        <v>209</v>
      </c>
      <c r="EM12" t="s">
        <v>209</v>
      </c>
      <c r="EN12" t="s">
        <v>209</v>
      </c>
      <c r="EO12" t="s">
        <v>209</v>
      </c>
      <c r="EP12" t="s">
        <v>209</v>
      </c>
      <c r="ES12" t="s">
        <v>209</v>
      </c>
      <c r="ET12" t="s">
        <v>209</v>
      </c>
      <c r="EU12" t="s">
        <v>209</v>
      </c>
      <c r="EV12" t="s">
        <v>209</v>
      </c>
      <c r="EY12" t="s">
        <v>209</v>
      </c>
      <c r="EZ12" t="s">
        <v>209</v>
      </c>
      <c r="FA12" t="s">
        <v>209</v>
      </c>
      <c r="FB12" t="s">
        <v>209</v>
      </c>
      <c r="FD12" t="s">
        <v>206</v>
      </c>
      <c r="FE12" t="s">
        <v>207</v>
      </c>
      <c r="FF12" t="s">
        <v>207</v>
      </c>
      <c r="FG12" t="s">
        <v>207</v>
      </c>
      <c r="FH12" t="s">
        <v>207</v>
      </c>
      <c r="FK12" t="s">
        <v>209</v>
      </c>
      <c r="FL12" t="s">
        <v>209</v>
      </c>
      <c r="FM12" t="s">
        <v>209</v>
      </c>
      <c r="FN12" t="s">
        <v>209</v>
      </c>
      <c r="FQ12" t="s">
        <v>209</v>
      </c>
      <c r="FR12" t="s">
        <v>209</v>
      </c>
      <c r="FS12" t="s">
        <v>209</v>
      </c>
      <c r="FT12" t="s">
        <v>209</v>
      </c>
      <c r="FW12" t="s">
        <v>209</v>
      </c>
      <c r="FX12" t="s">
        <v>209</v>
      </c>
      <c r="FY12" t="s">
        <v>209</v>
      </c>
      <c r="FZ12" t="s">
        <v>209</v>
      </c>
      <c r="GC12" t="s">
        <v>209</v>
      </c>
      <c r="GD12" t="s">
        <v>209</v>
      </c>
      <c r="GE12" t="s">
        <v>209</v>
      </c>
      <c r="GF12" t="s">
        <v>209</v>
      </c>
      <c r="GI12" t="s">
        <v>209</v>
      </c>
      <c r="GJ12" t="s">
        <v>209</v>
      </c>
      <c r="GK12" t="s">
        <v>209</v>
      </c>
      <c r="GL12" t="s">
        <v>209</v>
      </c>
      <c r="GO12" t="s">
        <v>209</v>
      </c>
      <c r="GP12" t="s">
        <v>209</v>
      </c>
      <c r="GQ12" t="s">
        <v>209</v>
      </c>
      <c r="GR12" t="s">
        <v>209</v>
      </c>
      <c r="GU12" t="s">
        <v>209</v>
      </c>
      <c r="GV12" t="s">
        <v>209</v>
      </c>
      <c r="GW12" t="s">
        <v>209</v>
      </c>
      <c r="GX12" t="s">
        <v>209</v>
      </c>
      <c r="GZ12" t="s">
        <v>206</v>
      </c>
      <c r="HA12" t="s">
        <v>207</v>
      </c>
      <c r="HB12" t="s">
        <v>207</v>
      </c>
      <c r="HC12" t="s">
        <v>207</v>
      </c>
      <c r="HD12" t="s">
        <v>207</v>
      </c>
      <c r="HG12" t="s">
        <v>209</v>
      </c>
      <c r="HH12" t="s">
        <v>209</v>
      </c>
      <c r="HI12" t="s">
        <v>209</v>
      </c>
      <c r="HJ12" t="s">
        <v>209</v>
      </c>
      <c r="HM12" t="s">
        <v>209</v>
      </c>
      <c r="HN12" t="s">
        <v>209</v>
      </c>
      <c r="HO12" t="s">
        <v>209</v>
      </c>
      <c r="HP12" t="s">
        <v>209</v>
      </c>
      <c r="HS12" t="s">
        <v>209</v>
      </c>
      <c r="HT12" t="s">
        <v>209</v>
      </c>
      <c r="HU12" t="s">
        <v>209</v>
      </c>
      <c r="HV12" t="s">
        <v>209</v>
      </c>
      <c r="HY12" t="s">
        <v>209</v>
      </c>
      <c r="HZ12" t="s">
        <v>209</v>
      </c>
      <c r="IA12" t="s">
        <v>209</v>
      </c>
      <c r="IB12" t="s">
        <v>209</v>
      </c>
      <c r="ID12" t="s">
        <v>207</v>
      </c>
      <c r="IF12">
        <v>2491.9299999999998</v>
      </c>
      <c r="IG12">
        <v>66.77</v>
      </c>
      <c r="II12">
        <v>435.74</v>
      </c>
      <c r="IV12">
        <v>1930.54</v>
      </c>
      <c r="ND12">
        <v>58.88</v>
      </c>
    </row>
    <row r="13" spans="1:370" x14ac:dyDescent="0.25">
      <c r="A13">
        <v>198</v>
      </c>
      <c r="B13" t="s">
        <v>265</v>
      </c>
      <c r="C13">
        <v>4</v>
      </c>
      <c r="D13" t="s">
        <v>198</v>
      </c>
      <c r="E13">
        <v>2099968992</v>
      </c>
      <c r="F13" t="s">
        <v>266</v>
      </c>
      <c r="G13" t="s">
        <v>265</v>
      </c>
      <c r="H13" t="s">
        <v>200</v>
      </c>
      <c r="I13" t="s">
        <v>201</v>
      </c>
      <c r="K13" t="s">
        <v>202</v>
      </c>
      <c r="N13" t="s">
        <v>229</v>
      </c>
      <c r="O13" t="s">
        <v>206</v>
      </c>
      <c r="P13" t="s">
        <v>206</v>
      </c>
      <c r="Q13" t="s">
        <v>207</v>
      </c>
      <c r="R13" t="s">
        <v>207</v>
      </c>
      <c r="S13" t="s">
        <v>206</v>
      </c>
      <c r="T13" t="s">
        <v>207</v>
      </c>
      <c r="V13" t="s">
        <v>206</v>
      </c>
      <c r="W13" t="s">
        <v>206</v>
      </c>
      <c r="X13" t="s">
        <v>206</v>
      </c>
      <c r="Y13" t="s">
        <v>207</v>
      </c>
      <c r="Z13" t="s">
        <v>207</v>
      </c>
      <c r="AA13" t="s">
        <v>267</v>
      </c>
      <c r="AC13" t="s">
        <v>209</v>
      </c>
      <c r="AD13" t="s">
        <v>209</v>
      </c>
      <c r="AE13" t="s">
        <v>209</v>
      </c>
      <c r="AF13" t="s">
        <v>209</v>
      </c>
      <c r="AI13" t="s">
        <v>209</v>
      </c>
      <c r="AJ13" t="s">
        <v>209</v>
      </c>
      <c r="AK13" t="s">
        <v>209</v>
      </c>
      <c r="AL13" t="s">
        <v>209</v>
      </c>
      <c r="AO13" t="s">
        <v>209</v>
      </c>
      <c r="AP13" t="s">
        <v>209</v>
      </c>
      <c r="AQ13" t="s">
        <v>209</v>
      </c>
      <c r="AR13" t="s">
        <v>209</v>
      </c>
      <c r="AU13" t="s">
        <v>209</v>
      </c>
      <c r="AV13" t="s">
        <v>209</v>
      </c>
      <c r="AW13" t="s">
        <v>209</v>
      </c>
      <c r="AX13" t="s">
        <v>209</v>
      </c>
      <c r="BA13" t="s">
        <v>209</v>
      </c>
      <c r="BB13" t="s">
        <v>209</v>
      </c>
      <c r="BC13" t="s">
        <v>209</v>
      </c>
      <c r="BD13" t="s">
        <v>209</v>
      </c>
      <c r="BG13" t="s">
        <v>209</v>
      </c>
      <c r="BH13" t="s">
        <v>209</v>
      </c>
      <c r="BI13" t="s">
        <v>209</v>
      </c>
      <c r="BJ13" t="s">
        <v>209</v>
      </c>
      <c r="BM13" t="s">
        <v>209</v>
      </c>
      <c r="BN13" t="s">
        <v>209</v>
      </c>
      <c r="BO13" t="s">
        <v>209</v>
      </c>
      <c r="BP13" t="s">
        <v>209</v>
      </c>
      <c r="BS13" t="s">
        <v>209</v>
      </c>
      <c r="BT13" t="s">
        <v>209</v>
      </c>
      <c r="BU13" t="s">
        <v>209</v>
      </c>
      <c r="BV13" t="s">
        <v>209</v>
      </c>
      <c r="BY13" t="s">
        <v>209</v>
      </c>
      <c r="BZ13" t="s">
        <v>209</v>
      </c>
      <c r="CA13" t="s">
        <v>209</v>
      </c>
      <c r="CB13" t="s">
        <v>209</v>
      </c>
      <c r="CE13" t="s">
        <v>209</v>
      </c>
      <c r="CF13" t="s">
        <v>209</v>
      </c>
      <c r="CG13" t="s">
        <v>209</v>
      </c>
      <c r="CH13" t="s">
        <v>209</v>
      </c>
      <c r="CK13" t="s">
        <v>209</v>
      </c>
      <c r="CL13" t="s">
        <v>209</v>
      </c>
      <c r="CM13" t="s">
        <v>209</v>
      </c>
      <c r="CN13" t="s">
        <v>209</v>
      </c>
      <c r="CQ13" t="s">
        <v>209</v>
      </c>
      <c r="CR13" t="s">
        <v>209</v>
      </c>
      <c r="CS13" t="s">
        <v>209</v>
      </c>
      <c r="CT13" t="s">
        <v>209</v>
      </c>
      <c r="CW13" t="s">
        <v>209</v>
      </c>
      <c r="CX13" t="s">
        <v>209</v>
      </c>
      <c r="CY13" t="s">
        <v>209</v>
      </c>
      <c r="CZ13" t="s">
        <v>209</v>
      </c>
      <c r="DC13" t="s">
        <v>209</v>
      </c>
      <c r="DD13" t="s">
        <v>209</v>
      </c>
      <c r="DE13" t="s">
        <v>209</v>
      </c>
      <c r="DF13" t="s">
        <v>209</v>
      </c>
      <c r="DI13" t="s">
        <v>209</v>
      </c>
      <c r="DJ13" t="s">
        <v>209</v>
      </c>
      <c r="DK13" t="s">
        <v>209</v>
      </c>
      <c r="DL13" t="s">
        <v>209</v>
      </c>
      <c r="DO13" t="s">
        <v>209</v>
      </c>
      <c r="DP13" t="s">
        <v>209</v>
      </c>
      <c r="DQ13" t="s">
        <v>209</v>
      </c>
      <c r="DR13" t="s">
        <v>209</v>
      </c>
      <c r="DU13" t="s">
        <v>209</v>
      </c>
      <c r="DV13" t="s">
        <v>209</v>
      </c>
      <c r="DW13" t="s">
        <v>209</v>
      </c>
      <c r="DX13" t="s">
        <v>209</v>
      </c>
      <c r="EA13" t="s">
        <v>209</v>
      </c>
      <c r="EB13" t="s">
        <v>209</v>
      </c>
      <c r="EC13" t="s">
        <v>209</v>
      </c>
      <c r="ED13" t="s">
        <v>209</v>
      </c>
      <c r="EG13" t="s">
        <v>209</v>
      </c>
      <c r="EH13" t="s">
        <v>209</v>
      </c>
      <c r="EI13" t="s">
        <v>209</v>
      </c>
      <c r="EJ13" t="s">
        <v>209</v>
      </c>
      <c r="EM13" t="s">
        <v>209</v>
      </c>
      <c r="EN13" t="s">
        <v>209</v>
      </c>
      <c r="EO13" t="s">
        <v>209</v>
      </c>
      <c r="EP13" t="s">
        <v>209</v>
      </c>
      <c r="ES13" t="s">
        <v>209</v>
      </c>
      <c r="ET13" t="s">
        <v>209</v>
      </c>
      <c r="EU13" t="s">
        <v>209</v>
      </c>
      <c r="EV13" t="s">
        <v>209</v>
      </c>
      <c r="EY13" t="s">
        <v>209</v>
      </c>
      <c r="EZ13" t="s">
        <v>209</v>
      </c>
      <c r="FA13" t="s">
        <v>209</v>
      </c>
      <c r="FB13" t="s">
        <v>209</v>
      </c>
      <c r="FE13" t="s">
        <v>209</v>
      </c>
      <c r="FF13" t="s">
        <v>209</v>
      </c>
      <c r="FG13" t="s">
        <v>209</v>
      </c>
      <c r="FH13" t="s">
        <v>209</v>
      </c>
      <c r="FK13" t="s">
        <v>209</v>
      </c>
      <c r="FL13" t="s">
        <v>209</v>
      </c>
      <c r="FM13" t="s">
        <v>209</v>
      </c>
      <c r="FN13" t="s">
        <v>209</v>
      </c>
      <c r="FQ13" t="s">
        <v>209</v>
      </c>
      <c r="FR13" t="s">
        <v>209</v>
      </c>
      <c r="FS13" t="s">
        <v>209</v>
      </c>
      <c r="FT13" t="s">
        <v>209</v>
      </c>
      <c r="FW13" t="s">
        <v>209</v>
      </c>
      <c r="FX13" t="s">
        <v>209</v>
      </c>
      <c r="FY13" t="s">
        <v>209</v>
      </c>
      <c r="FZ13" t="s">
        <v>209</v>
      </c>
      <c r="GC13" t="s">
        <v>209</v>
      </c>
      <c r="GD13" t="s">
        <v>209</v>
      </c>
      <c r="GE13" t="s">
        <v>209</v>
      </c>
      <c r="GF13" t="s">
        <v>209</v>
      </c>
      <c r="GI13" t="s">
        <v>209</v>
      </c>
      <c r="GJ13" t="s">
        <v>209</v>
      </c>
      <c r="GK13" t="s">
        <v>209</v>
      </c>
      <c r="GL13" t="s">
        <v>209</v>
      </c>
      <c r="GO13" t="s">
        <v>209</v>
      </c>
      <c r="GP13" t="s">
        <v>209</v>
      </c>
      <c r="GQ13" t="s">
        <v>209</v>
      </c>
      <c r="GR13" t="s">
        <v>209</v>
      </c>
      <c r="GU13" t="s">
        <v>209</v>
      </c>
      <c r="GV13" t="s">
        <v>209</v>
      </c>
      <c r="GW13" t="s">
        <v>209</v>
      </c>
      <c r="GX13" t="s">
        <v>209</v>
      </c>
      <c r="HA13" t="s">
        <v>209</v>
      </c>
      <c r="HB13" t="s">
        <v>209</v>
      </c>
      <c r="HC13" t="s">
        <v>209</v>
      </c>
      <c r="HD13" t="s">
        <v>209</v>
      </c>
      <c r="HG13" t="s">
        <v>209</v>
      </c>
      <c r="HH13" t="s">
        <v>209</v>
      </c>
      <c r="HI13" t="s">
        <v>209</v>
      </c>
      <c r="HJ13" t="s">
        <v>209</v>
      </c>
      <c r="HM13" t="s">
        <v>209</v>
      </c>
      <c r="HN13" t="s">
        <v>209</v>
      </c>
      <c r="HO13" t="s">
        <v>209</v>
      </c>
      <c r="HP13" t="s">
        <v>209</v>
      </c>
      <c r="HS13" t="s">
        <v>209</v>
      </c>
      <c r="HT13" t="s">
        <v>209</v>
      </c>
      <c r="HU13" t="s">
        <v>209</v>
      </c>
      <c r="HV13" t="s">
        <v>209</v>
      </c>
      <c r="HY13" t="s">
        <v>209</v>
      </c>
      <c r="HZ13" t="s">
        <v>209</v>
      </c>
      <c r="IA13" t="s">
        <v>209</v>
      </c>
      <c r="IB13" t="s">
        <v>209</v>
      </c>
      <c r="ID13" t="s">
        <v>207</v>
      </c>
      <c r="IF13">
        <v>2794.89</v>
      </c>
      <c r="IG13">
        <v>373.57</v>
      </c>
      <c r="II13">
        <v>136.56</v>
      </c>
      <c r="IV13">
        <v>2272.2199999999998</v>
      </c>
      <c r="ND13">
        <v>12.54</v>
      </c>
    </row>
    <row r="14" spans="1:370" x14ac:dyDescent="0.25">
      <c r="A14">
        <v>201</v>
      </c>
      <c r="B14" t="s">
        <v>268</v>
      </c>
      <c r="C14">
        <v>4</v>
      </c>
      <c r="D14" t="s">
        <v>198</v>
      </c>
      <c r="E14">
        <v>1322032631</v>
      </c>
      <c r="F14" t="s">
        <v>269</v>
      </c>
      <c r="G14" t="s">
        <v>268</v>
      </c>
      <c r="H14" t="s">
        <v>200</v>
      </c>
      <c r="I14" t="s">
        <v>201</v>
      </c>
      <c r="K14" t="s">
        <v>213</v>
      </c>
      <c r="L14" t="s">
        <v>214</v>
      </c>
      <c r="O14" t="s">
        <v>206</v>
      </c>
      <c r="Q14" t="s">
        <v>209</v>
      </c>
      <c r="R14" t="s">
        <v>209</v>
      </c>
      <c r="S14" t="s">
        <v>209</v>
      </c>
      <c r="T14" t="s">
        <v>209</v>
      </c>
      <c r="V14" t="s">
        <v>206</v>
      </c>
      <c r="W14" t="s">
        <v>206</v>
      </c>
      <c r="X14" t="s">
        <v>207</v>
      </c>
      <c r="Y14" t="s">
        <v>207</v>
      </c>
      <c r="Z14" t="s">
        <v>207</v>
      </c>
      <c r="AA14" t="s">
        <v>270</v>
      </c>
      <c r="AC14" t="s">
        <v>209</v>
      </c>
      <c r="AD14" t="s">
        <v>209</v>
      </c>
      <c r="AE14" t="s">
        <v>209</v>
      </c>
      <c r="AF14" t="s">
        <v>209</v>
      </c>
      <c r="AI14" t="s">
        <v>209</v>
      </c>
      <c r="AJ14" t="s">
        <v>209</v>
      </c>
      <c r="AK14" t="s">
        <v>209</v>
      </c>
      <c r="AL14" t="s">
        <v>209</v>
      </c>
      <c r="AO14" t="s">
        <v>209</v>
      </c>
      <c r="AP14" t="s">
        <v>209</v>
      </c>
      <c r="AQ14" t="s">
        <v>209</v>
      </c>
      <c r="AR14" t="s">
        <v>209</v>
      </c>
      <c r="AU14" t="s">
        <v>209</v>
      </c>
      <c r="AV14" t="s">
        <v>209</v>
      </c>
      <c r="AW14" t="s">
        <v>209</v>
      </c>
      <c r="AX14" t="s">
        <v>209</v>
      </c>
      <c r="BA14" t="s">
        <v>209</v>
      </c>
      <c r="BB14" t="s">
        <v>209</v>
      </c>
      <c r="BC14" t="s">
        <v>209</v>
      </c>
      <c r="BD14" t="s">
        <v>209</v>
      </c>
      <c r="BG14" t="s">
        <v>209</v>
      </c>
      <c r="BH14" t="s">
        <v>209</v>
      </c>
      <c r="BI14" t="s">
        <v>209</v>
      </c>
      <c r="BJ14" t="s">
        <v>209</v>
      </c>
      <c r="BM14" t="s">
        <v>209</v>
      </c>
      <c r="BN14" t="s">
        <v>209</v>
      </c>
      <c r="BO14" t="s">
        <v>209</v>
      </c>
      <c r="BP14" t="s">
        <v>209</v>
      </c>
      <c r="BS14" t="s">
        <v>209</v>
      </c>
      <c r="BT14" t="s">
        <v>209</v>
      </c>
      <c r="BU14" t="s">
        <v>209</v>
      </c>
      <c r="BV14" t="s">
        <v>209</v>
      </c>
      <c r="BY14" t="s">
        <v>209</v>
      </c>
      <c r="BZ14" t="s">
        <v>209</v>
      </c>
      <c r="CA14" t="s">
        <v>209</v>
      </c>
      <c r="CB14" t="s">
        <v>209</v>
      </c>
      <c r="CE14" t="s">
        <v>209</v>
      </c>
      <c r="CF14" t="s">
        <v>209</v>
      </c>
      <c r="CG14" t="s">
        <v>209</v>
      </c>
      <c r="CH14" t="s">
        <v>209</v>
      </c>
      <c r="CK14" t="s">
        <v>209</v>
      </c>
      <c r="CL14" t="s">
        <v>209</v>
      </c>
      <c r="CM14" t="s">
        <v>209</v>
      </c>
      <c r="CN14" t="s">
        <v>209</v>
      </c>
      <c r="CQ14" t="s">
        <v>209</v>
      </c>
      <c r="CR14" t="s">
        <v>209</v>
      </c>
      <c r="CS14" t="s">
        <v>209</v>
      </c>
      <c r="CT14" t="s">
        <v>209</v>
      </c>
      <c r="CW14" t="s">
        <v>209</v>
      </c>
      <c r="CX14" t="s">
        <v>209</v>
      </c>
      <c r="CY14" t="s">
        <v>209</v>
      </c>
      <c r="CZ14" t="s">
        <v>209</v>
      </c>
      <c r="DC14" t="s">
        <v>209</v>
      </c>
      <c r="DD14" t="s">
        <v>209</v>
      </c>
      <c r="DE14" t="s">
        <v>209</v>
      </c>
      <c r="DF14" t="s">
        <v>209</v>
      </c>
      <c r="DI14" t="s">
        <v>209</v>
      </c>
      <c r="DJ14" t="s">
        <v>209</v>
      </c>
      <c r="DK14" t="s">
        <v>209</v>
      </c>
      <c r="DL14" t="s">
        <v>209</v>
      </c>
      <c r="DO14" t="s">
        <v>209</v>
      </c>
      <c r="DP14" t="s">
        <v>209</v>
      </c>
      <c r="DQ14" t="s">
        <v>209</v>
      </c>
      <c r="DR14" t="s">
        <v>209</v>
      </c>
      <c r="DU14" t="s">
        <v>209</v>
      </c>
      <c r="DV14" t="s">
        <v>209</v>
      </c>
      <c r="DW14" t="s">
        <v>209</v>
      </c>
      <c r="DX14" t="s">
        <v>209</v>
      </c>
      <c r="EA14" t="s">
        <v>209</v>
      </c>
      <c r="EB14" t="s">
        <v>209</v>
      </c>
      <c r="EC14" t="s">
        <v>209</v>
      </c>
      <c r="ED14" t="s">
        <v>209</v>
      </c>
      <c r="EG14" t="s">
        <v>209</v>
      </c>
      <c r="EH14" t="s">
        <v>209</v>
      </c>
      <c r="EI14" t="s">
        <v>209</v>
      </c>
      <c r="EJ14" t="s">
        <v>209</v>
      </c>
      <c r="EM14" t="s">
        <v>209</v>
      </c>
      <c r="EN14" t="s">
        <v>209</v>
      </c>
      <c r="EO14" t="s">
        <v>209</v>
      </c>
      <c r="EP14" t="s">
        <v>209</v>
      </c>
      <c r="ES14" t="s">
        <v>209</v>
      </c>
      <c r="ET14" t="s">
        <v>209</v>
      </c>
      <c r="EU14" t="s">
        <v>209</v>
      </c>
      <c r="EV14" t="s">
        <v>209</v>
      </c>
      <c r="EY14" t="s">
        <v>209</v>
      </c>
      <c r="EZ14" t="s">
        <v>209</v>
      </c>
      <c r="FA14" t="s">
        <v>209</v>
      </c>
      <c r="FB14" t="s">
        <v>209</v>
      </c>
      <c r="FE14" t="s">
        <v>209</v>
      </c>
      <c r="FF14" t="s">
        <v>209</v>
      </c>
      <c r="FG14" t="s">
        <v>209</v>
      </c>
      <c r="FH14" t="s">
        <v>209</v>
      </c>
      <c r="FK14" t="s">
        <v>209</v>
      </c>
      <c r="FL14" t="s">
        <v>209</v>
      </c>
      <c r="FM14" t="s">
        <v>209</v>
      </c>
      <c r="FN14" t="s">
        <v>209</v>
      </c>
      <c r="FQ14" t="s">
        <v>209</v>
      </c>
      <c r="FR14" t="s">
        <v>209</v>
      </c>
      <c r="FS14" t="s">
        <v>209</v>
      </c>
      <c r="FT14" t="s">
        <v>209</v>
      </c>
      <c r="FW14" t="s">
        <v>209</v>
      </c>
      <c r="FX14" t="s">
        <v>209</v>
      </c>
      <c r="FY14" t="s">
        <v>209</v>
      </c>
      <c r="FZ14" t="s">
        <v>209</v>
      </c>
      <c r="GC14" t="s">
        <v>209</v>
      </c>
      <c r="GD14" t="s">
        <v>209</v>
      </c>
      <c r="GE14" t="s">
        <v>209</v>
      </c>
      <c r="GF14" t="s">
        <v>209</v>
      </c>
      <c r="GI14" t="s">
        <v>209</v>
      </c>
      <c r="GJ14" t="s">
        <v>209</v>
      </c>
      <c r="GK14" t="s">
        <v>209</v>
      </c>
      <c r="GL14" t="s">
        <v>209</v>
      </c>
      <c r="GO14" t="s">
        <v>209</v>
      </c>
      <c r="GP14" t="s">
        <v>209</v>
      </c>
      <c r="GQ14" t="s">
        <v>209</v>
      </c>
      <c r="GR14" t="s">
        <v>209</v>
      </c>
      <c r="GU14" t="s">
        <v>209</v>
      </c>
      <c r="GV14" t="s">
        <v>209</v>
      </c>
      <c r="GW14" t="s">
        <v>209</v>
      </c>
      <c r="GX14" t="s">
        <v>209</v>
      </c>
      <c r="HA14" t="s">
        <v>209</v>
      </c>
      <c r="HB14" t="s">
        <v>209</v>
      </c>
      <c r="HC14" t="s">
        <v>209</v>
      </c>
      <c r="HD14" t="s">
        <v>209</v>
      </c>
      <c r="HG14" t="s">
        <v>209</v>
      </c>
      <c r="HH14" t="s">
        <v>209</v>
      </c>
      <c r="HI14" t="s">
        <v>209</v>
      </c>
      <c r="HJ14" t="s">
        <v>209</v>
      </c>
      <c r="HM14" t="s">
        <v>209</v>
      </c>
      <c r="HN14" t="s">
        <v>209</v>
      </c>
      <c r="HO14" t="s">
        <v>209</v>
      </c>
      <c r="HP14" t="s">
        <v>209</v>
      </c>
      <c r="HS14" t="s">
        <v>209</v>
      </c>
      <c r="HT14" t="s">
        <v>209</v>
      </c>
      <c r="HU14" t="s">
        <v>209</v>
      </c>
      <c r="HV14" t="s">
        <v>209</v>
      </c>
      <c r="HY14" t="s">
        <v>209</v>
      </c>
      <c r="HZ14" t="s">
        <v>209</v>
      </c>
      <c r="IA14" t="s">
        <v>209</v>
      </c>
      <c r="IB14" t="s">
        <v>209</v>
      </c>
      <c r="ID14" t="s">
        <v>207</v>
      </c>
      <c r="IF14">
        <v>3111.57</v>
      </c>
      <c r="IG14">
        <v>146.91</v>
      </c>
      <c r="II14">
        <v>737.49</v>
      </c>
      <c r="IV14">
        <v>2214.38</v>
      </c>
      <c r="ND14">
        <v>12.79</v>
      </c>
    </row>
    <row r="15" spans="1:370" x14ac:dyDescent="0.25">
      <c r="A15">
        <v>203</v>
      </c>
      <c r="B15" t="s">
        <v>271</v>
      </c>
      <c r="C15">
        <v>4</v>
      </c>
      <c r="D15" t="s">
        <v>198</v>
      </c>
      <c r="E15">
        <v>1824377352</v>
      </c>
      <c r="F15" t="s">
        <v>272</v>
      </c>
      <c r="G15" t="s">
        <v>271</v>
      </c>
      <c r="H15" t="s">
        <v>200</v>
      </c>
      <c r="I15" t="s">
        <v>241</v>
      </c>
      <c r="K15" t="s">
        <v>202</v>
      </c>
      <c r="N15" t="s">
        <v>229</v>
      </c>
      <c r="O15" t="s">
        <v>206</v>
      </c>
      <c r="P15" t="s">
        <v>206</v>
      </c>
      <c r="Q15" t="s">
        <v>207</v>
      </c>
      <c r="R15" t="s">
        <v>206</v>
      </c>
      <c r="S15" t="s">
        <v>207</v>
      </c>
      <c r="T15" t="s">
        <v>206</v>
      </c>
      <c r="U15" t="s">
        <v>273</v>
      </c>
      <c r="V15" t="s">
        <v>206</v>
      </c>
      <c r="W15" t="s">
        <v>207</v>
      </c>
      <c r="X15" t="s">
        <v>206</v>
      </c>
      <c r="Y15" t="s">
        <v>207</v>
      </c>
      <c r="Z15" t="s">
        <v>206</v>
      </c>
      <c r="AA15" t="s">
        <v>273</v>
      </c>
      <c r="AB15" t="s">
        <v>206</v>
      </c>
      <c r="AC15" t="s">
        <v>207</v>
      </c>
      <c r="AD15" t="s">
        <v>206</v>
      </c>
      <c r="AE15" t="s">
        <v>207</v>
      </c>
      <c r="AF15" t="s">
        <v>206</v>
      </c>
      <c r="AG15" t="s">
        <v>273</v>
      </c>
      <c r="AI15" t="s">
        <v>209</v>
      </c>
      <c r="AJ15" t="s">
        <v>209</v>
      </c>
      <c r="AK15" t="s">
        <v>209</v>
      </c>
      <c r="AL15" t="s">
        <v>209</v>
      </c>
      <c r="AN15" t="s">
        <v>206</v>
      </c>
      <c r="AO15" t="s">
        <v>207</v>
      </c>
      <c r="AP15" t="s">
        <v>206</v>
      </c>
      <c r="AQ15" t="s">
        <v>207</v>
      </c>
      <c r="AR15" t="s">
        <v>206</v>
      </c>
      <c r="AS15" t="s">
        <v>273</v>
      </c>
      <c r="AU15" t="s">
        <v>209</v>
      </c>
      <c r="AV15" t="s">
        <v>209</v>
      </c>
      <c r="AW15" t="s">
        <v>209</v>
      </c>
      <c r="AX15" t="s">
        <v>209</v>
      </c>
      <c r="BA15" t="s">
        <v>209</v>
      </c>
      <c r="BB15" t="s">
        <v>209</v>
      </c>
      <c r="BC15" t="s">
        <v>209</v>
      </c>
      <c r="BD15" t="s">
        <v>209</v>
      </c>
      <c r="BG15" t="s">
        <v>209</v>
      </c>
      <c r="BH15" t="s">
        <v>209</v>
      </c>
      <c r="BI15" t="s">
        <v>209</v>
      </c>
      <c r="BJ15" t="s">
        <v>209</v>
      </c>
      <c r="BM15" t="s">
        <v>209</v>
      </c>
      <c r="BN15" t="s">
        <v>209</v>
      </c>
      <c r="BO15" t="s">
        <v>209</v>
      </c>
      <c r="BP15" t="s">
        <v>209</v>
      </c>
      <c r="BS15" t="s">
        <v>209</v>
      </c>
      <c r="BT15" t="s">
        <v>209</v>
      </c>
      <c r="BU15" t="s">
        <v>209</v>
      </c>
      <c r="BV15" t="s">
        <v>209</v>
      </c>
      <c r="BY15" t="s">
        <v>209</v>
      </c>
      <c r="BZ15" t="s">
        <v>209</v>
      </c>
      <c r="CA15" t="s">
        <v>209</v>
      </c>
      <c r="CB15" t="s">
        <v>209</v>
      </c>
      <c r="CE15" t="s">
        <v>209</v>
      </c>
      <c r="CF15" t="s">
        <v>209</v>
      </c>
      <c r="CG15" t="s">
        <v>209</v>
      </c>
      <c r="CH15" t="s">
        <v>209</v>
      </c>
      <c r="CK15" t="s">
        <v>209</v>
      </c>
      <c r="CL15" t="s">
        <v>209</v>
      </c>
      <c r="CM15" t="s">
        <v>209</v>
      </c>
      <c r="CN15" t="s">
        <v>209</v>
      </c>
      <c r="CP15" t="s">
        <v>206</v>
      </c>
      <c r="CQ15" t="s">
        <v>207</v>
      </c>
      <c r="CR15" t="s">
        <v>206</v>
      </c>
      <c r="CS15" t="s">
        <v>207</v>
      </c>
      <c r="CT15" t="s">
        <v>206</v>
      </c>
      <c r="CU15" t="s">
        <v>273</v>
      </c>
      <c r="CW15" t="s">
        <v>209</v>
      </c>
      <c r="CX15" t="s">
        <v>209</v>
      </c>
      <c r="CY15" t="s">
        <v>209</v>
      </c>
      <c r="CZ15" t="s">
        <v>209</v>
      </c>
      <c r="DC15" t="s">
        <v>209</v>
      </c>
      <c r="DD15" t="s">
        <v>209</v>
      </c>
      <c r="DE15" t="s">
        <v>209</v>
      </c>
      <c r="DF15" t="s">
        <v>209</v>
      </c>
      <c r="DI15" t="s">
        <v>209</v>
      </c>
      <c r="DJ15" t="s">
        <v>209</v>
      </c>
      <c r="DK15" t="s">
        <v>209</v>
      </c>
      <c r="DL15" t="s">
        <v>209</v>
      </c>
      <c r="DO15" t="s">
        <v>209</v>
      </c>
      <c r="DP15" t="s">
        <v>209</v>
      </c>
      <c r="DQ15" t="s">
        <v>209</v>
      </c>
      <c r="DR15" t="s">
        <v>209</v>
      </c>
      <c r="DU15" t="s">
        <v>209</v>
      </c>
      <c r="DV15" t="s">
        <v>209</v>
      </c>
      <c r="DW15" t="s">
        <v>209</v>
      </c>
      <c r="DX15" t="s">
        <v>209</v>
      </c>
      <c r="EA15" t="s">
        <v>209</v>
      </c>
      <c r="EB15" t="s">
        <v>209</v>
      </c>
      <c r="EC15" t="s">
        <v>209</v>
      </c>
      <c r="ED15" t="s">
        <v>209</v>
      </c>
      <c r="EG15" t="s">
        <v>209</v>
      </c>
      <c r="EH15" t="s">
        <v>209</v>
      </c>
      <c r="EI15" t="s">
        <v>209</v>
      </c>
      <c r="EJ15" t="s">
        <v>209</v>
      </c>
      <c r="EM15" t="s">
        <v>209</v>
      </c>
      <c r="EN15" t="s">
        <v>209</v>
      </c>
      <c r="EO15" t="s">
        <v>209</v>
      </c>
      <c r="EP15" t="s">
        <v>209</v>
      </c>
      <c r="ES15" t="s">
        <v>209</v>
      </c>
      <c r="ET15" t="s">
        <v>209</v>
      </c>
      <c r="EU15" t="s">
        <v>209</v>
      </c>
      <c r="EV15" t="s">
        <v>209</v>
      </c>
      <c r="EY15" t="s">
        <v>209</v>
      </c>
      <c r="EZ15" t="s">
        <v>209</v>
      </c>
      <c r="FA15" t="s">
        <v>209</v>
      </c>
      <c r="FB15" t="s">
        <v>209</v>
      </c>
      <c r="FE15" t="s">
        <v>209</v>
      </c>
      <c r="FF15" t="s">
        <v>209</v>
      </c>
      <c r="FG15" t="s">
        <v>209</v>
      </c>
      <c r="FH15" t="s">
        <v>209</v>
      </c>
      <c r="FK15" t="s">
        <v>209</v>
      </c>
      <c r="FL15" t="s">
        <v>209</v>
      </c>
      <c r="FM15" t="s">
        <v>209</v>
      </c>
      <c r="FN15" t="s">
        <v>209</v>
      </c>
      <c r="FP15" t="s">
        <v>206</v>
      </c>
      <c r="FQ15" t="s">
        <v>207</v>
      </c>
      <c r="FR15" t="s">
        <v>206</v>
      </c>
      <c r="FS15" t="s">
        <v>207</v>
      </c>
      <c r="FT15" t="s">
        <v>206</v>
      </c>
      <c r="FU15" t="s">
        <v>273</v>
      </c>
      <c r="FW15" t="s">
        <v>209</v>
      </c>
      <c r="FX15" t="s">
        <v>209</v>
      </c>
      <c r="FY15" t="s">
        <v>209</v>
      </c>
      <c r="FZ15" t="s">
        <v>209</v>
      </c>
      <c r="GB15" t="s">
        <v>206</v>
      </c>
      <c r="GC15" t="s">
        <v>207</v>
      </c>
      <c r="GD15" t="s">
        <v>206</v>
      </c>
      <c r="GE15" t="s">
        <v>207</v>
      </c>
      <c r="GF15" t="s">
        <v>206</v>
      </c>
      <c r="GG15" t="s">
        <v>273</v>
      </c>
      <c r="GI15" t="s">
        <v>209</v>
      </c>
      <c r="GJ15" t="s">
        <v>209</v>
      </c>
      <c r="GK15" t="s">
        <v>209</v>
      </c>
      <c r="GL15" t="s">
        <v>209</v>
      </c>
      <c r="GN15" t="s">
        <v>206</v>
      </c>
      <c r="GO15" t="s">
        <v>207</v>
      </c>
      <c r="GP15" t="s">
        <v>206</v>
      </c>
      <c r="GQ15" t="s">
        <v>207</v>
      </c>
      <c r="GR15" t="s">
        <v>206</v>
      </c>
      <c r="GU15" t="s">
        <v>209</v>
      </c>
      <c r="GV15" t="s">
        <v>209</v>
      </c>
      <c r="GW15" t="s">
        <v>209</v>
      </c>
      <c r="GX15" t="s">
        <v>209</v>
      </c>
      <c r="HA15" t="s">
        <v>209</v>
      </c>
      <c r="HB15" t="s">
        <v>209</v>
      </c>
      <c r="HC15" t="s">
        <v>209</v>
      </c>
      <c r="HD15" t="s">
        <v>209</v>
      </c>
      <c r="HG15" t="s">
        <v>209</v>
      </c>
      <c r="HH15" t="s">
        <v>209</v>
      </c>
      <c r="HI15" t="s">
        <v>209</v>
      </c>
      <c r="HJ15" t="s">
        <v>209</v>
      </c>
      <c r="HM15" t="s">
        <v>209</v>
      </c>
      <c r="HN15" t="s">
        <v>209</v>
      </c>
      <c r="HO15" t="s">
        <v>209</v>
      </c>
      <c r="HP15" t="s">
        <v>209</v>
      </c>
      <c r="HR15" t="s">
        <v>206</v>
      </c>
      <c r="HS15" t="s">
        <v>207</v>
      </c>
      <c r="HT15" t="s">
        <v>206</v>
      </c>
      <c r="HU15" t="s">
        <v>207</v>
      </c>
      <c r="HV15" t="s">
        <v>206</v>
      </c>
      <c r="HW15" t="s">
        <v>273</v>
      </c>
      <c r="HY15" t="s">
        <v>209</v>
      </c>
      <c r="HZ15" t="s">
        <v>209</v>
      </c>
      <c r="IA15" t="s">
        <v>209</v>
      </c>
      <c r="IB15" t="s">
        <v>209</v>
      </c>
      <c r="ID15" t="s">
        <v>207</v>
      </c>
      <c r="IF15">
        <v>587.09</v>
      </c>
      <c r="IG15">
        <v>8.23</v>
      </c>
      <c r="II15">
        <v>150.22</v>
      </c>
      <c r="IV15">
        <v>416.38</v>
      </c>
      <c r="ND15">
        <v>12.26</v>
      </c>
    </row>
    <row r="16" spans="1:370" x14ac:dyDescent="0.25">
      <c r="A16">
        <v>204</v>
      </c>
      <c r="B16" t="s">
        <v>274</v>
      </c>
      <c r="C16">
        <v>4</v>
      </c>
      <c r="D16" t="s">
        <v>198</v>
      </c>
      <c r="E16">
        <v>1114970187</v>
      </c>
      <c r="F16" t="s">
        <v>275</v>
      </c>
      <c r="G16" t="s">
        <v>274</v>
      </c>
      <c r="H16" t="s">
        <v>200</v>
      </c>
      <c r="I16" t="s">
        <v>245</v>
      </c>
      <c r="K16" t="s">
        <v>213</v>
      </c>
      <c r="L16" t="s">
        <v>258</v>
      </c>
      <c r="O16" t="s">
        <v>206</v>
      </c>
      <c r="P16" t="s">
        <v>206</v>
      </c>
      <c r="Q16" t="s">
        <v>207</v>
      </c>
      <c r="R16" t="s">
        <v>207</v>
      </c>
      <c r="S16" t="s">
        <v>207</v>
      </c>
      <c r="T16" t="s">
        <v>207</v>
      </c>
      <c r="V16" t="s">
        <v>206</v>
      </c>
      <c r="W16" t="s">
        <v>207</v>
      </c>
      <c r="X16" t="s">
        <v>206</v>
      </c>
      <c r="Y16" t="s">
        <v>207</v>
      </c>
      <c r="Z16" t="s">
        <v>207</v>
      </c>
      <c r="AA16" t="s">
        <v>276</v>
      </c>
      <c r="AB16" t="s">
        <v>206</v>
      </c>
      <c r="AC16" t="s">
        <v>207</v>
      </c>
      <c r="AD16" t="s">
        <v>206</v>
      </c>
      <c r="AE16" t="s">
        <v>207</v>
      </c>
      <c r="AF16" t="s">
        <v>207</v>
      </c>
      <c r="AG16" t="s">
        <v>277</v>
      </c>
      <c r="AI16" t="s">
        <v>209</v>
      </c>
      <c r="AJ16" t="s">
        <v>209</v>
      </c>
      <c r="AK16" t="s">
        <v>209</v>
      </c>
      <c r="AL16" t="s">
        <v>209</v>
      </c>
      <c r="AO16" t="s">
        <v>209</v>
      </c>
      <c r="AP16" t="s">
        <v>209</v>
      </c>
      <c r="AQ16" t="s">
        <v>209</v>
      </c>
      <c r="AR16" t="s">
        <v>209</v>
      </c>
      <c r="AU16" t="s">
        <v>209</v>
      </c>
      <c r="AV16" t="s">
        <v>209</v>
      </c>
      <c r="AW16" t="s">
        <v>209</v>
      </c>
      <c r="AX16" t="s">
        <v>209</v>
      </c>
      <c r="BA16" t="s">
        <v>209</v>
      </c>
      <c r="BB16" t="s">
        <v>209</v>
      </c>
      <c r="BC16" t="s">
        <v>209</v>
      </c>
      <c r="BD16" t="s">
        <v>209</v>
      </c>
      <c r="BG16" t="s">
        <v>209</v>
      </c>
      <c r="BH16" t="s">
        <v>209</v>
      </c>
      <c r="BI16" t="s">
        <v>209</v>
      </c>
      <c r="BJ16" t="s">
        <v>209</v>
      </c>
      <c r="BM16" t="s">
        <v>209</v>
      </c>
      <c r="BN16" t="s">
        <v>209</v>
      </c>
      <c r="BO16" t="s">
        <v>209</v>
      </c>
      <c r="BP16" t="s">
        <v>209</v>
      </c>
      <c r="BS16" t="s">
        <v>209</v>
      </c>
      <c r="BT16" t="s">
        <v>209</v>
      </c>
      <c r="BU16" t="s">
        <v>209</v>
      </c>
      <c r="BV16" t="s">
        <v>209</v>
      </c>
      <c r="BX16" t="s">
        <v>206</v>
      </c>
      <c r="BY16" t="s">
        <v>207</v>
      </c>
      <c r="BZ16" t="s">
        <v>206</v>
      </c>
      <c r="CA16" t="s">
        <v>207</v>
      </c>
      <c r="CB16" t="s">
        <v>207</v>
      </c>
      <c r="CC16" t="s">
        <v>278</v>
      </c>
      <c r="CE16" t="s">
        <v>209</v>
      </c>
      <c r="CF16" t="s">
        <v>209</v>
      </c>
      <c r="CG16" t="s">
        <v>209</v>
      </c>
      <c r="CH16" t="s">
        <v>209</v>
      </c>
      <c r="CK16" t="s">
        <v>209</v>
      </c>
      <c r="CL16" t="s">
        <v>209</v>
      </c>
      <c r="CM16" t="s">
        <v>209</v>
      </c>
      <c r="CN16" t="s">
        <v>209</v>
      </c>
      <c r="CQ16" t="s">
        <v>209</v>
      </c>
      <c r="CR16" t="s">
        <v>209</v>
      </c>
      <c r="CS16" t="s">
        <v>209</v>
      </c>
      <c r="CT16" t="s">
        <v>209</v>
      </c>
      <c r="CW16" t="s">
        <v>209</v>
      </c>
      <c r="CX16" t="s">
        <v>209</v>
      </c>
      <c r="CY16" t="s">
        <v>209</v>
      </c>
      <c r="CZ16" t="s">
        <v>209</v>
      </c>
      <c r="DC16" t="s">
        <v>209</v>
      </c>
      <c r="DD16" t="s">
        <v>209</v>
      </c>
      <c r="DE16" t="s">
        <v>209</v>
      </c>
      <c r="DF16" t="s">
        <v>209</v>
      </c>
      <c r="DI16" t="s">
        <v>209</v>
      </c>
      <c r="DJ16" t="s">
        <v>209</v>
      </c>
      <c r="DK16" t="s">
        <v>209</v>
      </c>
      <c r="DL16" t="s">
        <v>209</v>
      </c>
      <c r="DO16" t="s">
        <v>209</v>
      </c>
      <c r="DP16" t="s">
        <v>209</v>
      </c>
      <c r="DQ16" t="s">
        <v>209</v>
      </c>
      <c r="DR16" t="s">
        <v>209</v>
      </c>
      <c r="DT16" t="s">
        <v>206</v>
      </c>
      <c r="DU16" t="s">
        <v>207</v>
      </c>
      <c r="DV16" t="s">
        <v>207</v>
      </c>
      <c r="DW16" t="s">
        <v>207</v>
      </c>
      <c r="DX16" t="s">
        <v>207</v>
      </c>
      <c r="DZ16" t="s">
        <v>206</v>
      </c>
      <c r="EA16" t="s">
        <v>207</v>
      </c>
      <c r="EB16" t="s">
        <v>206</v>
      </c>
      <c r="EC16" t="s">
        <v>207</v>
      </c>
      <c r="ED16" t="s">
        <v>207</v>
      </c>
      <c r="EE16" t="s">
        <v>276</v>
      </c>
      <c r="EG16" t="s">
        <v>209</v>
      </c>
      <c r="EH16" t="s">
        <v>209</v>
      </c>
      <c r="EI16" t="s">
        <v>209</v>
      </c>
      <c r="EJ16" t="s">
        <v>209</v>
      </c>
      <c r="EM16" t="s">
        <v>209</v>
      </c>
      <c r="EN16" t="s">
        <v>209</v>
      </c>
      <c r="EO16" t="s">
        <v>209</v>
      </c>
      <c r="EP16" t="s">
        <v>209</v>
      </c>
      <c r="ES16" t="s">
        <v>209</v>
      </c>
      <c r="ET16" t="s">
        <v>209</v>
      </c>
      <c r="EU16" t="s">
        <v>209</v>
      </c>
      <c r="EV16" t="s">
        <v>209</v>
      </c>
      <c r="EY16" t="s">
        <v>209</v>
      </c>
      <c r="EZ16" t="s">
        <v>209</v>
      </c>
      <c r="FA16" t="s">
        <v>209</v>
      </c>
      <c r="FB16" t="s">
        <v>209</v>
      </c>
      <c r="FE16" t="s">
        <v>209</v>
      </c>
      <c r="FF16" t="s">
        <v>209</v>
      </c>
      <c r="FG16" t="s">
        <v>209</v>
      </c>
      <c r="FH16" t="s">
        <v>209</v>
      </c>
      <c r="FK16" t="s">
        <v>209</v>
      </c>
      <c r="FL16" t="s">
        <v>209</v>
      </c>
      <c r="FM16" t="s">
        <v>209</v>
      </c>
      <c r="FN16" t="s">
        <v>209</v>
      </c>
      <c r="FP16" t="s">
        <v>206</v>
      </c>
      <c r="FQ16" t="s">
        <v>207</v>
      </c>
      <c r="FR16" t="s">
        <v>206</v>
      </c>
      <c r="FS16" t="s">
        <v>207</v>
      </c>
      <c r="FT16" t="s">
        <v>207</v>
      </c>
      <c r="FW16" t="s">
        <v>209</v>
      </c>
      <c r="FX16" t="s">
        <v>209</v>
      </c>
      <c r="FY16" t="s">
        <v>209</v>
      </c>
      <c r="FZ16" t="s">
        <v>209</v>
      </c>
      <c r="GC16" t="s">
        <v>209</v>
      </c>
      <c r="GD16" t="s">
        <v>209</v>
      </c>
      <c r="GE16" t="s">
        <v>209</v>
      </c>
      <c r="GF16" t="s">
        <v>209</v>
      </c>
      <c r="GI16" t="s">
        <v>209</v>
      </c>
      <c r="GJ16" t="s">
        <v>209</v>
      </c>
      <c r="GK16" t="s">
        <v>209</v>
      </c>
      <c r="GL16" t="s">
        <v>209</v>
      </c>
      <c r="GO16" t="s">
        <v>209</v>
      </c>
      <c r="GP16" t="s">
        <v>209</v>
      </c>
      <c r="GQ16" t="s">
        <v>209</v>
      </c>
      <c r="GR16" t="s">
        <v>209</v>
      </c>
      <c r="GU16" t="s">
        <v>209</v>
      </c>
      <c r="GV16" t="s">
        <v>209</v>
      </c>
      <c r="GW16" t="s">
        <v>209</v>
      </c>
      <c r="GX16" t="s">
        <v>209</v>
      </c>
      <c r="HA16" t="s">
        <v>209</v>
      </c>
      <c r="HB16" t="s">
        <v>209</v>
      </c>
      <c r="HC16" t="s">
        <v>209</v>
      </c>
      <c r="HD16" t="s">
        <v>209</v>
      </c>
      <c r="HG16" t="s">
        <v>209</v>
      </c>
      <c r="HH16" t="s">
        <v>209</v>
      </c>
      <c r="HI16" t="s">
        <v>209</v>
      </c>
      <c r="HJ16" t="s">
        <v>209</v>
      </c>
      <c r="HM16" t="s">
        <v>209</v>
      </c>
      <c r="HN16" t="s">
        <v>209</v>
      </c>
      <c r="HO16" t="s">
        <v>209</v>
      </c>
      <c r="HP16" t="s">
        <v>209</v>
      </c>
      <c r="HS16" t="s">
        <v>209</v>
      </c>
      <c r="HT16" t="s">
        <v>209</v>
      </c>
      <c r="HU16" t="s">
        <v>209</v>
      </c>
      <c r="HV16" t="s">
        <v>209</v>
      </c>
      <c r="HY16" t="s">
        <v>209</v>
      </c>
      <c r="HZ16" t="s">
        <v>209</v>
      </c>
      <c r="IA16" t="s">
        <v>209</v>
      </c>
      <c r="IB16" t="s">
        <v>209</v>
      </c>
      <c r="ID16" t="s">
        <v>207</v>
      </c>
      <c r="IF16">
        <v>827.19</v>
      </c>
      <c r="IG16">
        <v>7.76</v>
      </c>
      <c r="II16">
        <v>67.19</v>
      </c>
      <c r="IV16">
        <v>746.09</v>
      </c>
      <c r="ND16">
        <v>6.15</v>
      </c>
    </row>
    <row r="17" spans="1:368" x14ac:dyDescent="0.25">
      <c r="A17">
        <v>205</v>
      </c>
      <c r="B17" t="s">
        <v>279</v>
      </c>
      <c r="C17">
        <v>4</v>
      </c>
      <c r="D17" t="s">
        <v>198</v>
      </c>
      <c r="E17">
        <v>1177471025</v>
      </c>
      <c r="F17" t="s">
        <v>280</v>
      </c>
      <c r="G17" t="s">
        <v>279</v>
      </c>
      <c r="H17" t="s">
        <v>200</v>
      </c>
      <c r="I17" t="s">
        <v>241</v>
      </c>
      <c r="K17" t="s">
        <v>202</v>
      </c>
      <c r="N17" t="s">
        <v>229</v>
      </c>
      <c r="O17" t="s">
        <v>206</v>
      </c>
      <c r="Q17" t="s">
        <v>209</v>
      </c>
      <c r="R17" t="s">
        <v>209</v>
      </c>
      <c r="S17" t="s">
        <v>209</v>
      </c>
      <c r="T17" t="s">
        <v>209</v>
      </c>
      <c r="W17" t="s">
        <v>209</v>
      </c>
      <c r="X17" t="s">
        <v>209</v>
      </c>
      <c r="Y17" t="s">
        <v>209</v>
      </c>
      <c r="Z17" t="s">
        <v>209</v>
      </c>
      <c r="AC17" t="s">
        <v>209</v>
      </c>
      <c r="AD17" t="s">
        <v>209</v>
      </c>
      <c r="AE17" t="s">
        <v>209</v>
      </c>
      <c r="AF17" t="s">
        <v>209</v>
      </c>
      <c r="AI17" t="s">
        <v>209</v>
      </c>
      <c r="AJ17" t="s">
        <v>209</v>
      </c>
      <c r="AK17" t="s">
        <v>209</v>
      </c>
      <c r="AL17" t="s">
        <v>209</v>
      </c>
      <c r="AO17" t="s">
        <v>209</v>
      </c>
      <c r="AP17" t="s">
        <v>209</v>
      </c>
      <c r="AQ17" t="s">
        <v>209</v>
      </c>
      <c r="AR17" t="s">
        <v>209</v>
      </c>
      <c r="AU17" t="s">
        <v>209</v>
      </c>
      <c r="AV17" t="s">
        <v>209</v>
      </c>
      <c r="AW17" t="s">
        <v>209</v>
      </c>
      <c r="AX17" t="s">
        <v>209</v>
      </c>
      <c r="BA17" t="s">
        <v>209</v>
      </c>
      <c r="BB17" t="s">
        <v>209</v>
      </c>
      <c r="BC17" t="s">
        <v>209</v>
      </c>
      <c r="BD17" t="s">
        <v>209</v>
      </c>
      <c r="BG17" t="s">
        <v>209</v>
      </c>
      <c r="BH17" t="s">
        <v>209</v>
      </c>
      <c r="BI17" t="s">
        <v>209</v>
      </c>
      <c r="BJ17" t="s">
        <v>209</v>
      </c>
      <c r="BM17" t="s">
        <v>209</v>
      </c>
      <c r="BN17" t="s">
        <v>209</v>
      </c>
      <c r="BO17" t="s">
        <v>209</v>
      </c>
      <c r="BP17" t="s">
        <v>209</v>
      </c>
      <c r="BS17" t="s">
        <v>209</v>
      </c>
      <c r="BT17" t="s">
        <v>209</v>
      </c>
      <c r="BU17" t="s">
        <v>209</v>
      </c>
      <c r="BV17" t="s">
        <v>209</v>
      </c>
      <c r="BY17" t="s">
        <v>209</v>
      </c>
      <c r="BZ17" t="s">
        <v>209</v>
      </c>
      <c r="CA17" t="s">
        <v>209</v>
      </c>
      <c r="CB17" t="s">
        <v>209</v>
      </c>
      <c r="CE17" t="s">
        <v>209</v>
      </c>
      <c r="CF17" t="s">
        <v>209</v>
      </c>
      <c r="CG17" t="s">
        <v>209</v>
      </c>
      <c r="CH17" t="s">
        <v>209</v>
      </c>
      <c r="CK17" t="s">
        <v>209</v>
      </c>
      <c r="CL17" t="s">
        <v>209</v>
      </c>
      <c r="CM17" t="s">
        <v>209</v>
      </c>
      <c r="CN17" t="s">
        <v>209</v>
      </c>
      <c r="CQ17" t="s">
        <v>209</v>
      </c>
      <c r="CR17" t="s">
        <v>209</v>
      </c>
      <c r="CS17" t="s">
        <v>209</v>
      </c>
      <c r="CT17" t="s">
        <v>209</v>
      </c>
      <c r="CW17" t="s">
        <v>209</v>
      </c>
      <c r="CX17" t="s">
        <v>209</v>
      </c>
      <c r="CY17" t="s">
        <v>209</v>
      </c>
      <c r="CZ17" t="s">
        <v>209</v>
      </c>
      <c r="DC17" t="s">
        <v>209</v>
      </c>
      <c r="DD17" t="s">
        <v>209</v>
      </c>
      <c r="DE17" t="s">
        <v>209</v>
      </c>
      <c r="DF17" t="s">
        <v>209</v>
      </c>
      <c r="DI17" t="s">
        <v>209</v>
      </c>
      <c r="DJ17" t="s">
        <v>209</v>
      </c>
      <c r="DK17" t="s">
        <v>209</v>
      </c>
      <c r="DL17" t="s">
        <v>209</v>
      </c>
      <c r="DO17" t="s">
        <v>209</v>
      </c>
      <c r="DP17" t="s">
        <v>209</v>
      </c>
      <c r="DQ17" t="s">
        <v>209</v>
      </c>
      <c r="DR17" t="s">
        <v>209</v>
      </c>
      <c r="DU17" t="s">
        <v>209</v>
      </c>
      <c r="DV17" t="s">
        <v>209</v>
      </c>
      <c r="DW17" t="s">
        <v>209</v>
      </c>
      <c r="DX17" t="s">
        <v>209</v>
      </c>
      <c r="EA17" t="s">
        <v>209</v>
      </c>
      <c r="EB17" t="s">
        <v>209</v>
      </c>
      <c r="EC17" t="s">
        <v>209</v>
      </c>
      <c r="ED17" t="s">
        <v>209</v>
      </c>
      <c r="EG17" t="s">
        <v>209</v>
      </c>
      <c r="EH17" t="s">
        <v>209</v>
      </c>
      <c r="EI17" t="s">
        <v>209</v>
      </c>
      <c r="EJ17" t="s">
        <v>209</v>
      </c>
      <c r="EM17" t="s">
        <v>209</v>
      </c>
      <c r="EN17" t="s">
        <v>209</v>
      </c>
      <c r="EO17" t="s">
        <v>209</v>
      </c>
      <c r="EP17" t="s">
        <v>209</v>
      </c>
      <c r="ER17" t="s">
        <v>206</v>
      </c>
      <c r="ES17" t="s">
        <v>207</v>
      </c>
      <c r="ET17" t="s">
        <v>206</v>
      </c>
      <c r="EU17" t="s">
        <v>207</v>
      </c>
      <c r="EV17" t="s">
        <v>207</v>
      </c>
      <c r="EW17" t="s">
        <v>281</v>
      </c>
      <c r="EX17" t="s">
        <v>206</v>
      </c>
      <c r="EY17" t="s">
        <v>207</v>
      </c>
      <c r="EZ17" t="s">
        <v>206</v>
      </c>
      <c r="FA17" t="s">
        <v>207</v>
      </c>
      <c r="FB17" t="s">
        <v>207</v>
      </c>
      <c r="FC17" t="s">
        <v>281</v>
      </c>
      <c r="FE17" t="s">
        <v>209</v>
      </c>
      <c r="FF17" t="s">
        <v>209</v>
      </c>
      <c r="FG17" t="s">
        <v>209</v>
      </c>
      <c r="FH17" t="s">
        <v>209</v>
      </c>
      <c r="FK17" t="s">
        <v>209</v>
      </c>
      <c r="FL17" t="s">
        <v>209</v>
      </c>
      <c r="FM17" t="s">
        <v>209</v>
      </c>
      <c r="FN17" t="s">
        <v>209</v>
      </c>
      <c r="FQ17" t="s">
        <v>209</v>
      </c>
      <c r="FR17" t="s">
        <v>209</v>
      </c>
      <c r="FS17" t="s">
        <v>209</v>
      </c>
      <c r="FT17" t="s">
        <v>209</v>
      </c>
      <c r="FW17" t="s">
        <v>209</v>
      </c>
      <c r="FX17" t="s">
        <v>209</v>
      </c>
      <c r="FY17" t="s">
        <v>209</v>
      </c>
      <c r="FZ17" t="s">
        <v>209</v>
      </c>
      <c r="GC17" t="s">
        <v>209</v>
      </c>
      <c r="GD17" t="s">
        <v>209</v>
      </c>
      <c r="GE17" t="s">
        <v>209</v>
      </c>
      <c r="GF17" t="s">
        <v>209</v>
      </c>
      <c r="GI17" t="s">
        <v>209</v>
      </c>
      <c r="GJ17" t="s">
        <v>209</v>
      </c>
      <c r="GK17" t="s">
        <v>209</v>
      </c>
      <c r="GL17" t="s">
        <v>209</v>
      </c>
      <c r="GO17" t="s">
        <v>209</v>
      </c>
      <c r="GP17" t="s">
        <v>209</v>
      </c>
      <c r="GQ17" t="s">
        <v>209</v>
      </c>
      <c r="GR17" t="s">
        <v>209</v>
      </c>
      <c r="GU17" t="s">
        <v>209</v>
      </c>
      <c r="GV17" t="s">
        <v>209</v>
      </c>
      <c r="GW17" t="s">
        <v>209</v>
      </c>
      <c r="GX17" t="s">
        <v>209</v>
      </c>
      <c r="HA17" t="s">
        <v>209</v>
      </c>
      <c r="HB17" t="s">
        <v>209</v>
      </c>
      <c r="HC17" t="s">
        <v>209</v>
      </c>
      <c r="HD17" t="s">
        <v>209</v>
      </c>
      <c r="HG17" t="s">
        <v>209</v>
      </c>
      <c r="HH17" t="s">
        <v>209</v>
      </c>
      <c r="HI17" t="s">
        <v>209</v>
      </c>
      <c r="HJ17" t="s">
        <v>209</v>
      </c>
      <c r="HM17" t="s">
        <v>209</v>
      </c>
      <c r="HN17" t="s">
        <v>209</v>
      </c>
      <c r="HO17" t="s">
        <v>209</v>
      </c>
      <c r="HP17" t="s">
        <v>209</v>
      </c>
      <c r="HS17" t="s">
        <v>209</v>
      </c>
      <c r="HT17" t="s">
        <v>209</v>
      </c>
      <c r="HU17" t="s">
        <v>209</v>
      </c>
      <c r="HV17" t="s">
        <v>209</v>
      </c>
      <c r="HY17" t="s">
        <v>209</v>
      </c>
      <c r="HZ17" t="s">
        <v>209</v>
      </c>
      <c r="IA17" t="s">
        <v>209</v>
      </c>
      <c r="IB17" t="s">
        <v>209</v>
      </c>
      <c r="ID17" t="s">
        <v>207</v>
      </c>
      <c r="IF17">
        <v>2798.58</v>
      </c>
      <c r="IG17">
        <v>1834.93</v>
      </c>
      <c r="II17">
        <v>96.28</v>
      </c>
      <c r="IV17">
        <v>857.99</v>
      </c>
      <c r="ND17">
        <v>9.3800000000000008</v>
      </c>
    </row>
    <row r="18" spans="1:368" x14ac:dyDescent="0.25">
      <c r="A18">
        <v>231</v>
      </c>
      <c r="B18" t="s">
        <v>282</v>
      </c>
      <c r="C18">
        <v>4</v>
      </c>
      <c r="D18" t="s">
        <v>198</v>
      </c>
      <c r="E18">
        <v>862147640</v>
      </c>
      <c r="F18" t="s">
        <v>283</v>
      </c>
      <c r="G18" t="s">
        <v>282</v>
      </c>
      <c r="H18" t="s">
        <v>200</v>
      </c>
      <c r="I18" t="s">
        <v>201</v>
      </c>
      <c r="K18" t="s">
        <v>213</v>
      </c>
      <c r="L18" t="s">
        <v>219</v>
      </c>
      <c r="M18" t="s">
        <v>284</v>
      </c>
      <c r="O18" t="s">
        <v>207</v>
      </c>
      <c r="Q18" t="s">
        <v>209</v>
      </c>
      <c r="R18" t="s">
        <v>209</v>
      </c>
      <c r="S18" t="s">
        <v>209</v>
      </c>
      <c r="T18" t="s">
        <v>209</v>
      </c>
      <c r="W18" t="s">
        <v>209</v>
      </c>
      <c r="X18" t="s">
        <v>209</v>
      </c>
      <c r="Y18" t="s">
        <v>209</v>
      </c>
      <c r="Z18" t="s">
        <v>209</v>
      </c>
      <c r="AC18" t="s">
        <v>209</v>
      </c>
      <c r="AD18" t="s">
        <v>209</v>
      </c>
      <c r="AE18" t="s">
        <v>209</v>
      </c>
      <c r="AF18" t="s">
        <v>209</v>
      </c>
      <c r="AI18" t="s">
        <v>209</v>
      </c>
      <c r="AJ18" t="s">
        <v>209</v>
      </c>
      <c r="AK18" t="s">
        <v>209</v>
      </c>
      <c r="AL18" t="s">
        <v>209</v>
      </c>
      <c r="AO18" t="s">
        <v>209</v>
      </c>
      <c r="AP18" t="s">
        <v>209</v>
      </c>
      <c r="AQ18" t="s">
        <v>209</v>
      </c>
      <c r="AR18" t="s">
        <v>209</v>
      </c>
      <c r="AU18" t="s">
        <v>209</v>
      </c>
      <c r="AV18" t="s">
        <v>209</v>
      </c>
      <c r="AW18" t="s">
        <v>209</v>
      </c>
      <c r="AX18" t="s">
        <v>209</v>
      </c>
      <c r="BA18" t="s">
        <v>209</v>
      </c>
      <c r="BB18" t="s">
        <v>209</v>
      </c>
      <c r="BC18" t="s">
        <v>209</v>
      </c>
      <c r="BD18" t="s">
        <v>209</v>
      </c>
      <c r="BG18" t="s">
        <v>209</v>
      </c>
      <c r="BH18" t="s">
        <v>209</v>
      </c>
      <c r="BI18" t="s">
        <v>209</v>
      </c>
      <c r="BJ18" t="s">
        <v>209</v>
      </c>
      <c r="BM18" t="s">
        <v>209</v>
      </c>
      <c r="BN18" t="s">
        <v>209</v>
      </c>
      <c r="BO18" t="s">
        <v>209</v>
      </c>
      <c r="BP18" t="s">
        <v>209</v>
      </c>
      <c r="BS18" t="s">
        <v>209</v>
      </c>
      <c r="BT18" t="s">
        <v>209</v>
      </c>
      <c r="BU18" t="s">
        <v>209</v>
      </c>
      <c r="BV18" t="s">
        <v>209</v>
      </c>
      <c r="BY18" t="s">
        <v>209</v>
      </c>
      <c r="BZ18" t="s">
        <v>209</v>
      </c>
      <c r="CA18" t="s">
        <v>209</v>
      </c>
      <c r="CB18" t="s">
        <v>209</v>
      </c>
      <c r="CE18" t="s">
        <v>209</v>
      </c>
      <c r="CF18" t="s">
        <v>209</v>
      </c>
      <c r="CG18" t="s">
        <v>209</v>
      </c>
      <c r="CH18" t="s">
        <v>209</v>
      </c>
      <c r="CK18" t="s">
        <v>209</v>
      </c>
      <c r="CL18" t="s">
        <v>209</v>
      </c>
      <c r="CM18" t="s">
        <v>209</v>
      </c>
      <c r="CN18" t="s">
        <v>209</v>
      </c>
      <c r="CQ18" t="s">
        <v>209</v>
      </c>
      <c r="CR18" t="s">
        <v>209</v>
      </c>
      <c r="CS18" t="s">
        <v>209</v>
      </c>
      <c r="CT18" t="s">
        <v>209</v>
      </c>
      <c r="CW18" t="s">
        <v>209</v>
      </c>
      <c r="CX18" t="s">
        <v>209</v>
      </c>
      <c r="CY18" t="s">
        <v>209</v>
      </c>
      <c r="CZ18" t="s">
        <v>209</v>
      </c>
      <c r="DC18" t="s">
        <v>209</v>
      </c>
      <c r="DD18" t="s">
        <v>209</v>
      </c>
      <c r="DE18" t="s">
        <v>209</v>
      </c>
      <c r="DF18" t="s">
        <v>209</v>
      </c>
      <c r="DI18" t="s">
        <v>209</v>
      </c>
      <c r="DJ18" t="s">
        <v>209</v>
      </c>
      <c r="DK18" t="s">
        <v>209</v>
      </c>
      <c r="DL18" t="s">
        <v>209</v>
      </c>
      <c r="DO18" t="s">
        <v>209</v>
      </c>
      <c r="DP18" t="s">
        <v>209</v>
      </c>
      <c r="DQ18" t="s">
        <v>209</v>
      </c>
      <c r="DR18" t="s">
        <v>209</v>
      </c>
      <c r="DU18" t="s">
        <v>209</v>
      </c>
      <c r="DV18" t="s">
        <v>209</v>
      </c>
      <c r="DW18" t="s">
        <v>209</v>
      </c>
      <c r="DX18" t="s">
        <v>209</v>
      </c>
      <c r="EA18" t="s">
        <v>209</v>
      </c>
      <c r="EB18" t="s">
        <v>209</v>
      </c>
      <c r="EC18" t="s">
        <v>209</v>
      </c>
      <c r="ED18" t="s">
        <v>209</v>
      </c>
      <c r="EG18" t="s">
        <v>209</v>
      </c>
      <c r="EH18" t="s">
        <v>209</v>
      </c>
      <c r="EI18" t="s">
        <v>209</v>
      </c>
      <c r="EJ18" t="s">
        <v>209</v>
      </c>
      <c r="EM18" t="s">
        <v>209</v>
      </c>
      <c r="EN18" t="s">
        <v>209</v>
      </c>
      <c r="EO18" t="s">
        <v>209</v>
      </c>
      <c r="EP18" t="s">
        <v>209</v>
      </c>
      <c r="ES18" t="s">
        <v>209</v>
      </c>
      <c r="ET18" t="s">
        <v>209</v>
      </c>
      <c r="EU18" t="s">
        <v>209</v>
      </c>
      <c r="EV18" t="s">
        <v>209</v>
      </c>
      <c r="EY18" t="s">
        <v>209</v>
      </c>
      <c r="EZ18" t="s">
        <v>209</v>
      </c>
      <c r="FA18" t="s">
        <v>209</v>
      </c>
      <c r="FB18" t="s">
        <v>209</v>
      </c>
      <c r="FE18" t="s">
        <v>209</v>
      </c>
      <c r="FF18" t="s">
        <v>209</v>
      </c>
      <c r="FG18" t="s">
        <v>209</v>
      </c>
      <c r="FH18" t="s">
        <v>209</v>
      </c>
      <c r="FK18" t="s">
        <v>209</v>
      </c>
      <c r="FL18" t="s">
        <v>209</v>
      </c>
      <c r="FM18" t="s">
        <v>209</v>
      </c>
      <c r="FN18" t="s">
        <v>209</v>
      </c>
      <c r="FQ18" t="s">
        <v>209</v>
      </c>
      <c r="FR18" t="s">
        <v>209</v>
      </c>
      <c r="FS18" t="s">
        <v>209</v>
      </c>
      <c r="FT18" t="s">
        <v>209</v>
      </c>
      <c r="FW18" t="s">
        <v>209</v>
      </c>
      <c r="FX18" t="s">
        <v>209</v>
      </c>
      <c r="FY18" t="s">
        <v>209</v>
      </c>
      <c r="FZ18" t="s">
        <v>209</v>
      </c>
      <c r="GC18" t="s">
        <v>209</v>
      </c>
      <c r="GD18" t="s">
        <v>209</v>
      </c>
      <c r="GE18" t="s">
        <v>209</v>
      </c>
      <c r="GF18" t="s">
        <v>209</v>
      </c>
      <c r="GI18" t="s">
        <v>209</v>
      </c>
      <c r="GJ18" t="s">
        <v>209</v>
      </c>
      <c r="GK18" t="s">
        <v>209</v>
      </c>
      <c r="GL18" t="s">
        <v>209</v>
      </c>
      <c r="GO18" t="s">
        <v>209</v>
      </c>
      <c r="GP18" t="s">
        <v>209</v>
      </c>
      <c r="GQ18" t="s">
        <v>209</v>
      </c>
      <c r="GR18" t="s">
        <v>209</v>
      </c>
      <c r="GU18" t="s">
        <v>209</v>
      </c>
      <c r="GV18" t="s">
        <v>209</v>
      </c>
      <c r="GW18" t="s">
        <v>209</v>
      </c>
      <c r="GX18" t="s">
        <v>209</v>
      </c>
      <c r="HA18" t="s">
        <v>209</v>
      </c>
      <c r="HB18" t="s">
        <v>209</v>
      </c>
      <c r="HC18" t="s">
        <v>209</v>
      </c>
      <c r="HD18" t="s">
        <v>209</v>
      </c>
      <c r="HG18" t="s">
        <v>209</v>
      </c>
      <c r="HH18" t="s">
        <v>209</v>
      </c>
      <c r="HI18" t="s">
        <v>209</v>
      </c>
      <c r="HJ18" t="s">
        <v>209</v>
      </c>
      <c r="HM18" t="s">
        <v>209</v>
      </c>
      <c r="HN18" t="s">
        <v>209</v>
      </c>
      <c r="HO18" t="s">
        <v>209</v>
      </c>
      <c r="HP18" t="s">
        <v>209</v>
      </c>
      <c r="HS18" t="s">
        <v>209</v>
      </c>
      <c r="HT18" t="s">
        <v>209</v>
      </c>
      <c r="HU18" t="s">
        <v>209</v>
      </c>
      <c r="HV18" t="s">
        <v>209</v>
      </c>
      <c r="HY18" t="s">
        <v>209</v>
      </c>
      <c r="HZ18" t="s">
        <v>209</v>
      </c>
      <c r="IA18" t="s">
        <v>209</v>
      </c>
      <c r="IB18" t="s">
        <v>209</v>
      </c>
      <c r="ID18" t="s">
        <v>207</v>
      </c>
      <c r="IF18">
        <v>145.86000000000001</v>
      </c>
      <c r="IG18">
        <v>44.78</v>
      </c>
      <c r="II18">
        <v>89.65</v>
      </c>
      <c r="ND18">
        <v>11.43</v>
      </c>
    </row>
    <row r="19" spans="1:368" x14ac:dyDescent="0.25">
      <c r="A19">
        <v>232</v>
      </c>
      <c r="B19" t="s">
        <v>285</v>
      </c>
      <c r="C19">
        <v>4</v>
      </c>
      <c r="D19" t="s">
        <v>198</v>
      </c>
      <c r="E19">
        <v>1272616886</v>
      </c>
      <c r="F19" t="s">
        <v>286</v>
      </c>
      <c r="G19" t="s">
        <v>285</v>
      </c>
      <c r="H19" t="s">
        <v>200</v>
      </c>
      <c r="I19" t="s">
        <v>201</v>
      </c>
      <c r="K19" t="s">
        <v>213</v>
      </c>
      <c r="L19" t="s">
        <v>214</v>
      </c>
      <c r="O19" t="s">
        <v>206</v>
      </c>
      <c r="P19" t="s">
        <v>206</v>
      </c>
      <c r="Q19" t="s">
        <v>206</v>
      </c>
      <c r="R19" t="s">
        <v>207</v>
      </c>
      <c r="S19" t="s">
        <v>207</v>
      </c>
      <c r="T19" t="s">
        <v>207</v>
      </c>
      <c r="V19" t="s">
        <v>206</v>
      </c>
      <c r="W19" t="s">
        <v>207</v>
      </c>
      <c r="X19" t="s">
        <v>207</v>
      </c>
      <c r="Y19" t="s">
        <v>207</v>
      </c>
      <c r="Z19" t="s">
        <v>207</v>
      </c>
      <c r="AB19" t="s">
        <v>206</v>
      </c>
      <c r="AC19" t="s">
        <v>206</v>
      </c>
      <c r="AD19" t="s">
        <v>207</v>
      </c>
      <c r="AE19" t="s">
        <v>207</v>
      </c>
      <c r="AF19" t="s">
        <v>207</v>
      </c>
      <c r="AI19" t="s">
        <v>209</v>
      </c>
      <c r="AJ19" t="s">
        <v>209</v>
      </c>
      <c r="AK19" t="s">
        <v>209</v>
      </c>
      <c r="AL19" t="s">
        <v>209</v>
      </c>
      <c r="AN19" t="s">
        <v>206</v>
      </c>
      <c r="AO19" t="s">
        <v>206</v>
      </c>
      <c r="AP19" t="s">
        <v>207</v>
      </c>
      <c r="AQ19" t="s">
        <v>207</v>
      </c>
      <c r="AR19" t="s">
        <v>207</v>
      </c>
      <c r="AT19" t="s">
        <v>206</v>
      </c>
      <c r="AU19" t="s">
        <v>206</v>
      </c>
      <c r="AV19" t="s">
        <v>207</v>
      </c>
      <c r="AW19" t="s">
        <v>207</v>
      </c>
      <c r="AX19" t="s">
        <v>207</v>
      </c>
      <c r="AZ19" t="s">
        <v>206</v>
      </c>
      <c r="BA19" t="s">
        <v>206</v>
      </c>
      <c r="BB19" t="s">
        <v>207</v>
      </c>
      <c r="BC19" t="s">
        <v>207</v>
      </c>
      <c r="BD19" t="s">
        <v>207</v>
      </c>
      <c r="BG19" t="s">
        <v>209</v>
      </c>
      <c r="BH19" t="s">
        <v>209</v>
      </c>
      <c r="BI19" t="s">
        <v>209</v>
      </c>
      <c r="BJ19" t="s">
        <v>209</v>
      </c>
      <c r="BM19" t="s">
        <v>209</v>
      </c>
      <c r="BN19" t="s">
        <v>209</v>
      </c>
      <c r="BO19" t="s">
        <v>209</v>
      </c>
      <c r="BP19" t="s">
        <v>209</v>
      </c>
      <c r="BS19" t="s">
        <v>209</v>
      </c>
      <c r="BT19" t="s">
        <v>209</v>
      </c>
      <c r="BU19" t="s">
        <v>209</v>
      </c>
      <c r="BV19" t="s">
        <v>209</v>
      </c>
      <c r="BX19" t="s">
        <v>206</v>
      </c>
      <c r="BY19" t="s">
        <v>206</v>
      </c>
      <c r="BZ19" t="s">
        <v>207</v>
      </c>
      <c r="CA19" t="s">
        <v>206</v>
      </c>
      <c r="CB19" t="s">
        <v>206</v>
      </c>
      <c r="CE19" t="s">
        <v>209</v>
      </c>
      <c r="CF19" t="s">
        <v>209</v>
      </c>
      <c r="CG19" t="s">
        <v>209</v>
      </c>
      <c r="CH19" t="s">
        <v>209</v>
      </c>
      <c r="CK19" t="s">
        <v>209</v>
      </c>
      <c r="CL19" t="s">
        <v>209</v>
      </c>
      <c r="CM19" t="s">
        <v>209</v>
      </c>
      <c r="CN19" t="s">
        <v>209</v>
      </c>
      <c r="CP19" t="s">
        <v>206</v>
      </c>
      <c r="CQ19" t="s">
        <v>207</v>
      </c>
      <c r="CR19" t="s">
        <v>207</v>
      </c>
      <c r="CS19" t="s">
        <v>207</v>
      </c>
      <c r="CT19" t="s">
        <v>206</v>
      </c>
      <c r="CV19" t="s">
        <v>206</v>
      </c>
      <c r="CW19" t="s">
        <v>207</v>
      </c>
      <c r="CX19" t="s">
        <v>206</v>
      </c>
      <c r="CY19" t="s">
        <v>207</v>
      </c>
      <c r="CZ19" t="s">
        <v>207</v>
      </c>
      <c r="DB19" t="s">
        <v>206</v>
      </c>
      <c r="DC19" t="s">
        <v>206</v>
      </c>
      <c r="DD19" t="s">
        <v>207</v>
      </c>
      <c r="DE19" t="s">
        <v>207</v>
      </c>
      <c r="DF19" t="s">
        <v>207</v>
      </c>
      <c r="DI19" t="s">
        <v>209</v>
      </c>
      <c r="DJ19" t="s">
        <v>209</v>
      </c>
      <c r="DK19" t="s">
        <v>209</v>
      </c>
      <c r="DL19" t="s">
        <v>209</v>
      </c>
      <c r="DO19" t="s">
        <v>209</v>
      </c>
      <c r="DP19" t="s">
        <v>209</v>
      </c>
      <c r="DQ19" t="s">
        <v>209</v>
      </c>
      <c r="DR19" t="s">
        <v>209</v>
      </c>
      <c r="DU19" t="s">
        <v>209</v>
      </c>
      <c r="DV19" t="s">
        <v>209</v>
      </c>
      <c r="DW19" t="s">
        <v>209</v>
      </c>
      <c r="DX19" t="s">
        <v>209</v>
      </c>
      <c r="EA19" t="s">
        <v>209</v>
      </c>
      <c r="EB19" t="s">
        <v>209</v>
      </c>
      <c r="EC19" t="s">
        <v>209</v>
      </c>
      <c r="ED19" t="s">
        <v>209</v>
      </c>
      <c r="EG19" t="s">
        <v>209</v>
      </c>
      <c r="EH19" t="s">
        <v>209</v>
      </c>
      <c r="EI19" t="s">
        <v>209</v>
      </c>
      <c r="EJ19" t="s">
        <v>209</v>
      </c>
      <c r="EL19" t="s">
        <v>206</v>
      </c>
      <c r="EM19" t="s">
        <v>206</v>
      </c>
      <c r="EN19" t="s">
        <v>207</v>
      </c>
      <c r="EO19" t="s">
        <v>207</v>
      </c>
      <c r="EP19" t="s">
        <v>207</v>
      </c>
      <c r="ES19" t="s">
        <v>209</v>
      </c>
      <c r="ET19" t="s">
        <v>209</v>
      </c>
      <c r="EU19" t="s">
        <v>209</v>
      </c>
      <c r="EV19" t="s">
        <v>209</v>
      </c>
      <c r="EY19" t="s">
        <v>209</v>
      </c>
      <c r="EZ19" t="s">
        <v>209</v>
      </c>
      <c r="FA19" t="s">
        <v>209</v>
      </c>
      <c r="FB19" t="s">
        <v>209</v>
      </c>
      <c r="FE19" t="s">
        <v>209</v>
      </c>
      <c r="FF19" t="s">
        <v>209</v>
      </c>
      <c r="FG19" t="s">
        <v>209</v>
      </c>
      <c r="FH19" t="s">
        <v>209</v>
      </c>
      <c r="FK19" t="s">
        <v>209</v>
      </c>
      <c r="FL19" t="s">
        <v>209</v>
      </c>
      <c r="FM19" t="s">
        <v>209</v>
      </c>
      <c r="FN19" t="s">
        <v>209</v>
      </c>
      <c r="FQ19" t="s">
        <v>209</v>
      </c>
      <c r="FR19" t="s">
        <v>209</v>
      </c>
      <c r="FS19" t="s">
        <v>209</v>
      </c>
      <c r="FT19" t="s">
        <v>209</v>
      </c>
      <c r="FW19" t="s">
        <v>209</v>
      </c>
      <c r="FX19" t="s">
        <v>209</v>
      </c>
      <c r="FY19" t="s">
        <v>209</v>
      </c>
      <c r="FZ19" t="s">
        <v>209</v>
      </c>
      <c r="GB19" t="s">
        <v>206</v>
      </c>
      <c r="GC19" t="s">
        <v>207</v>
      </c>
      <c r="GD19" t="s">
        <v>207</v>
      </c>
      <c r="GE19" t="s">
        <v>207</v>
      </c>
      <c r="GF19" t="s">
        <v>207</v>
      </c>
      <c r="GH19" t="s">
        <v>206</v>
      </c>
      <c r="GI19" t="s">
        <v>207</v>
      </c>
      <c r="GJ19" t="s">
        <v>207</v>
      </c>
      <c r="GK19" t="s">
        <v>207</v>
      </c>
      <c r="GL19" t="s">
        <v>207</v>
      </c>
      <c r="GO19" t="s">
        <v>209</v>
      </c>
      <c r="GP19" t="s">
        <v>209</v>
      </c>
      <c r="GQ19" t="s">
        <v>209</v>
      </c>
      <c r="GR19" t="s">
        <v>209</v>
      </c>
      <c r="GU19" t="s">
        <v>209</v>
      </c>
      <c r="GV19" t="s">
        <v>209</v>
      </c>
      <c r="GW19" t="s">
        <v>209</v>
      </c>
      <c r="GX19" t="s">
        <v>209</v>
      </c>
      <c r="HA19" t="s">
        <v>209</v>
      </c>
      <c r="HB19" t="s">
        <v>209</v>
      </c>
      <c r="HC19" t="s">
        <v>209</v>
      </c>
      <c r="HD19" t="s">
        <v>209</v>
      </c>
      <c r="HG19" t="s">
        <v>209</v>
      </c>
      <c r="HH19" t="s">
        <v>209</v>
      </c>
      <c r="HI19" t="s">
        <v>209</v>
      </c>
      <c r="HJ19" t="s">
        <v>209</v>
      </c>
      <c r="HM19" t="s">
        <v>209</v>
      </c>
      <c r="HN19" t="s">
        <v>209</v>
      </c>
      <c r="HO19" t="s">
        <v>209</v>
      </c>
      <c r="HP19" t="s">
        <v>209</v>
      </c>
      <c r="HS19" t="s">
        <v>209</v>
      </c>
      <c r="HT19" t="s">
        <v>209</v>
      </c>
      <c r="HU19" t="s">
        <v>209</v>
      </c>
      <c r="HV19" t="s">
        <v>209</v>
      </c>
      <c r="HY19" t="s">
        <v>209</v>
      </c>
      <c r="HZ19" t="s">
        <v>209</v>
      </c>
      <c r="IA19" t="s">
        <v>209</v>
      </c>
      <c r="IB19" t="s">
        <v>209</v>
      </c>
      <c r="ID19" t="s">
        <v>207</v>
      </c>
      <c r="IF19">
        <v>308.38</v>
      </c>
      <c r="IG19">
        <v>14.97</v>
      </c>
      <c r="II19">
        <v>111.24</v>
      </c>
      <c r="IV19">
        <v>175.56</v>
      </c>
      <c r="ND19">
        <v>6.61</v>
      </c>
    </row>
    <row r="20" spans="1:368" x14ac:dyDescent="0.25">
      <c r="A20">
        <v>241</v>
      </c>
      <c r="B20" t="s">
        <v>287</v>
      </c>
      <c r="C20">
        <v>4</v>
      </c>
      <c r="D20" t="s">
        <v>198</v>
      </c>
      <c r="E20">
        <v>1876322521</v>
      </c>
      <c r="F20" t="s">
        <v>288</v>
      </c>
      <c r="G20" t="s">
        <v>289</v>
      </c>
      <c r="H20" t="s">
        <v>200</v>
      </c>
      <c r="I20" t="s">
        <v>201</v>
      </c>
      <c r="K20" t="s">
        <v>202</v>
      </c>
      <c r="N20" t="s">
        <v>229</v>
      </c>
      <c r="O20" t="s">
        <v>206</v>
      </c>
      <c r="P20" t="s">
        <v>206</v>
      </c>
      <c r="Q20" t="s">
        <v>206</v>
      </c>
      <c r="R20" t="s">
        <v>207</v>
      </c>
      <c r="S20" t="s">
        <v>207</v>
      </c>
      <c r="T20" t="s">
        <v>207</v>
      </c>
      <c r="U20" t="s">
        <v>290</v>
      </c>
      <c r="V20" t="s">
        <v>206</v>
      </c>
      <c r="W20" t="s">
        <v>207</v>
      </c>
      <c r="X20" t="s">
        <v>207</v>
      </c>
      <c r="Y20" t="s">
        <v>207</v>
      </c>
      <c r="Z20" t="s">
        <v>207</v>
      </c>
      <c r="AC20" t="s">
        <v>209</v>
      </c>
      <c r="AD20" t="s">
        <v>209</v>
      </c>
      <c r="AE20" t="s">
        <v>209</v>
      </c>
      <c r="AF20" t="s">
        <v>209</v>
      </c>
      <c r="AI20" t="s">
        <v>209</v>
      </c>
      <c r="AJ20" t="s">
        <v>209</v>
      </c>
      <c r="AK20" t="s">
        <v>209</v>
      </c>
      <c r="AL20" t="s">
        <v>209</v>
      </c>
      <c r="AO20" t="s">
        <v>209</v>
      </c>
      <c r="AP20" t="s">
        <v>209</v>
      </c>
      <c r="AQ20" t="s">
        <v>209</v>
      </c>
      <c r="AR20" t="s">
        <v>209</v>
      </c>
      <c r="AU20" t="s">
        <v>209</v>
      </c>
      <c r="AV20" t="s">
        <v>209</v>
      </c>
      <c r="AW20" t="s">
        <v>209</v>
      </c>
      <c r="AX20" t="s">
        <v>209</v>
      </c>
      <c r="BA20" t="s">
        <v>209</v>
      </c>
      <c r="BB20" t="s">
        <v>209</v>
      </c>
      <c r="BC20" t="s">
        <v>209</v>
      </c>
      <c r="BD20" t="s">
        <v>209</v>
      </c>
      <c r="BG20" t="s">
        <v>209</v>
      </c>
      <c r="BH20" t="s">
        <v>209</v>
      </c>
      <c r="BI20" t="s">
        <v>209</v>
      </c>
      <c r="BJ20" t="s">
        <v>209</v>
      </c>
      <c r="BM20" t="s">
        <v>209</v>
      </c>
      <c r="BN20" t="s">
        <v>209</v>
      </c>
      <c r="BO20" t="s">
        <v>209</v>
      </c>
      <c r="BP20" t="s">
        <v>209</v>
      </c>
      <c r="BS20" t="s">
        <v>209</v>
      </c>
      <c r="BT20" t="s">
        <v>209</v>
      </c>
      <c r="BU20" t="s">
        <v>209</v>
      </c>
      <c r="BV20" t="s">
        <v>209</v>
      </c>
      <c r="BY20" t="s">
        <v>209</v>
      </c>
      <c r="BZ20" t="s">
        <v>209</v>
      </c>
      <c r="CA20" t="s">
        <v>209</v>
      </c>
      <c r="CB20" t="s">
        <v>209</v>
      </c>
      <c r="CE20" t="s">
        <v>209</v>
      </c>
      <c r="CF20" t="s">
        <v>209</v>
      </c>
      <c r="CG20" t="s">
        <v>209</v>
      </c>
      <c r="CH20" t="s">
        <v>209</v>
      </c>
      <c r="CK20" t="s">
        <v>209</v>
      </c>
      <c r="CL20" t="s">
        <v>209</v>
      </c>
      <c r="CM20" t="s">
        <v>209</v>
      </c>
      <c r="CN20" t="s">
        <v>209</v>
      </c>
      <c r="CQ20" t="s">
        <v>209</v>
      </c>
      <c r="CR20" t="s">
        <v>209</v>
      </c>
      <c r="CS20" t="s">
        <v>209</v>
      </c>
      <c r="CT20" t="s">
        <v>209</v>
      </c>
      <c r="CW20" t="s">
        <v>209</v>
      </c>
      <c r="CX20" t="s">
        <v>209</v>
      </c>
      <c r="CY20" t="s">
        <v>209</v>
      </c>
      <c r="CZ20" t="s">
        <v>209</v>
      </c>
      <c r="DC20" t="s">
        <v>209</v>
      </c>
      <c r="DD20" t="s">
        <v>209</v>
      </c>
      <c r="DE20" t="s">
        <v>209</v>
      </c>
      <c r="DF20" t="s">
        <v>209</v>
      </c>
      <c r="DI20" t="s">
        <v>209</v>
      </c>
      <c r="DJ20" t="s">
        <v>209</v>
      </c>
      <c r="DK20" t="s">
        <v>209</v>
      </c>
      <c r="DL20" t="s">
        <v>209</v>
      </c>
      <c r="DO20" t="s">
        <v>209</v>
      </c>
      <c r="DP20" t="s">
        <v>209</v>
      </c>
      <c r="DQ20" t="s">
        <v>209</v>
      </c>
      <c r="DR20" t="s">
        <v>209</v>
      </c>
      <c r="DU20" t="s">
        <v>209</v>
      </c>
      <c r="DV20" t="s">
        <v>209</v>
      </c>
      <c r="DW20" t="s">
        <v>209</v>
      </c>
      <c r="DX20" t="s">
        <v>209</v>
      </c>
      <c r="EA20" t="s">
        <v>209</v>
      </c>
      <c r="EB20" t="s">
        <v>209</v>
      </c>
      <c r="EC20" t="s">
        <v>209</v>
      </c>
      <c r="ED20" t="s">
        <v>209</v>
      </c>
      <c r="EG20" t="s">
        <v>209</v>
      </c>
      <c r="EH20" t="s">
        <v>209</v>
      </c>
      <c r="EI20" t="s">
        <v>209</v>
      </c>
      <c r="EJ20" t="s">
        <v>209</v>
      </c>
      <c r="EM20" t="s">
        <v>209</v>
      </c>
      <c r="EN20" t="s">
        <v>209</v>
      </c>
      <c r="EO20" t="s">
        <v>209</v>
      </c>
      <c r="EP20" t="s">
        <v>209</v>
      </c>
      <c r="ES20" t="s">
        <v>209</v>
      </c>
      <c r="ET20" t="s">
        <v>209</v>
      </c>
      <c r="EU20" t="s">
        <v>209</v>
      </c>
      <c r="EV20" t="s">
        <v>209</v>
      </c>
      <c r="EY20" t="s">
        <v>209</v>
      </c>
      <c r="EZ20" t="s">
        <v>209</v>
      </c>
      <c r="FA20" t="s">
        <v>209</v>
      </c>
      <c r="FB20" t="s">
        <v>209</v>
      </c>
      <c r="FE20" t="s">
        <v>209</v>
      </c>
      <c r="FF20" t="s">
        <v>209</v>
      </c>
      <c r="FG20" t="s">
        <v>209</v>
      </c>
      <c r="FH20" t="s">
        <v>209</v>
      </c>
      <c r="FK20" t="s">
        <v>209</v>
      </c>
      <c r="FL20" t="s">
        <v>209</v>
      </c>
      <c r="FM20" t="s">
        <v>209</v>
      </c>
      <c r="FN20" t="s">
        <v>209</v>
      </c>
      <c r="FQ20" t="s">
        <v>209</v>
      </c>
      <c r="FR20" t="s">
        <v>209</v>
      </c>
      <c r="FS20" t="s">
        <v>209</v>
      </c>
      <c r="FT20" t="s">
        <v>209</v>
      </c>
      <c r="FW20" t="s">
        <v>209</v>
      </c>
      <c r="FX20" t="s">
        <v>209</v>
      </c>
      <c r="FY20" t="s">
        <v>209</v>
      </c>
      <c r="FZ20" t="s">
        <v>209</v>
      </c>
      <c r="GC20" t="s">
        <v>209</v>
      </c>
      <c r="GD20" t="s">
        <v>209</v>
      </c>
      <c r="GE20" t="s">
        <v>209</v>
      </c>
      <c r="GF20" t="s">
        <v>209</v>
      </c>
      <c r="GI20" t="s">
        <v>209</v>
      </c>
      <c r="GJ20" t="s">
        <v>209</v>
      </c>
      <c r="GK20" t="s">
        <v>209</v>
      </c>
      <c r="GL20" t="s">
        <v>209</v>
      </c>
      <c r="GO20" t="s">
        <v>209</v>
      </c>
      <c r="GP20" t="s">
        <v>209</v>
      </c>
      <c r="GQ20" t="s">
        <v>209</v>
      </c>
      <c r="GR20" t="s">
        <v>209</v>
      </c>
      <c r="GU20" t="s">
        <v>209</v>
      </c>
      <c r="GV20" t="s">
        <v>209</v>
      </c>
      <c r="GW20" t="s">
        <v>209</v>
      </c>
      <c r="GX20" t="s">
        <v>209</v>
      </c>
      <c r="HA20" t="s">
        <v>209</v>
      </c>
      <c r="HB20" t="s">
        <v>209</v>
      </c>
      <c r="HC20" t="s">
        <v>209</v>
      </c>
      <c r="HD20" t="s">
        <v>209</v>
      </c>
      <c r="HG20" t="s">
        <v>209</v>
      </c>
      <c r="HH20" t="s">
        <v>209</v>
      </c>
      <c r="HI20" t="s">
        <v>209</v>
      </c>
      <c r="HJ20" t="s">
        <v>209</v>
      </c>
      <c r="HM20" t="s">
        <v>209</v>
      </c>
      <c r="HN20" t="s">
        <v>209</v>
      </c>
      <c r="HO20" t="s">
        <v>209</v>
      </c>
      <c r="HP20" t="s">
        <v>209</v>
      </c>
      <c r="HS20" t="s">
        <v>209</v>
      </c>
      <c r="HT20" t="s">
        <v>209</v>
      </c>
      <c r="HU20" t="s">
        <v>209</v>
      </c>
      <c r="HV20" t="s">
        <v>209</v>
      </c>
      <c r="HY20" t="s">
        <v>209</v>
      </c>
      <c r="HZ20" t="s">
        <v>209</v>
      </c>
      <c r="IA20" t="s">
        <v>209</v>
      </c>
      <c r="IB20" t="s">
        <v>209</v>
      </c>
      <c r="ID20" t="s">
        <v>206</v>
      </c>
      <c r="IE20" t="s">
        <v>291</v>
      </c>
      <c r="IF20">
        <v>424.53</v>
      </c>
      <c r="IG20">
        <v>12.56</v>
      </c>
      <c r="II20">
        <v>203.47</v>
      </c>
      <c r="IV20">
        <v>141.5</v>
      </c>
      <c r="ND20">
        <v>67</v>
      </c>
    </row>
    <row r="21" spans="1:368" x14ac:dyDescent="0.25">
      <c r="A21">
        <v>266</v>
      </c>
      <c r="B21" t="s">
        <v>292</v>
      </c>
      <c r="C21">
        <v>4</v>
      </c>
      <c r="D21" t="s">
        <v>198</v>
      </c>
      <c r="E21">
        <v>332983248</v>
      </c>
      <c r="F21" t="s">
        <v>293</v>
      </c>
      <c r="G21" t="s">
        <v>292</v>
      </c>
      <c r="H21" t="s">
        <v>200</v>
      </c>
      <c r="I21" t="s">
        <v>201</v>
      </c>
      <c r="K21" t="s">
        <v>213</v>
      </c>
      <c r="L21" t="s">
        <v>258</v>
      </c>
      <c r="O21" t="s">
        <v>207</v>
      </c>
      <c r="Q21" t="s">
        <v>209</v>
      </c>
      <c r="R21" t="s">
        <v>209</v>
      </c>
      <c r="S21" t="s">
        <v>209</v>
      </c>
      <c r="T21" t="s">
        <v>209</v>
      </c>
      <c r="W21" t="s">
        <v>209</v>
      </c>
      <c r="X21" t="s">
        <v>209</v>
      </c>
      <c r="Y21" t="s">
        <v>209</v>
      </c>
      <c r="Z21" t="s">
        <v>209</v>
      </c>
      <c r="AC21" t="s">
        <v>209</v>
      </c>
      <c r="AD21" t="s">
        <v>209</v>
      </c>
      <c r="AE21" t="s">
        <v>209</v>
      </c>
      <c r="AF21" t="s">
        <v>209</v>
      </c>
      <c r="AI21" t="s">
        <v>209</v>
      </c>
      <c r="AJ21" t="s">
        <v>209</v>
      </c>
      <c r="AK21" t="s">
        <v>209</v>
      </c>
      <c r="AL21" t="s">
        <v>209</v>
      </c>
      <c r="AO21" t="s">
        <v>209</v>
      </c>
      <c r="AP21" t="s">
        <v>209</v>
      </c>
      <c r="AQ21" t="s">
        <v>209</v>
      </c>
      <c r="AR21" t="s">
        <v>209</v>
      </c>
      <c r="AU21" t="s">
        <v>209</v>
      </c>
      <c r="AV21" t="s">
        <v>209</v>
      </c>
      <c r="AW21" t="s">
        <v>209</v>
      </c>
      <c r="AX21" t="s">
        <v>209</v>
      </c>
      <c r="BA21" t="s">
        <v>209</v>
      </c>
      <c r="BB21" t="s">
        <v>209</v>
      </c>
      <c r="BC21" t="s">
        <v>209</v>
      </c>
      <c r="BD21" t="s">
        <v>209</v>
      </c>
      <c r="BG21" t="s">
        <v>209</v>
      </c>
      <c r="BH21" t="s">
        <v>209</v>
      </c>
      <c r="BI21" t="s">
        <v>209</v>
      </c>
      <c r="BJ21" t="s">
        <v>209</v>
      </c>
      <c r="BM21" t="s">
        <v>209</v>
      </c>
      <c r="BN21" t="s">
        <v>209</v>
      </c>
      <c r="BO21" t="s">
        <v>209</v>
      </c>
      <c r="BP21" t="s">
        <v>209</v>
      </c>
      <c r="BS21" t="s">
        <v>209</v>
      </c>
      <c r="BT21" t="s">
        <v>209</v>
      </c>
      <c r="BU21" t="s">
        <v>209</v>
      </c>
      <c r="BV21" t="s">
        <v>209</v>
      </c>
      <c r="BY21" t="s">
        <v>209</v>
      </c>
      <c r="BZ21" t="s">
        <v>209</v>
      </c>
      <c r="CA21" t="s">
        <v>209</v>
      </c>
      <c r="CB21" t="s">
        <v>209</v>
      </c>
      <c r="CE21" t="s">
        <v>209</v>
      </c>
      <c r="CF21" t="s">
        <v>209</v>
      </c>
      <c r="CG21" t="s">
        <v>209</v>
      </c>
      <c r="CH21" t="s">
        <v>209</v>
      </c>
      <c r="CK21" t="s">
        <v>209</v>
      </c>
      <c r="CL21" t="s">
        <v>209</v>
      </c>
      <c r="CM21" t="s">
        <v>209</v>
      </c>
      <c r="CN21" t="s">
        <v>209</v>
      </c>
      <c r="CQ21" t="s">
        <v>209</v>
      </c>
      <c r="CR21" t="s">
        <v>209</v>
      </c>
      <c r="CS21" t="s">
        <v>209</v>
      </c>
      <c r="CT21" t="s">
        <v>209</v>
      </c>
      <c r="CW21" t="s">
        <v>209</v>
      </c>
      <c r="CX21" t="s">
        <v>209</v>
      </c>
      <c r="CY21" t="s">
        <v>209</v>
      </c>
      <c r="CZ21" t="s">
        <v>209</v>
      </c>
      <c r="DC21" t="s">
        <v>209</v>
      </c>
      <c r="DD21" t="s">
        <v>209</v>
      </c>
      <c r="DE21" t="s">
        <v>209</v>
      </c>
      <c r="DF21" t="s">
        <v>209</v>
      </c>
      <c r="DI21" t="s">
        <v>209</v>
      </c>
      <c r="DJ21" t="s">
        <v>209</v>
      </c>
      <c r="DK21" t="s">
        <v>209</v>
      </c>
      <c r="DL21" t="s">
        <v>209</v>
      </c>
      <c r="DO21" t="s">
        <v>209</v>
      </c>
      <c r="DP21" t="s">
        <v>209</v>
      </c>
      <c r="DQ21" t="s">
        <v>209</v>
      </c>
      <c r="DR21" t="s">
        <v>209</v>
      </c>
      <c r="DU21" t="s">
        <v>209</v>
      </c>
      <c r="DV21" t="s">
        <v>209</v>
      </c>
      <c r="DW21" t="s">
        <v>209</v>
      </c>
      <c r="DX21" t="s">
        <v>209</v>
      </c>
      <c r="EA21" t="s">
        <v>209</v>
      </c>
      <c r="EB21" t="s">
        <v>209</v>
      </c>
      <c r="EC21" t="s">
        <v>209</v>
      </c>
      <c r="ED21" t="s">
        <v>209</v>
      </c>
      <c r="EG21" t="s">
        <v>209</v>
      </c>
      <c r="EH21" t="s">
        <v>209</v>
      </c>
      <c r="EI21" t="s">
        <v>209</v>
      </c>
      <c r="EJ21" t="s">
        <v>209</v>
      </c>
      <c r="EM21" t="s">
        <v>209</v>
      </c>
      <c r="EN21" t="s">
        <v>209</v>
      </c>
      <c r="EO21" t="s">
        <v>209</v>
      </c>
      <c r="EP21" t="s">
        <v>209</v>
      </c>
      <c r="ES21" t="s">
        <v>209</v>
      </c>
      <c r="ET21" t="s">
        <v>209</v>
      </c>
      <c r="EU21" t="s">
        <v>209</v>
      </c>
      <c r="EV21" t="s">
        <v>209</v>
      </c>
      <c r="EY21" t="s">
        <v>209</v>
      </c>
      <c r="EZ21" t="s">
        <v>209</v>
      </c>
      <c r="FA21" t="s">
        <v>209</v>
      </c>
      <c r="FB21" t="s">
        <v>209</v>
      </c>
      <c r="FE21" t="s">
        <v>209</v>
      </c>
      <c r="FF21" t="s">
        <v>209</v>
      </c>
      <c r="FG21" t="s">
        <v>209</v>
      </c>
      <c r="FH21" t="s">
        <v>209</v>
      </c>
      <c r="FK21" t="s">
        <v>209</v>
      </c>
      <c r="FL21" t="s">
        <v>209</v>
      </c>
      <c r="FM21" t="s">
        <v>209</v>
      </c>
      <c r="FN21" t="s">
        <v>209</v>
      </c>
      <c r="FQ21" t="s">
        <v>209</v>
      </c>
      <c r="FR21" t="s">
        <v>209</v>
      </c>
      <c r="FS21" t="s">
        <v>209</v>
      </c>
      <c r="FT21" t="s">
        <v>209</v>
      </c>
      <c r="FW21" t="s">
        <v>209</v>
      </c>
      <c r="FX21" t="s">
        <v>209</v>
      </c>
      <c r="FY21" t="s">
        <v>209</v>
      </c>
      <c r="FZ21" t="s">
        <v>209</v>
      </c>
      <c r="GC21" t="s">
        <v>209</v>
      </c>
      <c r="GD21" t="s">
        <v>209</v>
      </c>
      <c r="GE21" t="s">
        <v>209</v>
      </c>
      <c r="GF21" t="s">
        <v>209</v>
      </c>
      <c r="GI21" t="s">
        <v>209</v>
      </c>
      <c r="GJ21" t="s">
        <v>209</v>
      </c>
      <c r="GK21" t="s">
        <v>209</v>
      </c>
      <c r="GL21" t="s">
        <v>209</v>
      </c>
      <c r="GO21" t="s">
        <v>209</v>
      </c>
      <c r="GP21" t="s">
        <v>209</v>
      </c>
      <c r="GQ21" t="s">
        <v>209</v>
      </c>
      <c r="GR21" t="s">
        <v>209</v>
      </c>
      <c r="GU21" t="s">
        <v>209</v>
      </c>
      <c r="GV21" t="s">
        <v>209</v>
      </c>
      <c r="GW21" t="s">
        <v>209</v>
      </c>
      <c r="GX21" t="s">
        <v>209</v>
      </c>
      <c r="HA21" t="s">
        <v>209</v>
      </c>
      <c r="HB21" t="s">
        <v>209</v>
      </c>
      <c r="HC21" t="s">
        <v>209</v>
      </c>
      <c r="HD21" t="s">
        <v>209</v>
      </c>
      <c r="HG21" t="s">
        <v>209</v>
      </c>
      <c r="HH21" t="s">
        <v>209</v>
      </c>
      <c r="HI21" t="s">
        <v>209</v>
      </c>
      <c r="HJ21" t="s">
        <v>209</v>
      </c>
      <c r="HM21" t="s">
        <v>209</v>
      </c>
      <c r="HN21" t="s">
        <v>209</v>
      </c>
      <c r="HO21" t="s">
        <v>209</v>
      </c>
      <c r="HP21" t="s">
        <v>209</v>
      </c>
      <c r="HS21" t="s">
        <v>209</v>
      </c>
      <c r="HT21" t="s">
        <v>209</v>
      </c>
      <c r="HU21" t="s">
        <v>209</v>
      </c>
      <c r="HV21" t="s">
        <v>209</v>
      </c>
      <c r="HY21" t="s">
        <v>209</v>
      </c>
      <c r="HZ21" t="s">
        <v>209</v>
      </c>
      <c r="IA21" t="s">
        <v>209</v>
      </c>
      <c r="IB21" t="s">
        <v>209</v>
      </c>
      <c r="ID21" t="s">
        <v>207</v>
      </c>
      <c r="IF21">
        <v>219.26</v>
      </c>
      <c r="IG21">
        <v>6.85</v>
      </c>
      <c r="II21">
        <v>60.89</v>
      </c>
      <c r="IV21">
        <v>142.72999999999999</v>
      </c>
      <c r="ND21">
        <v>8.7899999999999991</v>
      </c>
    </row>
    <row r="22" spans="1:368" x14ac:dyDescent="0.25">
      <c r="A22">
        <v>276</v>
      </c>
      <c r="B22" t="s">
        <v>294</v>
      </c>
      <c r="C22">
        <v>4</v>
      </c>
      <c r="D22" t="s">
        <v>198</v>
      </c>
      <c r="E22">
        <v>1481027350</v>
      </c>
      <c r="F22" t="s">
        <v>295</v>
      </c>
      <c r="G22" t="s">
        <v>294</v>
      </c>
      <c r="H22" t="s">
        <v>200</v>
      </c>
      <c r="I22" t="s">
        <v>201</v>
      </c>
      <c r="K22" t="s">
        <v>213</v>
      </c>
      <c r="L22" t="s">
        <v>258</v>
      </c>
      <c r="O22" t="s">
        <v>207</v>
      </c>
      <c r="Q22" t="s">
        <v>209</v>
      </c>
      <c r="R22" t="s">
        <v>209</v>
      </c>
      <c r="S22" t="s">
        <v>209</v>
      </c>
      <c r="T22" t="s">
        <v>209</v>
      </c>
      <c r="W22" t="s">
        <v>209</v>
      </c>
      <c r="X22" t="s">
        <v>209</v>
      </c>
      <c r="Y22" t="s">
        <v>209</v>
      </c>
      <c r="Z22" t="s">
        <v>209</v>
      </c>
      <c r="AC22" t="s">
        <v>209</v>
      </c>
      <c r="AD22" t="s">
        <v>209</v>
      </c>
      <c r="AE22" t="s">
        <v>209</v>
      </c>
      <c r="AF22" t="s">
        <v>209</v>
      </c>
      <c r="AI22" t="s">
        <v>209</v>
      </c>
      <c r="AJ22" t="s">
        <v>209</v>
      </c>
      <c r="AK22" t="s">
        <v>209</v>
      </c>
      <c r="AL22" t="s">
        <v>209</v>
      </c>
      <c r="AO22" t="s">
        <v>209</v>
      </c>
      <c r="AP22" t="s">
        <v>209</v>
      </c>
      <c r="AQ22" t="s">
        <v>209</v>
      </c>
      <c r="AR22" t="s">
        <v>209</v>
      </c>
      <c r="AU22" t="s">
        <v>209</v>
      </c>
      <c r="AV22" t="s">
        <v>209</v>
      </c>
      <c r="AW22" t="s">
        <v>209</v>
      </c>
      <c r="AX22" t="s">
        <v>209</v>
      </c>
      <c r="BA22" t="s">
        <v>209</v>
      </c>
      <c r="BB22" t="s">
        <v>209</v>
      </c>
      <c r="BC22" t="s">
        <v>209</v>
      </c>
      <c r="BD22" t="s">
        <v>209</v>
      </c>
      <c r="BG22" t="s">
        <v>209</v>
      </c>
      <c r="BH22" t="s">
        <v>209</v>
      </c>
      <c r="BI22" t="s">
        <v>209</v>
      </c>
      <c r="BJ22" t="s">
        <v>209</v>
      </c>
      <c r="BM22" t="s">
        <v>209</v>
      </c>
      <c r="BN22" t="s">
        <v>209</v>
      </c>
      <c r="BO22" t="s">
        <v>209</v>
      </c>
      <c r="BP22" t="s">
        <v>209</v>
      </c>
      <c r="BS22" t="s">
        <v>209</v>
      </c>
      <c r="BT22" t="s">
        <v>209</v>
      </c>
      <c r="BU22" t="s">
        <v>209</v>
      </c>
      <c r="BV22" t="s">
        <v>209</v>
      </c>
      <c r="BY22" t="s">
        <v>209</v>
      </c>
      <c r="BZ22" t="s">
        <v>209</v>
      </c>
      <c r="CA22" t="s">
        <v>209</v>
      </c>
      <c r="CB22" t="s">
        <v>209</v>
      </c>
      <c r="CE22" t="s">
        <v>209</v>
      </c>
      <c r="CF22" t="s">
        <v>209</v>
      </c>
      <c r="CG22" t="s">
        <v>209</v>
      </c>
      <c r="CH22" t="s">
        <v>209</v>
      </c>
      <c r="CK22" t="s">
        <v>209</v>
      </c>
      <c r="CL22" t="s">
        <v>209</v>
      </c>
      <c r="CM22" t="s">
        <v>209</v>
      </c>
      <c r="CN22" t="s">
        <v>209</v>
      </c>
      <c r="CQ22" t="s">
        <v>209</v>
      </c>
      <c r="CR22" t="s">
        <v>209</v>
      </c>
      <c r="CS22" t="s">
        <v>209</v>
      </c>
      <c r="CT22" t="s">
        <v>209</v>
      </c>
      <c r="CW22" t="s">
        <v>209</v>
      </c>
      <c r="CX22" t="s">
        <v>209</v>
      </c>
      <c r="CY22" t="s">
        <v>209</v>
      </c>
      <c r="CZ22" t="s">
        <v>209</v>
      </c>
      <c r="DC22" t="s">
        <v>209</v>
      </c>
      <c r="DD22" t="s">
        <v>209</v>
      </c>
      <c r="DE22" t="s">
        <v>209</v>
      </c>
      <c r="DF22" t="s">
        <v>209</v>
      </c>
      <c r="DI22" t="s">
        <v>209</v>
      </c>
      <c r="DJ22" t="s">
        <v>209</v>
      </c>
      <c r="DK22" t="s">
        <v>209</v>
      </c>
      <c r="DL22" t="s">
        <v>209</v>
      </c>
      <c r="DO22" t="s">
        <v>209</v>
      </c>
      <c r="DP22" t="s">
        <v>209</v>
      </c>
      <c r="DQ22" t="s">
        <v>209</v>
      </c>
      <c r="DR22" t="s">
        <v>209</v>
      </c>
      <c r="DU22" t="s">
        <v>209</v>
      </c>
      <c r="DV22" t="s">
        <v>209</v>
      </c>
      <c r="DW22" t="s">
        <v>209</v>
      </c>
      <c r="DX22" t="s">
        <v>209</v>
      </c>
      <c r="EA22" t="s">
        <v>209</v>
      </c>
      <c r="EB22" t="s">
        <v>209</v>
      </c>
      <c r="EC22" t="s">
        <v>209</v>
      </c>
      <c r="ED22" t="s">
        <v>209</v>
      </c>
      <c r="EG22" t="s">
        <v>209</v>
      </c>
      <c r="EH22" t="s">
        <v>209</v>
      </c>
      <c r="EI22" t="s">
        <v>209</v>
      </c>
      <c r="EJ22" t="s">
        <v>209</v>
      </c>
      <c r="EM22" t="s">
        <v>209</v>
      </c>
      <c r="EN22" t="s">
        <v>209</v>
      </c>
      <c r="EO22" t="s">
        <v>209</v>
      </c>
      <c r="EP22" t="s">
        <v>209</v>
      </c>
      <c r="ES22" t="s">
        <v>209</v>
      </c>
      <c r="ET22" t="s">
        <v>209</v>
      </c>
      <c r="EU22" t="s">
        <v>209</v>
      </c>
      <c r="EV22" t="s">
        <v>209</v>
      </c>
      <c r="EY22" t="s">
        <v>209</v>
      </c>
      <c r="EZ22" t="s">
        <v>209</v>
      </c>
      <c r="FA22" t="s">
        <v>209</v>
      </c>
      <c r="FB22" t="s">
        <v>209</v>
      </c>
      <c r="FE22" t="s">
        <v>209</v>
      </c>
      <c r="FF22" t="s">
        <v>209</v>
      </c>
      <c r="FG22" t="s">
        <v>209</v>
      </c>
      <c r="FH22" t="s">
        <v>209</v>
      </c>
      <c r="FK22" t="s">
        <v>209</v>
      </c>
      <c r="FL22" t="s">
        <v>209</v>
      </c>
      <c r="FM22" t="s">
        <v>209</v>
      </c>
      <c r="FN22" t="s">
        <v>209</v>
      </c>
      <c r="FQ22" t="s">
        <v>209</v>
      </c>
      <c r="FR22" t="s">
        <v>209</v>
      </c>
      <c r="FS22" t="s">
        <v>209</v>
      </c>
      <c r="FT22" t="s">
        <v>209</v>
      </c>
      <c r="FW22" t="s">
        <v>209</v>
      </c>
      <c r="FX22" t="s">
        <v>209</v>
      </c>
      <c r="FY22" t="s">
        <v>209</v>
      </c>
      <c r="FZ22" t="s">
        <v>209</v>
      </c>
      <c r="GC22" t="s">
        <v>209</v>
      </c>
      <c r="GD22" t="s">
        <v>209</v>
      </c>
      <c r="GE22" t="s">
        <v>209</v>
      </c>
      <c r="GF22" t="s">
        <v>209</v>
      </c>
      <c r="GI22" t="s">
        <v>209</v>
      </c>
      <c r="GJ22" t="s">
        <v>209</v>
      </c>
      <c r="GK22" t="s">
        <v>209</v>
      </c>
      <c r="GL22" t="s">
        <v>209</v>
      </c>
      <c r="GO22" t="s">
        <v>209</v>
      </c>
      <c r="GP22" t="s">
        <v>209</v>
      </c>
      <c r="GQ22" t="s">
        <v>209</v>
      </c>
      <c r="GR22" t="s">
        <v>209</v>
      </c>
      <c r="GU22" t="s">
        <v>209</v>
      </c>
      <c r="GV22" t="s">
        <v>209</v>
      </c>
      <c r="GW22" t="s">
        <v>209</v>
      </c>
      <c r="GX22" t="s">
        <v>209</v>
      </c>
      <c r="HA22" t="s">
        <v>209</v>
      </c>
      <c r="HB22" t="s">
        <v>209</v>
      </c>
      <c r="HC22" t="s">
        <v>209</v>
      </c>
      <c r="HD22" t="s">
        <v>209</v>
      </c>
      <c r="HG22" t="s">
        <v>209</v>
      </c>
      <c r="HH22" t="s">
        <v>209</v>
      </c>
      <c r="HI22" t="s">
        <v>209</v>
      </c>
      <c r="HJ22" t="s">
        <v>209</v>
      </c>
      <c r="HM22" t="s">
        <v>209</v>
      </c>
      <c r="HN22" t="s">
        <v>209</v>
      </c>
      <c r="HO22" t="s">
        <v>209</v>
      </c>
      <c r="HP22" t="s">
        <v>209</v>
      </c>
      <c r="HS22" t="s">
        <v>209</v>
      </c>
      <c r="HT22" t="s">
        <v>209</v>
      </c>
      <c r="HU22" t="s">
        <v>209</v>
      </c>
      <c r="HV22" t="s">
        <v>209</v>
      </c>
      <c r="HY22" t="s">
        <v>209</v>
      </c>
      <c r="HZ22" t="s">
        <v>209</v>
      </c>
      <c r="IA22" t="s">
        <v>209</v>
      </c>
      <c r="IB22" t="s">
        <v>209</v>
      </c>
      <c r="ID22" t="s">
        <v>207</v>
      </c>
      <c r="IF22">
        <v>136.80000000000001</v>
      </c>
      <c r="IG22">
        <v>4.3099999999999996</v>
      </c>
      <c r="II22">
        <v>124.23</v>
      </c>
      <c r="ND22">
        <v>8.26</v>
      </c>
    </row>
    <row r="23" spans="1:368" x14ac:dyDescent="0.25">
      <c r="A23">
        <v>289</v>
      </c>
      <c r="B23" t="s">
        <v>296</v>
      </c>
      <c r="C23">
        <v>4</v>
      </c>
      <c r="D23" t="s">
        <v>198</v>
      </c>
      <c r="E23">
        <v>71620888</v>
      </c>
      <c r="F23" t="s">
        <v>297</v>
      </c>
      <c r="G23" t="s">
        <v>296</v>
      </c>
      <c r="H23" t="s">
        <v>200</v>
      </c>
      <c r="I23" t="s">
        <v>298</v>
      </c>
      <c r="K23" t="s">
        <v>213</v>
      </c>
      <c r="L23" t="s">
        <v>258</v>
      </c>
      <c r="O23" t="s">
        <v>206</v>
      </c>
      <c r="P23" t="s">
        <v>206</v>
      </c>
      <c r="Q23" t="s">
        <v>206</v>
      </c>
      <c r="R23" t="s">
        <v>207</v>
      </c>
      <c r="S23" t="s">
        <v>207</v>
      </c>
      <c r="T23" t="s">
        <v>207</v>
      </c>
      <c r="W23" t="s">
        <v>209</v>
      </c>
      <c r="X23" t="s">
        <v>209</v>
      </c>
      <c r="Y23" t="s">
        <v>209</v>
      </c>
      <c r="Z23" t="s">
        <v>209</v>
      </c>
      <c r="AC23" t="s">
        <v>209</v>
      </c>
      <c r="AD23" t="s">
        <v>209</v>
      </c>
      <c r="AE23" t="s">
        <v>209</v>
      </c>
      <c r="AF23" t="s">
        <v>209</v>
      </c>
      <c r="AI23" t="s">
        <v>209</v>
      </c>
      <c r="AJ23" t="s">
        <v>209</v>
      </c>
      <c r="AK23" t="s">
        <v>209</v>
      </c>
      <c r="AL23" t="s">
        <v>209</v>
      </c>
      <c r="AO23" t="s">
        <v>209</v>
      </c>
      <c r="AP23" t="s">
        <v>209</v>
      </c>
      <c r="AQ23" t="s">
        <v>209</v>
      </c>
      <c r="AR23" t="s">
        <v>209</v>
      </c>
      <c r="AU23" t="s">
        <v>209</v>
      </c>
      <c r="AV23" t="s">
        <v>209</v>
      </c>
      <c r="AW23" t="s">
        <v>209</v>
      </c>
      <c r="AX23" t="s">
        <v>209</v>
      </c>
      <c r="BA23" t="s">
        <v>209</v>
      </c>
      <c r="BB23" t="s">
        <v>209</v>
      </c>
      <c r="BC23" t="s">
        <v>209</v>
      </c>
      <c r="BD23" t="s">
        <v>209</v>
      </c>
      <c r="BG23" t="s">
        <v>209</v>
      </c>
      <c r="BH23" t="s">
        <v>209</v>
      </c>
      <c r="BI23" t="s">
        <v>209</v>
      </c>
      <c r="BJ23" t="s">
        <v>209</v>
      </c>
      <c r="BM23" t="s">
        <v>209</v>
      </c>
      <c r="BN23" t="s">
        <v>209</v>
      </c>
      <c r="BO23" t="s">
        <v>209</v>
      </c>
      <c r="BP23" t="s">
        <v>209</v>
      </c>
      <c r="BS23" t="s">
        <v>209</v>
      </c>
      <c r="BT23" t="s">
        <v>209</v>
      </c>
      <c r="BU23" t="s">
        <v>209</v>
      </c>
      <c r="BV23" t="s">
        <v>209</v>
      </c>
      <c r="BY23" t="s">
        <v>209</v>
      </c>
      <c r="BZ23" t="s">
        <v>209</v>
      </c>
      <c r="CA23" t="s">
        <v>209</v>
      </c>
      <c r="CB23" t="s">
        <v>209</v>
      </c>
      <c r="CE23" t="s">
        <v>209</v>
      </c>
      <c r="CF23" t="s">
        <v>209</v>
      </c>
      <c r="CG23" t="s">
        <v>209</v>
      </c>
      <c r="CH23" t="s">
        <v>209</v>
      </c>
      <c r="CK23" t="s">
        <v>209</v>
      </c>
      <c r="CL23" t="s">
        <v>209</v>
      </c>
      <c r="CM23" t="s">
        <v>209</v>
      </c>
      <c r="CN23" t="s">
        <v>209</v>
      </c>
      <c r="CQ23" t="s">
        <v>209</v>
      </c>
      <c r="CR23" t="s">
        <v>209</v>
      </c>
      <c r="CS23" t="s">
        <v>209</v>
      </c>
      <c r="CT23" t="s">
        <v>209</v>
      </c>
      <c r="CW23" t="s">
        <v>209</v>
      </c>
      <c r="CX23" t="s">
        <v>209</v>
      </c>
      <c r="CY23" t="s">
        <v>209</v>
      </c>
      <c r="CZ23" t="s">
        <v>209</v>
      </c>
      <c r="DC23" t="s">
        <v>209</v>
      </c>
      <c r="DD23" t="s">
        <v>209</v>
      </c>
      <c r="DE23" t="s">
        <v>209</v>
      </c>
      <c r="DF23" t="s">
        <v>209</v>
      </c>
      <c r="DI23" t="s">
        <v>209</v>
      </c>
      <c r="DJ23" t="s">
        <v>209</v>
      </c>
      <c r="DK23" t="s">
        <v>209</v>
      </c>
      <c r="DL23" t="s">
        <v>209</v>
      </c>
      <c r="DO23" t="s">
        <v>209</v>
      </c>
      <c r="DP23" t="s">
        <v>209</v>
      </c>
      <c r="DQ23" t="s">
        <v>209</v>
      </c>
      <c r="DR23" t="s">
        <v>209</v>
      </c>
      <c r="DU23" t="s">
        <v>209</v>
      </c>
      <c r="DV23" t="s">
        <v>209</v>
      </c>
      <c r="DW23" t="s">
        <v>209</v>
      </c>
      <c r="DX23" t="s">
        <v>209</v>
      </c>
      <c r="EA23" t="s">
        <v>209</v>
      </c>
      <c r="EB23" t="s">
        <v>209</v>
      </c>
      <c r="EC23" t="s">
        <v>209</v>
      </c>
      <c r="ED23" t="s">
        <v>209</v>
      </c>
      <c r="EG23" t="s">
        <v>209</v>
      </c>
      <c r="EH23" t="s">
        <v>209</v>
      </c>
      <c r="EI23" t="s">
        <v>209</v>
      </c>
      <c r="EJ23" t="s">
        <v>209</v>
      </c>
      <c r="EM23" t="s">
        <v>209</v>
      </c>
      <c r="EN23" t="s">
        <v>209</v>
      </c>
      <c r="EO23" t="s">
        <v>209</v>
      </c>
      <c r="EP23" t="s">
        <v>209</v>
      </c>
      <c r="ES23" t="s">
        <v>209</v>
      </c>
      <c r="ET23" t="s">
        <v>209</v>
      </c>
      <c r="EU23" t="s">
        <v>209</v>
      </c>
      <c r="EV23" t="s">
        <v>209</v>
      </c>
      <c r="EY23" t="s">
        <v>209</v>
      </c>
      <c r="EZ23" t="s">
        <v>209</v>
      </c>
      <c r="FA23" t="s">
        <v>209</v>
      </c>
      <c r="FB23" t="s">
        <v>209</v>
      </c>
      <c r="FE23" t="s">
        <v>209</v>
      </c>
      <c r="FF23" t="s">
        <v>209</v>
      </c>
      <c r="FG23" t="s">
        <v>209</v>
      </c>
      <c r="FH23" t="s">
        <v>209</v>
      </c>
      <c r="FJ23" t="s">
        <v>206</v>
      </c>
      <c r="FK23" t="s">
        <v>206</v>
      </c>
      <c r="FL23" t="s">
        <v>207</v>
      </c>
      <c r="FM23" t="s">
        <v>207</v>
      </c>
      <c r="FN23" t="s">
        <v>207</v>
      </c>
      <c r="FQ23" t="s">
        <v>209</v>
      </c>
      <c r="FR23" t="s">
        <v>209</v>
      </c>
      <c r="FS23" t="s">
        <v>209</v>
      </c>
      <c r="FT23" t="s">
        <v>209</v>
      </c>
      <c r="FW23" t="s">
        <v>209</v>
      </c>
      <c r="FX23" t="s">
        <v>209</v>
      </c>
      <c r="FY23" t="s">
        <v>209</v>
      </c>
      <c r="FZ23" t="s">
        <v>209</v>
      </c>
      <c r="GC23" t="s">
        <v>209</v>
      </c>
      <c r="GD23" t="s">
        <v>209</v>
      </c>
      <c r="GE23" t="s">
        <v>209</v>
      </c>
      <c r="GF23" t="s">
        <v>209</v>
      </c>
      <c r="GI23" t="s">
        <v>209</v>
      </c>
      <c r="GJ23" t="s">
        <v>209</v>
      </c>
      <c r="GK23" t="s">
        <v>209</v>
      </c>
      <c r="GL23" t="s">
        <v>209</v>
      </c>
      <c r="GO23" t="s">
        <v>209</v>
      </c>
      <c r="GP23" t="s">
        <v>209</v>
      </c>
      <c r="GQ23" t="s">
        <v>209</v>
      </c>
      <c r="GR23" t="s">
        <v>209</v>
      </c>
      <c r="GU23" t="s">
        <v>209</v>
      </c>
      <c r="GV23" t="s">
        <v>209</v>
      </c>
      <c r="GW23" t="s">
        <v>209</v>
      </c>
      <c r="GX23" t="s">
        <v>209</v>
      </c>
      <c r="HA23" t="s">
        <v>209</v>
      </c>
      <c r="HB23" t="s">
        <v>209</v>
      </c>
      <c r="HC23" t="s">
        <v>209</v>
      </c>
      <c r="HD23" t="s">
        <v>209</v>
      </c>
      <c r="HG23" t="s">
        <v>209</v>
      </c>
      <c r="HH23" t="s">
        <v>209</v>
      </c>
      <c r="HI23" t="s">
        <v>209</v>
      </c>
      <c r="HJ23" t="s">
        <v>209</v>
      </c>
      <c r="HM23" t="s">
        <v>209</v>
      </c>
      <c r="HN23" t="s">
        <v>209</v>
      </c>
      <c r="HO23" t="s">
        <v>209</v>
      </c>
      <c r="HP23" t="s">
        <v>209</v>
      </c>
      <c r="HS23" t="s">
        <v>209</v>
      </c>
      <c r="HT23" t="s">
        <v>209</v>
      </c>
      <c r="HU23" t="s">
        <v>209</v>
      </c>
      <c r="HV23" t="s">
        <v>209</v>
      </c>
      <c r="HY23" t="s">
        <v>209</v>
      </c>
      <c r="HZ23" t="s">
        <v>209</v>
      </c>
      <c r="IA23" t="s">
        <v>209</v>
      </c>
      <c r="IB23" t="s">
        <v>209</v>
      </c>
      <c r="ID23" t="s">
        <v>207</v>
      </c>
      <c r="IF23">
        <v>226.15</v>
      </c>
      <c r="IG23">
        <v>4.53</v>
      </c>
      <c r="II23">
        <v>103.87</v>
      </c>
      <c r="IV23">
        <v>100.15</v>
      </c>
      <c r="ND23">
        <v>17.600000000000001</v>
      </c>
    </row>
    <row r="24" spans="1:368" x14ac:dyDescent="0.25">
      <c r="A24">
        <v>291</v>
      </c>
      <c r="B24" t="s">
        <v>299</v>
      </c>
      <c r="C24">
        <v>4</v>
      </c>
      <c r="D24" t="s">
        <v>198</v>
      </c>
      <c r="E24">
        <v>547418202</v>
      </c>
      <c r="F24" t="s">
        <v>300</v>
      </c>
      <c r="G24" t="s">
        <v>299</v>
      </c>
      <c r="H24" t="s">
        <v>200</v>
      </c>
      <c r="I24" t="s">
        <v>301</v>
      </c>
      <c r="K24" t="s">
        <v>213</v>
      </c>
      <c r="L24" t="s">
        <v>258</v>
      </c>
      <c r="O24" t="s">
        <v>206</v>
      </c>
      <c r="P24" t="s">
        <v>206</v>
      </c>
      <c r="Q24" t="s">
        <v>207</v>
      </c>
      <c r="R24" t="s">
        <v>206</v>
      </c>
      <c r="S24" t="s">
        <v>207</v>
      </c>
      <c r="T24" t="s">
        <v>207</v>
      </c>
      <c r="U24" t="s">
        <v>302</v>
      </c>
      <c r="W24" t="s">
        <v>209</v>
      </c>
      <c r="X24" t="s">
        <v>209</v>
      </c>
      <c r="Y24" t="s">
        <v>209</v>
      </c>
      <c r="Z24" t="s">
        <v>209</v>
      </c>
      <c r="AC24" t="s">
        <v>209</v>
      </c>
      <c r="AD24" t="s">
        <v>209</v>
      </c>
      <c r="AE24" t="s">
        <v>209</v>
      </c>
      <c r="AF24" t="s">
        <v>209</v>
      </c>
      <c r="AI24" t="s">
        <v>209</v>
      </c>
      <c r="AJ24" t="s">
        <v>209</v>
      </c>
      <c r="AK24" t="s">
        <v>209</v>
      </c>
      <c r="AL24" t="s">
        <v>209</v>
      </c>
      <c r="AO24" t="s">
        <v>209</v>
      </c>
      <c r="AP24" t="s">
        <v>209</v>
      </c>
      <c r="AQ24" t="s">
        <v>209</v>
      </c>
      <c r="AR24" t="s">
        <v>209</v>
      </c>
      <c r="AU24" t="s">
        <v>209</v>
      </c>
      <c r="AV24" t="s">
        <v>209</v>
      </c>
      <c r="AW24" t="s">
        <v>209</v>
      </c>
      <c r="AX24" t="s">
        <v>209</v>
      </c>
      <c r="BA24" t="s">
        <v>209</v>
      </c>
      <c r="BB24" t="s">
        <v>209</v>
      </c>
      <c r="BC24" t="s">
        <v>209</v>
      </c>
      <c r="BD24" t="s">
        <v>209</v>
      </c>
      <c r="BG24" t="s">
        <v>209</v>
      </c>
      <c r="BH24" t="s">
        <v>209</v>
      </c>
      <c r="BI24" t="s">
        <v>209</v>
      </c>
      <c r="BJ24" t="s">
        <v>209</v>
      </c>
      <c r="BM24" t="s">
        <v>209</v>
      </c>
      <c r="BN24" t="s">
        <v>209</v>
      </c>
      <c r="BO24" t="s">
        <v>209</v>
      </c>
      <c r="BP24" t="s">
        <v>209</v>
      </c>
      <c r="BS24" t="s">
        <v>209</v>
      </c>
      <c r="BT24" t="s">
        <v>209</v>
      </c>
      <c r="BU24" t="s">
        <v>209</v>
      </c>
      <c r="BV24" t="s">
        <v>209</v>
      </c>
      <c r="BY24" t="s">
        <v>209</v>
      </c>
      <c r="BZ24" t="s">
        <v>209</v>
      </c>
      <c r="CA24" t="s">
        <v>209</v>
      </c>
      <c r="CB24" t="s">
        <v>209</v>
      </c>
      <c r="CE24" t="s">
        <v>209</v>
      </c>
      <c r="CF24" t="s">
        <v>209</v>
      </c>
      <c r="CG24" t="s">
        <v>209</v>
      </c>
      <c r="CH24" t="s">
        <v>209</v>
      </c>
      <c r="CK24" t="s">
        <v>209</v>
      </c>
      <c r="CL24" t="s">
        <v>209</v>
      </c>
      <c r="CM24" t="s">
        <v>209</v>
      </c>
      <c r="CN24" t="s">
        <v>209</v>
      </c>
      <c r="CQ24" t="s">
        <v>209</v>
      </c>
      <c r="CR24" t="s">
        <v>209</v>
      </c>
      <c r="CS24" t="s">
        <v>209</v>
      </c>
      <c r="CT24" t="s">
        <v>209</v>
      </c>
      <c r="CW24" t="s">
        <v>209</v>
      </c>
      <c r="CX24" t="s">
        <v>209</v>
      </c>
      <c r="CY24" t="s">
        <v>209</v>
      </c>
      <c r="CZ24" t="s">
        <v>209</v>
      </c>
      <c r="DC24" t="s">
        <v>209</v>
      </c>
      <c r="DD24" t="s">
        <v>209</v>
      </c>
      <c r="DE24" t="s">
        <v>209</v>
      </c>
      <c r="DF24" t="s">
        <v>209</v>
      </c>
      <c r="DI24" t="s">
        <v>209</v>
      </c>
      <c r="DJ24" t="s">
        <v>209</v>
      </c>
      <c r="DK24" t="s">
        <v>209</v>
      </c>
      <c r="DL24" t="s">
        <v>209</v>
      </c>
      <c r="DO24" t="s">
        <v>209</v>
      </c>
      <c r="DP24" t="s">
        <v>209</v>
      </c>
      <c r="DQ24" t="s">
        <v>209</v>
      </c>
      <c r="DR24" t="s">
        <v>209</v>
      </c>
      <c r="DU24" t="s">
        <v>209</v>
      </c>
      <c r="DV24" t="s">
        <v>209</v>
      </c>
      <c r="DW24" t="s">
        <v>209</v>
      </c>
      <c r="DX24" t="s">
        <v>209</v>
      </c>
      <c r="EA24" t="s">
        <v>209</v>
      </c>
      <c r="EB24" t="s">
        <v>209</v>
      </c>
      <c r="EC24" t="s">
        <v>209</v>
      </c>
      <c r="ED24" t="s">
        <v>209</v>
      </c>
      <c r="EG24" t="s">
        <v>209</v>
      </c>
      <c r="EH24" t="s">
        <v>209</v>
      </c>
      <c r="EI24" t="s">
        <v>209</v>
      </c>
      <c r="EJ24" t="s">
        <v>209</v>
      </c>
      <c r="EM24" t="s">
        <v>209</v>
      </c>
      <c r="EN24" t="s">
        <v>209</v>
      </c>
      <c r="EO24" t="s">
        <v>209</v>
      </c>
      <c r="EP24" t="s">
        <v>209</v>
      </c>
      <c r="ES24" t="s">
        <v>209</v>
      </c>
      <c r="ET24" t="s">
        <v>209</v>
      </c>
      <c r="EU24" t="s">
        <v>209</v>
      </c>
      <c r="EV24" t="s">
        <v>209</v>
      </c>
      <c r="EY24" t="s">
        <v>209</v>
      </c>
      <c r="EZ24" t="s">
        <v>209</v>
      </c>
      <c r="FA24" t="s">
        <v>209</v>
      </c>
      <c r="FB24" t="s">
        <v>209</v>
      </c>
      <c r="FE24" t="s">
        <v>209</v>
      </c>
      <c r="FF24" t="s">
        <v>209</v>
      </c>
      <c r="FG24" t="s">
        <v>209</v>
      </c>
      <c r="FH24" t="s">
        <v>209</v>
      </c>
      <c r="FK24" t="s">
        <v>209</v>
      </c>
      <c r="FL24" t="s">
        <v>209</v>
      </c>
      <c r="FM24" t="s">
        <v>209</v>
      </c>
      <c r="FN24" t="s">
        <v>209</v>
      </c>
      <c r="FQ24" t="s">
        <v>209</v>
      </c>
      <c r="FR24" t="s">
        <v>209</v>
      </c>
      <c r="FS24" t="s">
        <v>209</v>
      </c>
      <c r="FT24" t="s">
        <v>209</v>
      </c>
      <c r="FW24" t="s">
        <v>209</v>
      </c>
      <c r="FX24" t="s">
        <v>209</v>
      </c>
      <c r="FY24" t="s">
        <v>209</v>
      </c>
      <c r="FZ24" t="s">
        <v>209</v>
      </c>
      <c r="GC24" t="s">
        <v>209</v>
      </c>
      <c r="GD24" t="s">
        <v>209</v>
      </c>
      <c r="GE24" t="s">
        <v>209</v>
      </c>
      <c r="GF24" t="s">
        <v>209</v>
      </c>
      <c r="GI24" t="s">
        <v>209</v>
      </c>
      <c r="GJ24" t="s">
        <v>209</v>
      </c>
      <c r="GK24" t="s">
        <v>209</v>
      </c>
      <c r="GL24" t="s">
        <v>209</v>
      </c>
      <c r="GO24" t="s">
        <v>209</v>
      </c>
      <c r="GP24" t="s">
        <v>209</v>
      </c>
      <c r="GQ24" t="s">
        <v>209</v>
      </c>
      <c r="GR24" t="s">
        <v>209</v>
      </c>
      <c r="GU24" t="s">
        <v>209</v>
      </c>
      <c r="GV24" t="s">
        <v>209</v>
      </c>
      <c r="GW24" t="s">
        <v>209</v>
      </c>
      <c r="GX24" t="s">
        <v>209</v>
      </c>
      <c r="HA24" t="s">
        <v>209</v>
      </c>
      <c r="HB24" t="s">
        <v>209</v>
      </c>
      <c r="HC24" t="s">
        <v>209</v>
      </c>
      <c r="HD24" t="s">
        <v>209</v>
      </c>
      <c r="HG24" t="s">
        <v>209</v>
      </c>
      <c r="HH24" t="s">
        <v>209</v>
      </c>
      <c r="HI24" t="s">
        <v>209</v>
      </c>
      <c r="HJ24" t="s">
        <v>209</v>
      </c>
      <c r="HM24" t="s">
        <v>209</v>
      </c>
      <c r="HN24" t="s">
        <v>209</v>
      </c>
      <c r="HO24" t="s">
        <v>209</v>
      </c>
      <c r="HP24" t="s">
        <v>209</v>
      </c>
      <c r="HS24" t="s">
        <v>209</v>
      </c>
      <c r="HT24" t="s">
        <v>209</v>
      </c>
      <c r="HU24" t="s">
        <v>209</v>
      </c>
      <c r="HV24" t="s">
        <v>209</v>
      </c>
      <c r="HY24" t="s">
        <v>209</v>
      </c>
      <c r="HZ24" t="s">
        <v>209</v>
      </c>
      <c r="IA24" t="s">
        <v>209</v>
      </c>
      <c r="IB24" t="s">
        <v>209</v>
      </c>
      <c r="ID24" t="s">
        <v>207</v>
      </c>
      <c r="IF24">
        <v>232.57</v>
      </c>
      <c r="IG24">
        <v>4.12</v>
      </c>
      <c r="II24">
        <v>113.12</v>
      </c>
      <c r="IV24">
        <v>103.69</v>
      </c>
      <c r="ND24">
        <v>11.64</v>
      </c>
    </row>
    <row r="25" spans="1:368" x14ac:dyDescent="0.25">
      <c r="A25">
        <v>294</v>
      </c>
      <c r="B25" t="s">
        <v>303</v>
      </c>
      <c r="C25">
        <v>4</v>
      </c>
      <c r="D25" t="s">
        <v>198</v>
      </c>
      <c r="E25">
        <v>1922659579</v>
      </c>
      <c r="F25" t="s">
        <v>304</v>
      </c>
      <c r="G25" t="s">
        <v>303</v>
      </c>
      <c r="H25" t="s">
        <v>200</v>
      </c>
      <c r="I25" t="s">
        <v>201</v>
      </c>
      <c r="K25" t="s">
        <v>202</v>
      </c>
      <c r="N25" t="s">
        <v>229</v>
      </c>
      <c r="O25" t="s">
        <v>207</v>
      </c>
      <c r="Q25" t="s">
        <v>209</v>
      </c>
      <c r="R25" t="s">
        <v>209</v>
      </c>
      <c r="S25" t="s">
        <v>209</v>
      </c>
      <c r="T25" t="s">
        <v>209</v>
      </c>
      <c r="W25" t="s">
        <v>209</v>
      </c>
      <c r="X25" t="s">
        <v>209</v>
      </c>
      <c r="Y25" t="s">
        <v>209</v>
      </c>
      <c r="Z25" t="s">
        <v>209</v>
      </c>
      <c r="AC25" t="s">
        <v>209</v>
      </c>
      <c r="AD25" t="s">
        <v>209</v>
      </c>
      <c r="AE25" t="s">
        <v>209</v>
      </c>
      <c r="AF25" t="s">
        <v>209</v>
      </c>
      <c r="AI25" t="s">
        <v>209</v>
      </c>
      <c r="AJ25" t="s">
        <v>209</v>
      </c>
      <c r="AK25" t="s">
        <v>209</v>
      </c>
      <c r="AL25" t="s">
        <v>209</v>
      </c>
      <c r="AO25" t="s">
        <v>209</v>
      </c>
      <c r="AP25" t="s">
        <v>209</v>
      </c>
      <c r="AQ25" t="s">
        <v>209</v>
      </c>
      <c r="AR25" t="s">
        <v>209</v>
      </c>
      <c r="AU25" t="s">
        <v>209</v>
      </c>
      <c r="AV25" t="s">
        <v>209</v>
      </c>
      <c r="AW25" t="s">
        <v>209</v>
      </c>
      <c r="AX25" t="s">
        <v>209</v>
      </c>
      <c r="BA25" t="s">
        <v>209</v>
      </c>
      <c r="BB25" t="s">
        <v>209</v>
      </c>
      <c r="BC25" t="s">
        <v>209</v>
      </c>
      <c r="BD25" t="s">
        <v>209</v>
      </c>
      <c r="BG25" t="s">
        <v>209</v>
      </c>
      <c r="BH25" t="s">
        <v>209</v>
      </c>
      <c r="BI25" t="s">
        <v>209</v>
      </c>
      <c r="BJ25" t="s">
        <v>209</v>
      </c>
      <c r="BM25" t="s">
        <v>209</v>
      </c>
      <c r="BN25" t="s">
        <v>209</v>
      </c>
      <c r="BO25" t="s">
        <v>209</v>
      </c>
      <c r="BP25" t="s">
        <v>209</v>
      </c>
      <c r="BS25" t="s">
        <v>209</v>
      </c>
      <c r="BT25" t="s">
        <v>209</v>
      </c>
      <c r="BU25" t="s">
        <v>209</v>
      </c>
      <c r="BV25" t="s">
        <v>209</v>
      </c>
      <c r="BY25" t="s">
        <v>209</v>
      </c>
      <c r="BZ25" t="s">
        <v>209</v>
      </c>
      <c r="CA25" t="s">
        <v>209</v>
      </c>
      <c r="CB25" t="s">
        <v>209</v>
      </c>
      <c r="CE25" t="s">
        <v>209</v>
      </c>
      <c r="CF25" t="s">
        <v>209</v>
      </c>
      <c r="CG25" t="s">
        <v>209</v>
      </c>
      <c r="CH25" t="s">
        <v>209</v>
      </c>
      <c r="CK25" t="s">
        <v>209</v>
      </c>
      <c r="CL25" t="s">
        <v>209</v>
      </c>
      <c r="CM25" t="s">
        <v>209</v>
      </c>
      <c r="CN25" t="s">
        <v>209</v>
      </c>
      <c r="CQ25" t="s">
        <v>209</v>
      </c>
      <c r="CR25" t="s">
        <v>209</v>
      </c>
      <c r="CS25" t="s">
        <v>209</v>
      </c>
      <c r="CT25" t="s">
        <v>209</v>
      </c>
      <c r="CW25" t="s">
        <v>209</v>
      </c>
      <c r="CX25" t="s">
        <v>209</v>
      </c>
      <c r="CY25" t="s">
        <v>209</v>
      </c>
      <c r="CZ25" t="s">
        <v>209</v>
      </c>
      <c r="DC25" t="s">
        <v>209</v>
      </c>
      <c r="DD25" t="s">
        <v>209</v>
      </c>
      <c r="DE25" t="s">
        <v>209</v>
      </c>
      <c r="DF25" t="s">
        <v>209</v>
      </c>
      <c r="DI25" t="s">
        <v>209</v>
      </c>
      <c r="DJ25" t="s">
        <v>209</v>
      </c>
      <c r="DK25" t="s">
        <v>209</v>
      </c>
      <c r="DL25" t="s">
        <v>209</v>
      </c>
      <c r="DO25" t="s">
        <v>209</v>
      </c>
      <c r="DP25" t="s">
        <v>209</v>
      </c>
      <c r="DQ25" t="s">
        <v>209</v>
      </c>
      <c r="DR25" t="s">
        <v>209</v>
      </c>
      <c r="DU25" t="s">
        <v>209</v>
      </c>
      <c r="DV25" t="s">
        <v>209</v>
      </c>
      <c r="DW25" t="s">
        <v>209</v>
      </c>
      <c r="DX25" t="s">
        <v>209</v>
      </c>
      <c r="EA25" t="s">
        <v>209</v>
      </c>
      <c r="EB25" t="s">
        <v>209</v>
      </c>
      <c r="EC25" t="s">
        <v>209</v>
      </c>
      <c r="ED25" t="s">
        <v>209</v>
      </c>
      <c r="EG25" t="s">
        <v>209</v>
      </c>
      <c r="EH25" t="s">
        <v>209</v>
      </c>
      <c r="EI25" t="s">
        <v>209</v>
      </c>
      <c r="EJ25" t="s">
        <v>209</v>
      </c>
      <c r="EM25" t="s">
        <v>209</v>
      </c>
      <c r="EN25" t="s">
        <v>209</v>
      </c>
      <c r="EO25" t="s">
        <v>209</v>
      </c>
      <c r="EP25" t="s">
        <v>209</v>
      </c>
      <c r="ES25" t="s">
        <v>209</v>
      </c>
      <c r="ET25" t="s">
        <v>209</v>
      </c>
      <c r="EU25" t="s">
        <v>209</v>
      </c>
      <c r="EV25" t="s">
        <v>209</v>
      </c>
      <c r="EY25" t="s">
        <v>209</v>
      </c>
      <c r="EZ25" t="s">
        <v>209</v>
      </c>
      <c r="FA25" t="s">
        <v>209</v>
      </c>
      <c r="FB25" t="s">
        <v>209</v>
      </c>
      <c r="FE25" t="s">
        <v>209</v>
      </c>
      <c r="FF25" t="s">
        <v>209</v>
      </c>
      <c r="FG25" t="s">
        <v>209</v>
      </c>
      <c r="FH25" t="s">
        <v>209</v>
      </c>
      <c r="FK25" t="s">
        <v>209</v>
      </c>
      <c r="FL25" t="s">
        <v>209</v>
      </c>
      <c r="FM25" t="s">
        <v>209</v>
      </c>
      <c r="FN25" t="s">
        <v>209</v>
      </c>
      <c r="FQ25" t="s">
        <v>209</v>
      </c>
      <c r="FR25" t="s">
        <v>209</v>
      </c>
      <c r="FS25" t="s">
        <v>209</v>
      </c>
      <c r="FT25" t="s">
        <v>209</v>
      </c>
      <c r="FW25" t="s">
        <v>209</v>
      </c>
      <c r="FX25" t="s">
        <v>209</v>
      </c>
      <c r="FY25" t="s">
        <v>209</v>
      </c>
      <c r="FZ25" t="s">
        <v>209</v>
      </c>
      <c r="GC25" t="s">
        <v>209</v>
      </c>
      <c r="GD25" t="s">
        <v>209</v>
      </c>
      <c r="GE25" t="s">
        <v>209</v>
      </c>
      <c r="GF25" t="s">
        <v>209</v>
      </c>
      <c r="GI25" t="s">
        <v>209</v>
      </c>
      <c r="GJ25" t="s">
        <v>209</v>
      </c>
      <c r="GK25" t="s">
        <v>209</v>
      </c>
      <c r="GL25" t="s">
        <v>209</v>
      </c>
      <c r="GO25" t="s">
        <v>209</v>
      </c>
      <c r="GP25" t="s">
        <v>209</v>
      </c>
      <c r="GQ25" t="s">
        <v>209</v>
      </c>
      <c r="GR25" t="s">
        <v>209</v>
      </c>
      <c r="GU25" t="s">
        <v>209</v>
      </c>
      <c r="GV25" t="s">
        <v>209</v>
      </c>
      <c r="GW25" t="s">
        <v>209</v>
      </c>
      <c r="GX25" t="s">
        <v>209</v>
      </c>
      <c r="HA25" t="s">
        <v>209</v>
      </c>
      <c r="HB25" t="s">
        <v>209</v>
      </c>
      <c r="HC25" t="s">
        <v>209</v>
      </c>
      <c r="HD25" t="s">
        <v>209</v>
      </c>
      <c r="HG25" t="s">
        <v>209</v>
      </c>
      <c r="HH25" t="s">
        <v>209</v>
      </c>
      <c r="HI25" t="s">
        <v>209</v>
      </c>
      <c r="HJ25" t="s">
        <v>209</v>
      </c>
      <c r="HM25" t="s">
        <v>209</v>
      </c>
      <c r="HN25" t="s">
        <v>209</v>
      </c>
      <c r="HO25" t="s">
        <v>209</v>
      </c>
      <c r="HP25" t="s">
        <v>209</v>
      </c>
      <c r="HS25" t="s">
        <v>209</v>
      </c>
      <c r="HT25" t="s">
        <v>209</v>
      </c>
      <c r="HU25" t="s">
        <v>209</v>
      </c>
      <c r="HV25" t="s">
        <v>209</v>
      </c>
      <c r="HY25" t="s">
        <v>209</v>
      </c>
      <c r="HZ25" t="s">
        <v>209</v>
      </c>
      <c r="IA25" t="s">
        <v>209</v>
      </c>
      <c r="IB25" t="s">
        <v>209</v>
      </c>
      <c r="ID25" t="s">
        <v>207</v>
      </c>
      <c r="IF25">
        <v>1610.03</v>
      </c>
      <c r="IG25">
        <v>5.53</v>
      </c>
      <c r="II25">
        <v>1574.03</v>
      </c>
      <c r="ND25">
        <v>30.47</v>
      </c>
    </row>
    <row r="26" spans="1:368" x14ac:dyDescent="0.25">
      <c r="A26">
        <v>301</v>
      </c>
      <c r="B26" t="s">
        <v>305</v>
      </c>
      <c r="C26">
        <v>4</v>
      </c>
      <c r="D26" t="s">
        <v>198</v>
      </c>
      <c r="E26">
        <v>222011051</v>
      </c>
      <c r="F26" t="s">
        <v>306</v>
      </c>
      <c r="G26" t="s">
        <v>305</v>
      </c>
      <c r="H26" t="s">
        <v>200</v>
      </c>
      <c r="I26" t="s">
        <v>201</v>
      </c>
      <c r="K26" t="s">
        <v>213</v>
      </c>
      <c r="L26" t="s">
        <v>258</v>
      </c>
      <c r="O26" t="s">
        <v>206</v>
      </c>
      <c r="P26" t="s">
        <v>206</v>
      </c>
      <c r="Q26" t="s">
        <v>207</v>
      </c>
      <c r="R26" t="s">
        <v>207</v>
      </c>
      <c r="S26" t="s">
        <v>207</v>
      </c>
      <c r="T26" t="s">
        <v>207</v>
      </c>
      <c r="V26" t="s">
        <v>206</v>
      </c>
      <c r="W26" t="s">
        <v>207</v>
      </c>
      <c r="X26" t="s">
        <v>207</v>
      </c>
      <c r="Y26" t="s">
        <v>207</v>
      </c>
      <c r="Z26" t="s">
        <v>207</v>
      </c>
      <c r="AC26" t="s">
        <v>209</v>
      </c>
      <c r="AD26" t="s">
        <v>209</v>
      </c>
      <c r="AE26" t="s">
        <v>209</v>
      </c>
      <c r="AF26" t="s">
        <v>209</v>
      </c>
      <c r="AI26" t="s">
        <v>209</v>
      </c>
      <c r="AJ26" t="s">
        <v>209</v>
      </c>
      <c r="AK26" t="s">
        <v>209</v>
      </c>
      <c r="AL26" t="s">
        <v>209</v>
      </c>
      <c r="AO26" t="s">
        <v>209</v>
      </c>
      <c r="AP26" t="s">
        <v>209</v>
      </c>
      <c r="AQ26" t="s">
        <v>209</v>
      </c>
      <c r="AR26" t="s">
        <v>209</v>
      </c>
      <c r="AU26" t="s">
        <v>209</v>
      </c>
      <c r="AV26" t="s">
        <v>209</v>
      </c>
      <c r="AW26" t="s">
        <v>209</v>
      </c>
      <c r="AX26" t="s">
        <v>209</v>
      </c>
      <c r="BA26" t="s">
        <v>209</v>
      </c>
      <c r="BB26" t="s">
        <v>209</v>
      </c>
      <c r="BC26" t="s">
        <v>209</v>
      </c>
      <c r="BD26" t="s">
        <v>209</v>
      </c>
      <c r="BG26" t="s">
        <v>209</v>
      </c>
      <c r="BH26" t="s">
        <v>209</v>
      </c>
      <c r="BI26" t="s">
        <v>209</v>
      </c>
      <c r="BJ26" t="s">
        <v>209</v>
      </c>
      <c r="BM26" t="s">
        <v>209</v>
      </c>
      <c r="BN26" t="s">
        <v>209</v>
      </c>
      <c r="BO26" t="s">
        <v>209</v>
      </c>
      <c r="BP26" t="s">
        <v>209</v>
      </c>
      <c r="BS26" t="s">
        <v>209</v>
      </c>
      <c r="BT26" t="s">
        <v>209</v>
      </c>
      <c r="BU26" t="s">
        <v>209</v>
      </c>
      <c r="BV26" t="s">
        <v>209</v>
      </c>
      <c r="BY26" t="s">
        <v>209</v>
      </c>
      <c r="BZ26" t="s">
        <v>209</v>
      </c>
      <c r="CA26" t="s">
        <v>209</v>
      </c>
      <c r="CB26" t="s">
        <v>209</v>
      </c>
      <c r="CE26" t="s">
        <v>209</v>
      </c>
      <c r="CF26" t="s">
        <v>209</v>
      </c>
      <c r="CG26" t="s">
        <v>209</v>
      </c>
      <c r="CH26" t="s">
        <v>209</v>
      </c>
      <c r="CK26" t="s">
        <v>209</v>
      </c>
      <c r="CL26" t="s">
        <v>209</v>
      </c>
      <c r="CM26" t="s">
        <v>209</v>
      </c>
      <c r="CN26" t="s">
        <v>209</v>
      </c>
      <c r="CQ26" t="s">
        <v>209</v>
      </c>
      <c r="CR26" t="s">
        <v>209</v>
      </c>
      <c r="CS26" t="s">
        <v>209</v>
      </c>
      <c r="CT26" t="s">
        <v>209</v>
      </c>
      <c r="CW26" t="s">
        <v>209</v>
      </c>
      <c r="CX26" t="s">
        <v>209</v>
      </c>
      <c r="CY26" t="s">
        <v>209</v>
      </c>
      <c r="CZ26" t="s">
        <v>209</v>
      </c>
      <c r="DC26" t="s">
        <v>209</v>
      </c>
      <c r="DD26" t="s">
        <v>209</v>
      </c>
      <c r="DE26" t="s">
        <v>209</v>
      </c>
      <c r="DF26" t="s">
        <v>209</v>
      </c>
      <c r="DI26" t="s">
        <v>209</v>
      </c>
      <c r="DJ26" t="s">
        <v>209</v>
      </c>
      <c r="DK26" t="s">
        <v>209</v>
      </c>
      <c r="DL26" t="s">
        <v>209</v>
      </c>
      <c r="DO26" t="s">
        <v>209</v>
      </c>
      <c r="DP26" t="s">
        <v>209</v>
      </c>
      <c r="DQ26" t="s">
        <v>209</v>
      </c>
      <c r="DR26" t="s">
        <v>209</v>
      </c>
      <c r="DU26" t="s">
        <v>209</v>
      </c>
      <c r="DV26" t="s">
        <v>209</v>
      </c>
      <c r="DW26" t="s">
        <v>209</v>
      </c>
      <c r="DX26" t="s">
        <v>209</v>
      </c>
      <c r="EA26" t="s">
        <v>209</v>
      </c>
      <c r="EB26" t="s">
        <v>209</v>
      </c>
      <c r="EC26" t="s">
        <v>209</v>
      </c>
      <c r="ED26" t="s">
        <v>209</v>
      </c>
      <c r="EG26" t="s">
        <v>209</v>
      </c>
      <c r="EH26" t="s">
        <v>209</v>
      </c>
      <c r="EI26" t="s">
        <v>209</v>
      </c>
      <c r="EJ26" t="s">
        <v>209</v>
      </c>
      <c r="EM26" t="s">
        <v>209</v>
      </c>
      <c r="EN26" t="s">
        <v>209</v>
      </c>
      <c r="EO26" t="s">
        <v>209</v>
      </c>
      <c r="EP26" t="s">
        <v>209</v>
      </c>
      <c r="ES26" t="s">
        <v>209</v>
      </c>
      <c r="ET26" t="s">
        <v>209</v>
      </c>
      <c r="EU26" t="s">
        <v>209</v>
      </c>
      <c r="EV26" t="s">
        <v>209</v>
      </c>
      <c r="EY26" t="s">
        <v>209</v>
      </c>
      <c r="EZ26" t="s">
        <v>209</v>
      </c>
      <c r="FA26" t="s">
        <v>209</v>
      </c>
      <c r="FB26" t="s">
        <v>209</v>
      </c>
      <c r="FE26" t="s">
        <v>209</v>
      </c>
      <c r="FF26" t="s">
        <v>209</v>
      </c>
      <c r="FG26" t="s">
        <v>209</v>
      </c>
      <c r="FH26" t="s">
        <v>209</v>
      </c>
      <c r="FK26" t="s">
        <v>209</v>
      </c>
      <c r="FL26" t="s">
        <v>209</v>
      </c>
      <c r="FM26" t="s">
        <v>209</v>
      </c>
      <c r="FN26" t="s">
        <v>209</v>
      </c>
      <c r="FQ26" t="s">
        <v>209</v>
      </c>
      <c r="FR26" t="s">
        <v>209</v>
      </c>
      <c r="FS26" t="s">
        <v>209</v>
      </c>
      <c r="FT26" t="s">
        <v>209</v>
      </c>
      <c r="FW26" t="s">
        <v>209</v>
      </c>
      <c r="FX26" t="s">
        <v>209</v>
      </c>
      <c r="FY26" t="s">
        <v>209</v>
      </c>
      <c r="FZ26" t="s">
        <v>209</v>
      </c>
      <c r="GC26" t="s">
        <v>209</v>
      </c>
      <c r="GD26" t="s">
        <v>209</v>
      </c>
      <c r="GE26" t="s">
        <v>209</v>
      </c>
      <c r="GF26" t="s">
        <v>209</v>
      </c>
      <c r="GI26" t="s">
        <v>209</v>
      </c>
      <c r="GJ26" t="s">
        <v>209</v>
      </c>
      <c r="GK26" t="s">
        <v>209</v>
      </c>
      <c r="GL26" t="s">
        <v>209</v>
      </c>
      <c r="GO26" t="s">
        <v>209</v>
      </c>
      <c r="GP26" t="s">
        <v>209</v>
      </c>
      <c r="GQ26" t="s">
        <v>209</v>
      </c>
      <c r="GR26" t="s">
        <v>209</v>
      </c>
      <c r="GU26" t="s">
        <v>209</v>
      </c>
      <c r="GV26" t="s">
        <v>209</v>
      </c>
      <c r="GW26" t="s">
        <v>209</v>
      </c>
      <c r="GX26" t="s">
        <v>209</v>
      </c>
      <c r="HA26" t="s">
        <v>209</v>
      </c>
      <c r="HB26" t="s">
        <v>209</v>
      </c>
      <c r="HC26" t="s">
        <v>209</v>
      </c>
      <c r="HD26" t="s">
        <v>209</v>
      </c>
      <c r="HG26" t="s">
        <v>209</v>
      </c>
      <c r="HH26" t="s">
        <v>209</v>
      </c>
      <c r="HI26" t="s">
        <v>209</v>
      </c>
      <c r="HJ26" t="s">
        <v>209</v>
      </c>
      <c r="HM26" t="s">
        <v>209</v>
      </c>
      <c r="HN26" t="s">
        <v>209</v>
      </c>
      <c r="HO26" t="s">
        <v>209</v>
      </c>
      <c r="HP26" t="s">
        <v>209</v>
      </c>
      <c r="HS26" t="s">
        <v>209</v>
      </c>
      <c r="HT26" t="s">
        <v>209</v>
      </c>
      <c r="HU26" t="s">
        <v>209</v>
      </c>
      <c r="HV26" t="s">
        <v>209</v>
      </c>
      <c r="HY26" t="s">
        <v>209</v>
      </c>
      <c r="HZ26" t="s">
        <v>209</v>
      </c>
      <c r="IA26" t="s">
        <v>209</v>
      </c>
      <c r="IB26" t="s">
        <v>209</v>
      </c>
      <c r="ID26" t="s">
        <v>206</v>
      </c>
      <c r="IE26" t="s">
        <v>307</v>
      </c>
      <c r="IF26">
        <v>206.85</v>
      </c>
      <c r="IG26">
        <v>28</v>
      </c>
      <c r="II26">
        <v>79.97</v>
      </c>
      <c r="IV26">
        <v>77.67</v>
      </c>
      <c r="ND26">
        <v>21.21</v>
      </c>
    </row>
    <row r="27" spans="1:368" x14ac:dyDescent="0.25">
      <c r="A27">
        <v>303</v>
      </c>
      <c r="B27" t="s">
        <v>308</v>
      </c>
      <c r="C27">
        <v>4</v>
      </c>
      <c r="D27" t="s">
        <v>198</v>
      </c>
      <c r="E27">
        <v>1777797535</v>
      </c>
      <c r="F27" t="s">
        <v>309</v>
      </c>
      <c r="G27" t="s">
        <v>308</v>
      </c>
      <c r="H27" t="s">
        <v>200</v>
      </c>
      <c r="I27" t="s">
        <v>201</v>
      </c>
      <c r="K27" t="s">
        <v>213</v>
      </c>
      <c r="L27" t="s">
        <v>258</v>
      </c>
      <c r="O27" t="s">
        <v>206</v>
      </c>
      <c r="P27" t="s">
        <v>206</v>
      </c>
      <c r="Q27" t="s">
        <v>207</v>
      </c>
      <c r="R27" t="s">
        <v>206</v>
      </c>
      <c r="S27" t="s">
        <v>207</v>
      </c>
      <c r="T27" t="s">
        <v>207</v>
      </c>
      <c r="V27" t="s">
        <v>206</v>
      </c>
      <c r="W27" t="s">
        <v>206</v>
      </c>
      <c r="X27" t="s">
        <v>207</v>
      </c>
      <c r="Y27" t="s">
        <v>207</v>
      </c>
      <c r="Z27" t="s">
        <v>207</v>
      </c>
      <c r="AB27" t="s">
        <v>206</v>
      </c>
      <c r="AC27" t="s">
        <v>206</v>
      </c>
      <c r="AD27" t="s">
        <v>207</v>
      </c>
      <c r="AE27" t="s">
        <v>207</v>
      </c>
      <c r="AF27" t="s">
        <v>207</v>
      </c>
      <c r="AH27" t="s">
        <v>206</v>
      </c>
      <c r="AI27" t="s">
        <v>206</v>
      </c>
      <c r="AJ27" t="s">
        <v>207</v>
      </c>
      <c r="AK27" t="s">
        <v>207</v>
      </c>
      <c r="AL27" t="s">
        <v>207</v>
      </c>
      <c r="AN27" t="s">
        <v>206</v>
      </c>
      <c r="AO27" t="s">
        <v>207</v>
      </c>
      <c r="AP27" t="s">
        <v>206</v>
      </c>
      <c r="AQ27" t="s">
        <v>207</v>
      </c>
      <c r="AR27" t="s">
        <v>207</v>
      </c>
      <c r="AT27" t="s">
        <v>206</v>
      </c>
      <c r="AU27" t="s">
        <v>207</v>
      </c>
      <c r="AV27" t="s">
        <v>206</v>
      </c>
      <c r="AW27" t="s">
        <v>207</v>
      </c>
      <c r="AX27" t="s">
        <v>207</v>
      </c>
      <c r="AZ27" t="s">
        <v>206</v>
      </c>
      <c r="BA27" t="s">
        <v>206</v>
      </c>
      <c r="BB27" t="s">
        <v>207</v>
      </c>
      <c r="BC27" t="s">
        <v>207</v>
      </c>
      <c r="BD27" t="s">
        <v>207</v>
      </c>
      <c r="BF27" t="s">
        <v>206</v>
      </c>
      <c r="BG27" t="s">
        <v>206</v>
      </c>
      <c r="BH27" t="s">
        <v>207</v>
      </c>
      <c r="BI27" t="s">
        <v>207</v>
      </c>
      <c r="BJ27" t="s">
        <v>207</v>
      </c>
      <c r="BL27" t="s">
        <v>206</v>
      </c>
      <c r="BM27" t="s">
        <v>206</v>
      </c>
      <c r="BN27" t="s">
        <v>207</v>
      </c>
      <c r="BO27" t="s">
        <v>207</v>
      </c>
      <c r="BP27" t="s">
        <v>207</v>
      </c>
      <c r="BS27" t="s">
        <v>209</v>
      </c>
      <c r="BT27" t="s">
        <v>209</v>
      </c>
      <c r="BU27" t="s">
        <v>209</v>
      </c>
      <c r="BV27" t="s">
        <v>209</v>
      </c>
      <c r="BY27" t="s">
        <v>209</v>
      </c>
      <c r="BZ27" t="s">
        <v>209</v>
      </c>
      <c r="CA27" t="s">
        <v>209</v>
      </c>
      <c r="CB27" t="s">
        <v>209</v>
      </c>
      <c r="CE27" t="s">
        <v>209</v>
      </c>
      <c r="CF27" t="s">
        <v>209</v>
      </c>
      <c r="CG27" t="s">
        <v>209</v>
      </c>
      <c r="CH27" t="s">
        <v>209</v>
      </c>
      <c r="CK27" t="s">
        <v>209</v>
      </c>
      <c r="CL27" t="s">
        <v>209</v>
      </c>
      <c r="CM27" t="s">
        <v>209</v>
      </c>
      <c r="CN27" t="s">
        <v>209</v>
      </c>
      <c r="CQ27" t="s">
        <v>209</v>
      </c>
      <c r="CR27" t="s">
        <v>209</v>
      </c>
      <c r="CS27" t="s">
        <v>209</v>
      </c>
      <c r="CT27" t="s">
        <v>209</v>
      </c>
      <c r="CW27" t="s">
        <v>209</v>
      </c>
      <c r="CX27" t="s">
        <v>209</v>
      </c>
      <c r="CY27" t="s">
        <v>209</v>
      </c>
      <c r="CZ27" t="s">
        <v>209</v>
      </c>
      <c r="DC27" t="s">
        <v>209</v>
      </c>
      <c r="DD27" t="s">
        <v>209</v>
      </c>
      <c r="DE27" t="s">
        <v>209</v>
      </c>
      <c r="DF27" t="s">
        <v>209</v>
      </c>
      <c r="DI27" t="s">
        <v>209</v>
      </c>
      <c r="DJ27" t="s">
        <v>209</v>
      </c>
      <c r="DK27" t="s">
        <v>209</v>
      </c>
      <c r="DL27" t="s">
        <v>209</v>
      </c>
      <c r="DO27" t="s">
        <v>209</v>
      </c>
      <c r="DP27" t="s">
        <v>209</v>
      </c>
      <c r="DQ27" t="s">
        <v>209</v>
      </c>
      <c r="DR27" t="s">
        <v>209</v>
      </c>
      <c r="DU27" t="s">
        <v>209</v>
      </c>
      <c r="DV27" t="s">
        <v>209</v>
      </c>
      <c r="DW27" t="s">
        <v>209</v>
      </c>
      <c r="DX27" t="s">
        <v>209</v>
      </c>
      <c r="EA27" t="s">
        <v>209</v>
      </c>
      <c r="EB27" t="s">
        <v>209</v>
      </c>
      <c r="EC27" t="s">
        <v>209</v>
      </c>
      <c r="ED27" t="s">
        <v>209</v>
      </c>
      <c r="EG27" t="s">
        <v>209</v>
      </c>
      <c r="EH27" t="s">
        <v>209</v>
      </c>
      <c r="EI27" t="s">
        <v>209</v>
      </c>
      <c r="EJ27" t="s">
        <v>209</v>
      </c>
      <c r="EM27" t="s">
        <v>209</v>
      </c>
      <c r="EN27" t="s">
        <v>209</v>
      </c>
      <c r="EO27" t="s">
        <v>209</v>
      </c>
      <c r="EP27" t="s">
        <v>209</v>
      </c>
      <c r="ES27" t="s">
        <v>209</v>
      </c>
      <c r="ET27" t="s">
        <v>209</v>
      </c>
      <c r="EU27" t="s">
        <v>209</v>
      </c>
      <c r="EV27" t="s">
        <v>209</v>
      </c>
      <c r="EY27" t="s">
        <v>209</v>
      </c>
      <c r="EZ27" t="s">
        <v>209</v>
      </c>
      <c r="FA27" t="s">
        <v>209</v>
      </c>
      <c r="FB27" t="s">
        <v>209</v>
      </c>
      <c r="FE27" t="s">
        <v>209</v>
      </c>
      <c r="FF27" t="s">
        <v>209</v>
      </c>
      <c r="FG27" t="s">
        <v>209</v>
      </c>
      <c r="FH27" t="s">
        <v>209</v>
      </c>
      <c r="FK27" t="s">
        <v>209</v>
      </c>
      <c r="FL27" t="s">
        <v>209</v>
      </c>
      <c r="FM27" t="s">
        <v>209</v>
      </c>
      <c r="FN27" t="s">
        <v>209</v>
      </c>
      <c r="FQ27" t="s">
        <v>209</v>
      </c>
      <c r="FR27" t="s">
        <v>209</v>
      </c>
      <c r="FS27" t="s">
        <v>209</v>
      </c>
      <c r="FT27" t="s">
        <v>209</v>
      </c>
      <c r="FW27" t="s">
        <v>209</v>
      </c>
      <c r="FX27" t="s">
        <v>209</v>
      </c>
      <c r="FY27" t="s">
        <v>209</v>
      </c>
      <c r="FZ27" t="s">
        <v>209</v>
      </c>
      <c r="GC27" t="s">
        <v>209</v>
      </c>
      <c r="GD27" t="s">
        <v>209</v>
      </c>
      <c r="GE27" t="s">
        <v>209</v>
      </c>
      <c r="GF27" t="s">
        <v>209</v>
      </c>
      <c r="GI27" t="s">
        <v>209</v>
      </c>
      <c r="GJ27" t="s">
        <v>209</v>
      </c>
      <c r="GK27" t="s">
        <v>209</v>
      </c>
      <c r="GL27" t="s">
        <v>209</v>
      </c>
      <c r="GO27" t="s">
        <v>209</v>
      </c>
      <c r="GP27" t="s">
        <v>209</v>
      </c>
      <c r="GQ27" t="s">
        <v>209</v>
      </c>
      <c r="GR27" t="s">
        <v>209</v>
      </c>
      <c r="GU27" t="s">
        <v>209</v>
      </c>
      <c r="GV27" t="s">
        <v>209</v>
      </c>
      <c r="GW27" t="s">
        <v>209</v>
      </c>
      <c r="GX27" t="s">
        <v>209</v>
      </c>
      <c r="HA27" t="s">
        <v>209</v>
      </c>
      <c r="HB27" t="s">
        <v>209</v>
      </c>
      <c r="HC27" t="s">
        <v>209</v>
      </c>
      <c r="HD27" t="s">
        <v>209</v>
      </c>
      <c r="HG27" t="s">
        <v>209</v>
      </c>
      <c r="HH27" t="s">
        <v>209</v>
      </c>
      <c r="HI27" t="s">
        <v>209</v>
      </c>
      <c r="HJ27" t="s">
        <v>209</v>
      </c>
      <c r="HM27" t="s">
        <v>209</v>
      </c>
      <c r="HN27" t="s">
        <v>209</v>
      </c>
      <c r="HO27" t="s">
        <v>209</v>
      </c>
      <c r="HP27" t="s">
        <v>209</v>
      </c>
      <c r="HS27" t="s">
        <v>209</v>
      </c>
      <c r="HT27" t="s">
        <v>209</v>
      </c>
      <c r="HU27" t="s">
        <v>209</v>
      </c>
      <c r="HV27" t="s">
        <v>209</v>
      </c>
      <c r="HY27" t="s">
        <v>209</v>
      </c>
      <c r="HZ27" t="s">
        <v>209</v>
      </c>
      <c r="IA27" t="s">
        <v>209</v>
      </c>
      <c r="IB27" t="s">
        <v>209</v>
      </c>
      <c r="ID27" t="s">
        <v>207</v>
      </c>
      <c r="IF27">
        <v>152.56</v>
      </c>
      <c r="IG27">
        <v>6.4</v>
      </c>
      <c r="II27">
        <v>47.67</v>
      </c>
      <c r="IV27">
        <v>87.51</v>
      </c>
      <c r="ND27">
        <v>10.98</v>
      </c>
    </row>
    <row r="28" spans="1:368" x14ac:dyDescent="0.25">
      <c r="A28">
        <v>307</v>
      </c>
      <c r="B28" t="s">
        <v>310</v>
      </c>
      <c r="C28">
        <v>4</v>
      </c>
      <c r="D28" t="s">
        <v>198</v>
      </c>
      <c r="E28">
        <v>1539435096</v>
      </c>
      <c r="F28" t="s">
        <v>311</v>
      </c>
      <c r="G28" t="s">
        <v>310</v>
      </c>
      <c r="H28" t="s">
        <v>200</v>
      </c>
      <c r="I28" t="s">
        <v>201</v>
      </c>
      <c r="K28" t="s">
        <v>202</v>
      </c>
      <c r="N28" t="s">
        <v>229</v>
      </c>
      <c r="O28" t="s">
        <v>206</v>
      </c>
      <c r="P28" t="s">
        <v>206</v>
      </c>
      <c r="Q28" t="s">
        <v>206</v>
      </c>
      <c r="R28" t="s">
        <v>207</v>
      </c>
      <c r="S28" t="s">
        <v>207</v>
      </c>
      <c r="T28" t="s">
        <v>206</v>
      </c>
      <c r="U28" t="s">
        <v>312</v>
      </c>
      <c r="V28" t="s">
        <v>206</v>
      </c>
      <c r="W28" t="s">
        <v>207</v>
      </c>
      <c r="X28" t="s">
        <v>206</v>
      </c>
      <c r="Y28" t="s">
        <v>207</v>
      </c>
      <c r="Z28" t="s">
        <v>207</v>
      </c>
      <c r="AA28" t="s">
        <v>313</v>
      </c>
      <c r="AB28" t="s">
        <v>206</v>
      </c>
      <c r="AC28" t="s">
        <v>207</v>
      </c>
      <c r="AD28" t="s">
        <v>207</v>
      </c>
      <c r="AE28" t="s">
        <v>207</v>
      </c>
      <c r="AF28" t="s">
        <v>207</v>
      </c>
      <c r="AG28" t="s">
        <v>314</v>
      </c>
      <c r="AI28" t="s">
        <v>209</v>
      </c>
      <c r="AJ28" t="s">
        <v>209</v>
      </c>
      <c r="AK28" t="s">
        <v>209</v>
      </c>
      <c r="AL28" t="s">
        <v>209</v>
      </c>
      <c r="AO28" t="s">
        <v>209</v>
      </c>
      <c r="AP28" t="s">
        <v>209</v>
      </c>
      <c r="AQ28" t="s">
        <v>209</v>
      </c>
      <c r="AR28" t="s">
        <v>209</v>
      </c>
      <c r="AU28" t="s">
        <v>209</v>
      </c>
      <c r="AV28" t="s">
        <v>209</v>
      </c>
      <c r="AW28" t="s">
        <v>209</v>
      </c>
      <c r="AX28" t="s">
        <v>209</v>
      </c>
      <c r="BA28" t="s">
        <v>209</v>
      </c>
      <c r="BB28" t="s">
        <v>209</v>
      </c>
      <c r="BC28" t="s">
        <v>209</v>
      </c>
      <c r="BD28" t="s">
        <v>209</v>
      </c>
      <c r="BG28" t="s">
        <v>209</v>
      </c>
      <c r="BH28" t="s">
        <v>209</v>
      </c>
      <c r="BI28" t="s">
        <v>209</v>
      </c>
      <c r="BJ28" t="s">
        <v>209</v>
      </c>
      <c r="BM28" t="s">
        <v>209</v>
      </c>
      <c r="BN28" t="s">
        <v>209</v>
      </c>
      <c r="BO28" t="s">
        <v>209</v>
      </c>
      <c r="BP28" t="s">
        <v>209</v>
      </c>
      <c r="BS28" t="s">
        <v>209</v>
      </c>
      <c r="BT28" t="s">
        <v>209</v>
      </c>
      <c r="BU28" t="s">
        <v>209</v>
      </c>
      <c r="BV28" t="s">
        <v>209</v>
      </c>
      <c r="BY28" t="s">
        <v>209</v>
      </c>
      <c r="BZ28" t="s">
        <v>209</v>
      </c>
      <c r="CA28" t="s">
        <v>209</v>
      </c>
      <c r="CB28" t="s">
        <v>209</v>
      </c>
      <c r="CE28" t="s">
        <v>209</v>
      </c>
      <c r="CF28" t="s">
        <v>209</v>
      </c>
      <c r="CG28" t="s">
        <v>209</v>
      </c>
      <c r="CH28" t="s">
        <v>209</v>
      </c>
      <c r="CK28" t="s">
        <v>209</v>
      </c>
      <c r="CL28" t="s">
        <v>209</v>
      </c>
      <c r="CM28" t="s">
        <v>209</v>
      </c>
      <c r="CN28" t="s">
        <v>209</v>
      </c>
      <c r="CP28" t="s">
        <v>206</v>
      </c>
      <c r="CQ28" t="s">
        <v>207</v>
      </c>
      <c r="CR28" t="s">
        <v>206</v>
      </c>
      <c r="CS28" t="s">
        <v>207</v>
      </c>
      <c r="CT28" t="s">
        <v>206</v>
      </c>
      <c r="CU28" t="s">
        <v>315</v>
      </c>
      <c r="CW28" t="s">
        <v>209</v>
      </c>
      <c r="CX28" t="s">
        <v>209</v>
      </c>
      <c r="CY28" t="s">
        <v>209</v>
      </c>
      <c r="CZ28" t="s">
        <v>209</v>
      </c>
      <c r="DC28" t="s">
        <v>209</v>
      </c>
      <c r="DD28" t="s">
        <v>209</v>
      </c>
      <c r="DE28" t="s">
        <v>209</v>
      </c>
      <c r="DF28" t="s">
        <v>209</v>
      </c>
      <c r="DH28" t="s">
        <v>206</v>
      </c>
      <c r="DI28" t="s">
        <v>206</v>
      </c>
      <c r="DJ28" t="s">
        <v>207</v>
      </c>
      <c r="DK28" t="s">
        <v>207</v>
      </c>
      <c r="DL28" t="s">
        <v>207</v>
      </c>
      <c r="DM28" t="s">
        <v>316</v>
      </c>
      <c r="DO28" t="s">
        <v>209</v>
      </c>
      <c r="DP28" t="s">
        <v>209</v>
      </c>
      <c r="DQ28" t="s">
        <v>209</v>
      </c>
      <c r="DR28" t="s">
        <v>209</v>
      </c>
      <c r="DU28" t="s">
        <v>209</v>
      </c>
      <c r="DV28" t="s">
        <v>209</v>
      </c>
      <c r="DW28" t="s">
        <v>209</v>
      </c>
      <c r="DX28" t="s">
        <v>209</v>
      </c>
      <c r="EA28" t="s">
        <v>209</v>
      </c>
      <c r="EB28" t="s">
        <v>209</v>
      </c>
      <c r="EC28" t="s">
        <v>209</v>
      </c>
      <c r="ED28" t="s">
        <v>209</v>
      </c>
      <c r="EG28" t="s">
        <v>209</v>
      </c>
      <c r="EH28" t="s">
        <v>209</v>
      </c>
      <c r="EI28" t="s">
        <v>209</v>
      </c>
      <c r="EJ28" t="s">
        <v>209</v>
      </c>
      <c r="EM28" t="s">
        <v>209</v>
      </c>
      <c r="EN28" t="s">
        <v>209</v>
      </c>
      <c r="EO28" t="s">
        <v>209</v>
      </c>
      <c r="EP28" t="s">
        <v>209</v>
      </c>
      <c r="ES28" t="s">
        <v>209</v>
      </c>
      <c r="ET28" t="s">
        <v>209</v>
      </c>
      <c r="EU28" t="s">
        <v>209</v>
      </c>
      <c r="EV28" t="s">
        <v>209</v>
      </c>
      <c r="EY28" t="s">
        <v>209</v>
      </c>
      <c r="EZ28" t="s">
        <v>209</v>
      </c>
      <c r="FA28" t="s">
        <v>209</v>
      </c>
      <c r="FB28" t="s">
        <v>209</v>
      </c>
      <c r="FE28" t="s">
        <v>209</v>
      </c>
      <c r="FF28" t="s">
        <v>209</v>
      </c>
      <c r="FG28" t="s">
        <v>209</v>
      </c>
      <c r="FH28" t="s">
        <v>209</v>
      </c>
      <c r="FK28" t="s">
        <v>209</v>
      </c>
      <c r="FL28" t="s">
        <v>209</v>
      </c>
      <c r="FM28" t="s">
        <v>209</v>
      </c>
      <c r="FN28" t="s">
        <v>209</v>
      </c>
      <c r="FQ28" t="s">
        <v>209</v>
      </c>
      <c r="FR28" t="s">
        <v>209</v>
      </c>
      <c r="FS28" t="s">
        <v>209</v>
      </c>
      <c r="FT28" t="s">
        <v>209</v>
      </c>
      <c r="FW28" t="s">
        <v>209</v>
      </c>
      <c r="FX28" t="s">
        <v>209</v>
      </c>
      <c r="FY28" t="s">
        <v>209</v>
      </c>
      <c r="FZ28" t="s">
        <v>209</v>
      </c>
      <c r="GC28" t="s">
        <v>209</v>
      </c>
      <c r="GD28" t="s">
        <v>209</v>
      </c>
      <c r="GE28" t="s">
        <v>209</v>
      </c>
      <c r="GF28" t="s">
        <v>209</v>
      </c>
      <c r="GI28" t="s">
        <v>209</v>
      </c>
      <c r="GJ28" t="s">
        <v>209</v>
      </c>
      <c r="GK28" t="s">
        <v>209</v>
      </c>
      <c r="GL28" t="s">
        <v>209</v>
      </c>
      <c r="GO28" t="s">
        <v>209</v>
      </c>
      <c r="GP28" t="s">
        <v>209</v>
      </c>
      <c r="GQ28" t="s">
        <v>209</v>
      </c>
      <c r="GR28" t="s">
        <v>209</v>
      </c>
      <c r="GU28" t="s">
        <v>209</v>
      </c>
      <c r="GV28" t="s">
        <v>209</v>
      </c>
      <c r="GW28" t="s">
        <v>209</v>
      </c>
      <c r="GX28" t="s">
        <v>209</v>
      </c>
      <c r="HA28" t="s">
        <v>209</v>
      </c>
      <c r="HB28" t="s">
        <v>209</v>
      </c>
      <c r="HC28" t="s">
        <v>209</v>
      </c>
      <c r="HD28" t="s">
        <v>209</v>
      </c>
      <c r="HG28" t="s">
        <v>209</v>
      </c>
      <c r="HH28" t="s">
        <v>209</v>
      </c>
      <c r="HI28" t="s">
        <v>209</v>
      </c>
      <c r="HJ28" t="s">
        <v>209</v>
      </c>
      <c r="HM28" t="s">
        <v>209</v>
      </c>
      <c r="HN28" t="s">
        <v>209</v>
      </c>
      <c r="HO28" t="s">
        <v>209</v>
      </c>
      <c r="HP28" t="s">
        <v>209</v>
      </c>
      <c r="HS28" t="s">
        <v>209</v>
      </c>
      <c r="HT28" t="s">
        <v>209</v>
      </c>
      <c r="HU28" t="s">
        <v>209</v>
      </c>
      <c r="HV28" t="s">
        <v>209</v>
      </c>
      <c r="HY28" t="s">
        <v>209</v>
      </c>
      <c r="HZ28" t="s">
        <v>209</v>
      </c>
      <c r="IA28" t="s">
        <v>209</v>
      </c>
      <c r="IB28" t="s">
        <v>209</v>
      </c>
      <c r="ID28" t="s">
        <v>207</v>
      </c>
      <c r="IF28">
        <v>8128.13</v>
      </c>
      <c r="IG28">
        <v>80</v>
      </c>
      <c r="II28">
        <v>306.8</v>
      </c>
      <c r="IV28">
        <v>7731.45</v>
      </c>
      <c r="ND28">
        <v>9.8800000000000008</v>
      </c>
    </row>
    <row r="29" spans="1:368" x14ac:dyDescent="0.25">
      <c r="A29">
        <v>312</v>
      </c>
      <c r="B29" t="s">
        <v>317</v>
      </c>
      <c r="C29">
        <v>4</v>
      </c>
      <c r="D29" t="s">
        <v>198</v>
      </c>
      <c r="E29">
        <v>1942443861</v>
      </c>
      <c r="F29" t="s">
        <v>318</v>
      </c>
      <c r="G29" t="s">
        <v>319</v>
      </c>
      <c r="H29" t="s">
        <v>200</v>
      </c>
      <c r="I29" t="s">
        <v>241</v>
      </c>
      <c r="K29" t="s">
        <v>213</v>
      </c>
      <c r="L29" t="s">
        <v>214</v>
      </c>
      <c r="O29" t="s">
        <v>206</v>
      </c>
      <c r="Q29" t="s">
        <v>209</v>
      </c>
      <c r="R29" t="s">
        <v>209</v>
      </c>
      <c r="S29" t="s">
        <v>209</v>
      </c>
      <c r="T29" t="s">
        <v>209</v>
      </c>
      <c r="W29" t="s">
        <v>209</v>
      </c>
      <c r="X29" t="s">
        <v>209</v>
      </c>
      <c r="Y29" t="s">
        <v>209</v>
      </c>
      <c r="Z29" t="s">
        <v>209</v>
      </c>
      <c r="AB29" t="s">
        <v>206</v>
      </c>
      <c r="AC29" t="s">
        <v>206</v>
      </c>
      <c r="AD29" t="s">
        <v>206</v>
      </c>
      <c r="AE29" t="s">
        <v>206</v>
      </c>
      <c r="AF29" t="s">
        <v>207</v>
      </c>
      <c r="AG29" t="s">
        <v>320</v>
      </c>
      <c r="AI29" t="s">
        <v>209</v>
      </c>
      <c r="AJ29" t="s">
        <v>209</v>
      </c>
      <c r="AK29" t="s">
        <v>209</v>
      </c>
      <c r="AL29" t="s">
        <v>209</v>
      </c>
      <c r="AO29" t="s">
        <v>209</v>
      </c>
      <c r="AP29" t="s">
        <v>209</v>
      </c>
      <c r="AQ29" t="s">
        <v>209</v>
      </c>
      <c r="AR29" t="s">
        <v>209</v>
      </c>
      <c r="AU29" t="s">
        <v>209</v>
      </c>
      <c r="AV29" t="s">
        <v>209</v>
      </c>
      <c r="AW29" t="s">
        <v>209</v>
      </c>
      <c r="AX29" t="s">
        <v>209</v>
      </c>
      <c r="BA29" t="s">
        <v>209</v>
      </c>
      <c r="BB29" t="s">
        <v>209</v>
      </c>
      <c r="BC29" t="s">
        <v>209</v>
      </c>
      <c r="BD29" t="s">
        <v>209</v>
      </c>
      <c r="BG29" t="s">
        <v>209</v>
      </c>
      <c r="BH29" t="s">
        <v>209</v>
      </c>
      <c r="BI29" t="s">
        <v>209</v>
      </c>
      <c r="BJ29" t="s">
        <v>209</v>
      </c>
      <c r="BM29" t="s">
        <v>209</v>
      </c>
      <c r="BN29" t="s">
        <v>209</v>
      </c>
      <c r="BO29" t="s">
        <v>209</v>
      </c>
      <c r="BP29" t="s">
        <v>209</v>
      </c>
      <c r="BS29" t="s">
        <v>209</v>
      </c>
      <c r="BT29" t="s">
        <v>209</v>
      </c>
      <c r="BU29" t="s">
        <v>209</v>
      </c>
      <c r="BV29" t="s">
        <v>209</v>
      </c>
      <c r="BY29" t="s">
        <v>209</v>
      </c>
      <c r="BZ29" t="s">
        <v>209</v>
      </c>
      <c r="CA29" t="s">
        <v>209</v>
      </c>
      <c r="CB29" t="s">
        <v>209</v>
      </c>
      <c r="CE29" t="s">
        <v>209</v>
      </c>
      <c r="CF29" t="s">
        <v>209</v>
      </c>
      <c r="CG29" t="s">
        <v>209</v>
      </c>
      <c r="CH29" t="s">
        <v>209</v>
      </c>
      <c r="CK29" t="s">
        <v>209</v>
      </c>
      <c r="CL29" t="s">
        <v>209</v>
      </c>
      <c r="CM29" t="s">
        <v>209</v>
      </c>
      <c r="CN29" t="s">
        <v>209</v>
      </c>
      <c r="CQ29" t="s">
        <v>209</v>
      </c>
      <c r="CR29" t="s">
        <v>209</v>
      </c>
      <c r="CS29" t="s">
        <v>209</v>
      </c>
      <c r="CT29" t="s">
        <v>209</v>
      </c>
      <c r="CW29" t="s">
        <v>209</v>
      </c>
      <c r="CX29" t="s">
        <v>209</v>
      </c>
      <c r="CY29" t="s">
        <v>209</v>
      </c>
      <c r="CZ29" t="s">
        <v>209</v>
      </c>
      <c r="DC29" t="s">
        <v>209</v>
      </c>
      <c r="DD29" t="s">
        <v>209</v>
      </c>
      <c r="DE29" t="s">
        <v>209</v>
      </c>
      <c r="DF29" t="s">
        <v>209</v>
      </c>
      <c r="DI29" t="s">
        <v>209</v>
      </c>
      <c r="DJ29" t="s">
        <v>209</v>
      </c>
      <c r="DK29" t="s">
        <v>209</v>
      </c>
      <c r="DL29" t="s">
        <v>209</v>
      </c>
      <c r="DO29" t="s">
        <v>209</v>
      </c>
      <c r="DP29" t="s">
        <v>209</v>
      </c>
      <c r="DQ29" t="s">
        <v>209</v>
      </c>
      <c r="DR29" t="s">
        <v>209</v>
      </c>
      <c r="DU29" t="s">
        <v>209</v>
      </c>
      <c r="DV29" t="s">
        <v>209</v>
      </c>
      <c r="DW29" t="s">
        <v>209</v>
      </c>
      <c r="DX29" t="s">
        <v>209</v>
      </c>
      <c r="EA29" t="s">
        <v>209</v>
      </c>
      <c r="EB29" t="s">
        <v>209</v>
      </c>
      <c r="EC29" t="s">
        <v>209</v>
      </c>
      <c r="ED29" t="s">
        <v>209</v>
      </c>
      <c r="EG29" t="s">
        <v>209</v>
      </c>
      <c r="EH29" t="s">
        <v>209</v>
      </c>
      <c r="EI29" t="s">
        <v>209</v>
      </c>
      <c r="EJ29" t="s">
        <v>209</v>
      </c>
      <c r="EM29" t="s">
        <v>209</v>
      </c>
      <c r="EN29" t="s">
        <v>209</v>
      </c>
      <c r="EO29" t="s">
        <v>209</v>
      </c>
      <c r="EP29" t="s">
        <v>209</v>
      </c>
      <c r="ES29" t="s">
        <v>209</v>
      </c>
      <c r="ET29" t="s">
        <v>209</v>
      </c>
      <c r="EU29" t="s">
        <v>209</v>
      </c>
      <c r="EV29" t="s">
        <v>209</v>
      </c>
      <c r="EY29" t="s">
        <v>209</v>
      </c>
      <c r="EZ29" t="s">
        <v>209</v>
      </c>
      <c r="FA29" t="s">
        <v>209</v>
      </c>
      <c r="FB29" t="s">
        <v>209</v>
      </c>
      <c r="FE29" t="s">
        <v>209</v>
      </c>
      <c r="FF29" t="s">
        <v>209</v>
      </c>
      <c r="FG29" t="s">
        <v>209</v>
      </c>
      <c r="FH29" t="s">
        <v>209</v>
      </c>
      <c r="FK29" t="s">
        <v>209</v>
      </c>
      <c r="FL29" t="s">
        <v>209</v>
      </c>
      <c r="FM29" t="s">
        <v>209</v>
      </c>
      <c r="FN29" t="s">
        <v>209</v>
      </c>
      <c r="FQ29" t="s">
        <v>209</v>
      </c>
      <c r="FR29" t="s">
        <v>209</v>
      </c>
      <c r="FS29" t="s">
        <v>209</v>
      </c>
      <c r="FT29" t="s">
        <v>209</v>
      </c>
      <c r="FW29" t="s">
        <v>209</v>
      </c>
      <c r="FX29" t="s">
        <v>209</v>
      </c>
      <c r="FY29" t="s">
        <v>209</v>
      </c>
      <c r="FZ29" t="s">
        <v>209</v>
      </c>
      <c r="GC29" t="s">
        <v>209</v>
      </c>
      <c r="GD29" t="s">
        <v>209</v>
      </c>
      <c r="GE29" t="s">
        <v>209</v>
      </c>
      <c r="GF29" t="s">
        <v>209</v>
      </c>
      <c r="GI29" t="s">
        <v>209</v>
      </c>
      <c r="GJ29" t="s">
        <v>209</v>
      </c>
      <c r="GK29" t="s">
        <v>209</v>
      </c>
      <c r="GL29" t="s">
        <v>209</v>
      </c>
      <c r="GO29" t="s">
        <v>209</v>
      </c>
      <c r="GP29" t="s">
        <v>209</v>
      </c>
      <c r="GQ29" t="s">
        <v>209</v>
      </c>
      <c r="GR29" t="s">
        <v>209</v>
      </c>
      <c r="GU29" t="s">
        <v>209</v>
      </c>
      <c r="GV29" t="s">
        <v>209</v>
      </c>
      <c r="GW29" t="s">
        <v>209</v>
      </c>
      <c r="GX29" t="s">
        <v>209</v>
      </c>
      <c r="HA29" t="s">
        <v>209</v>
      </c>
      <c r="HB29" t="s">
        <v>209</v>
      </c>
      <c r="HC29" t="s">
        <v>209</v>
      </c>
      <c r="HD29" t="s">
        <v>209</v>
      </c>
      <c r="HG29" t="s">
        <v>209</v>
      </c>
      <c r="HH29" t="s">
        <v>209</v>
      </c>
      <c r="HI29" t="s">
        <v>209</v>
      </c>
      <c r="HJ29" t="s">
        <v>209</v>
      </c>
      <c r="HM29" t="s">
        <v>209</v>
      </c>
      <c r="HN29" t="s">
        <v>209</v>
      </c>
      <c r="HO29" t="s">
        <v>209</v>
      </c>
      <c r="HP29" t="s">
        <v>209</v>
      </c>
      <c r="HS29" t="s">
        <v>209</v>
      </c>
      <c r="HT29" t="s">
        <v>209</v>
      </c>
      <c r="HU29" t="s">
        <v>209</v>
      </c>
      <c r="HV29" t="s">
        <v>209</v>
      </c>
      <c r="HX29" t="s">
        <v>206</v>
      </c>
      <c r="HY29" t="s">
        <v>206</v>
      </c>
      <c r="HZ29" t="s">
        <v>207</v>
      </c>
      <c r="IA29" t="s">
        <v>207</v>
      </c>
      <c r="IB29" t="s">
        <v>207</v>
      </c>
      <c r="IC29" t="s">
        <v>321</v>
      </c>
      <c r="ID29" t="s">
        <v>206</v>
      </c>
      <c r="IE29" t="s">
        <v>322</v>
      </c>
      <c r="IF29">
        <v>3855.53</v>
      </c>
      <c r="IG29">
        <v>139.66999999999999</v>
      </c>
      <c r="II29">
        <v>502.93</v>
      </c>
      <c r="IV29">
        <v>3100.93</v>
      </c>
      <c r="ND29">
        <v>112</v>
      </c>
    </row>
    <row r="30" spans="1:368" x14ac:dyDescent="0.25">
      <c r="A30">
        <v>316</v>
      </c>
      <c r="B30" t="s">
        <v>323</v>
      </c>
      <c r="C30">
        <v>4</v>
      </c>
      <c r="D30" t="s">
        <v>198</v>
      </c>
      <c r="E30">
        <v>1266042962</v>
      </c>
      <c r="F30" t="s">
        <v>324</v>
      </c>
      <c r="G30" t="s">
        <v>323</v>
      </c>
      <c r="H30" t="s">
        <v>200</v>
      </c>
      <c r="I30" t="s">
        <v>325</v>
      </c>
      <c r="K30" t="s">
        <v>213</v>
      </c>
      <c r="L30" t="s">
        <v>258</v>
      </c>
      <c r="O30" t="s">
        <v>207</v>
      </c>
      <c r="Q30" t="s">
        <v>209</v>
      </c>
      <c r="R30" t="s">
        <v>209</v>
      </c>
      <c r="S30" t="s">
        <v>209</v>
      </c>
      <c r="T30" t="s">
        <v>209</v>
      </c>
      <c r="W30" t="s">
        <v>209</v>
      </c>
      <c r="X30" t="s">
        <v>209</v>
      </c>
      <c r="Y30" t="s">
        <v>209</v>
      </c>
      <c r="Z30" t="s">
        <v>209</v>
      </c>
      <c r="AC30" t="s">
        <v>209</v>
      </c>
      <c r="AD30" t="s">
        <v>209</v>
      </c>
      <c r="AE30" t="s">
        <v>209</v>
      </c>
      <c r="AF30" t="s">
        <v>209</v>
      </c>
      <c r="AI30" t="s">
        <v>209</v>
      </c>
      <c r="AJ30" t="s">
        <v>209</v>
      </c>
      <c r="AK30" t="s">
        <v>209</v>
      </c>
      <c r="AL30" t="s">
        <v>209</v>
      </c>
      <c r="AO30" t="s">
        <v>209</v>
      </c>
      <c r="AP30" t="s">
        <v>209</v>
      </c>
      <c r="AQ30" t="s">
        <v>209</v>
      </c>
      <c r="AR30" t="s">
        <v>209</v>
      </c>
      <c r="AU30" t="s">
        <v>209</v>
      </c>
      <c r="AV30" t="s">
        <v>209</v>
      </c>
      <c r="AW30" t="s">
        <v>209</v>
      </c>
      <c r="AX30" t="s">
        <v>209</v>
      </c>
      <c r="BA30" t="s">
        <v>209</v>
      </c>
      <c r="BB30" t="s">
        <v>209</v>
      </c>
      <c r="BC30" t="s">
        <v>209</v>
      </c>
      <c r="BD30" t="s">
        <v>209</v>
      </c>
      <c r="BG30" t="s">
        <v>209</v>
      </c>
      <c r="BH30" t="s">
        <v>209</v>
      </c>
      <c r="BI30" t="s">
        <v>209</v>
      </c>
      <c r="BJ30" t="s">
        <v>209</v>
      </c>
      <c r="BM30" t="s">
        <v>209</v>
      </c>
      <c r="BN30" t="s">
        <v>209</v>
      </c>
      <c r="BO30" t="s">
        <v>209</v>
      </c>
      <c r="BP30" t="s">
        <v>209</v>
      </c>
      <c r="BS30" t="s">
        <v>209</v>
      </c>
      <c r="BT30" t="s">
        <v>209</v>
      </c>
      <c r="BU30" t="s">
        <v>209</v>
      </c>
      <c r="BV30" t="s">
        <v>209</v>
      </c>
      <c r="BY30" t="s">
        <v>209</v>
      </c>
      <c r="BZ30" t="s">
        <v>209</v>
      </c>
      <c r="CA30" t="s">
        <v>209</v>
      </c>
      <c r="CB30" t="s">
        <v>209</v>
      </c>
      <c r="CE30" t="s">
        <v>209</v>
      </c>
      <c r="CF30" t="s">
        <v>209</v>
      </c>
      <c r="CG30" t="s">
        <v>209</v>
      </c>
      <c r="CH30" t="s">
        <v>209</v>
      </c>
      <c r="CK30" t="s">
        <v>209</v>
      </c>
      <c r="CL30" t="s">
        <v>209</v>
      </c>
      <c r="CM30" t="s">
        <v>209</v>
      </c>
      <c r="CN30" t="s">
        <v>209</v>
      </c>
      <c r="CQ30" t="s">
        <v>209</v>
      </c>
      <c r="CR30" t="s">
        <v>209</v>
      </c>
      <c r="CS30" t="s">
        <v>209</v>
      </c>
      <c r="CT30" t="s">
        <v>209</v>
      </c>
      <c r="CW30" t="s">
        <v>209</v>
      </c>
      <c r="CX30" t="s">
        <v>209</v>
      </c>
      <c r="CY30" t="s">
        <v>209</v>
      </c>
      <c r="CZ30" t="s">
        <v>209</v>
      </c>
      <c r="DC30" t="s">
        <v>209</v>
      </c>
      <c r="DD30" t="s">
        <v>209</v>
      </c>
      <c r="DE30" t="s">
        <v>209</v>
      </c>
      <c r="DF30" t="s">
        <v>209</v>
      </c>
      <c r="DI30" t="s">
        <v>209</v>
      </c>
      <c r="DJ30" t="s">
        <v>209</v>
      </c>
      <c r="DK30" t="s">
        <v>209</v>
      </c>
      <c r="DL30" t="s">
        <v>209</v>
      </c>
      <c r="DO30" t="s">
        <v>209</v>
      </c>
      <c r="DP30" t="s">
        <v>209</v>
      </c>
      <c r="DQ30" t="s">
        <v>209</v>
      </c>
      <c r="DR30" t="s">
        <v>209</v>
      </c>
      <c r="DU30" t="s">
        <v>209</v>
      </c>
      <c r="DV30" t="s">
        <v>209</v>
      </c>
      <c r="DW30" t="s">
        <v>209</v>
      </c>
      <c r="DX30" t="s">
        <v>209</v>
      </c>
      <c r="EA30" t="s">
        <v>209</v>
      </c>
      <c r="EB30" t="s">
        <v>209</v>
      </c>
      <c r="EC30" t="s">
        <v>209</v>
      </c>
      <c r="ED30" t="s">
        <v>209</v>
      </c>
      <c r="EG30" t="s">
        <v>209</v>
      </c>
      <c r="EH30" t="s">
        <v>209</v>
      </c>
      <c r="EI30" t="s">
        <v>209</v>
      </c>
      <c r="EJ30" t="s">
        <v>209</v>
      </c>
      <c r="EM30" t="s">
        <v>209</v>
      </c>
      <c r="EN30" t="s">
        <v>209</v>
      </c>
      <c r="EO30" t="s">
        <v>209</v>
      </c>
      <c r="EP30" t="s">
        <v>209</v>
      </c>
      <c r="ES30" t="s">
        <v>209</v>
      </c>
      <c r="ET30" t="s">
        <v>209</v>
      </c>
      <c r="EU30" t="s">
        <v>209</v>
      </c>
      <c r="EV30" t="s">
        <v>209</v>
      </c>
      <c r="EY30" t="s">
        <v>209</v>
      </c>
      <c r="EZ30" t="s">
        <v>209</v>
      </c>
      <c r="FA30" t="s">
        <v>209</v>
      </c>
      <c r="FB30" t="s">
        <v>209</v>
      </c>
      <c r="FE30" t="s">
        <v>209</v>
      </c>
      <c r="FF30" t="s">
        <v>209</v>
      </c>
      <c r="FG30" t="s">
        <v>209</v>
      </c>
      <c r="FH30" t="s">
        <v>209</v>
      </c>
      <c r="FK30" t="s">
        <v>209</v>
      </c>
      <c r="FL30" t="s">
        <v>209</v>
      </c>
      <c r="FM30" t="s">
        <v>209</v>
      </c>
      <c r="FN30" t="s">
        <v>209</v>
      </c>
      <c r="FQ30" t="s">
        <v>209</v>
      </c>
      <c r="FR30" t="s">
        <v>209</v>
      </c>
      <c r="FS30" t="s">
        <v>209</v>
      </c>
      <c r="FT30" t="s">
        <v>209</v>
      </c>
      <c r="FW30" t="s">
        <v>209</v>
      </c>
      <c r="FX30" t="s">
        <v>209</v>
      </c>
      <c r="FY30" t="s">
        <v>209</v>
      </c>
      <c r="FZ30" t="s">
        <v>209</v>
      </c>
      <c r="GC30" t="s">
        <v>209</v>
      </c>
      <c r="GD30" t="s">
        <v>209</v>
      </c>
      <c r="GE30" t="s">
        <v>209</v>
      </c>
      <c r="GF30" t="s">
        <v>209</v>
      </c>
      <c r="GI30" t="s">
        <v>209</v>
      </c>
      <c r="GJ30" t="s">
        <v>209</v>
      </c>
      <c r="GK30" t="s">
        <v>209</v>
      </c>
      <c r="GL30" t="s">
        <v>209</v>
      </c>
      <c r="GO30" t="s">
        <v>209</v>
      </c>
      <c r="GP30" t="s">
        <v>209</v>
      </c>
      <c r="GQ30" t="s">
        <v>209</v>
      </c>
      <c r="GR30" t="s">
        <v>209</v>
      </c>
      <c r="GU30" t="s">
        <v>209</v>
      </c>
      <c r="GV30" t="s">
        <v>209</v>
      </c>
      <c r="GW30" t="s">
        <v>209</v>
      </c>
      <c r="GX30" t="s">
        <v>209</v>
      </c>
      <c r="HA30" t="s">
        <v>209</v>
      </c>
      <c r="HB30" t="s">
        <v>209</v>
      </c>
      <c r="HC30" t="s">
        <v>209</v>
      </c>
      <c r="HD30" t="s">
        <v>209</v>
      </c>
      <c r="HG30" t="s">
        <v>209</v>
      </c>
      <c r="HH30" t="s">
        <v>209</v>
      </c>
      <c r="HI30" t="s">
        <v>209</v>
      </c>
      <c r="HJ30" t="s">
        <v>209</v>
      </c>
      <c r="HM30" t="s">
        <v>209</v>
      </c>
      <c r="HN30" t="s">
        <v>209</v>
      </c>
      <c r="HO30" t="s">
        <v>209</v>
      </c>
      <c r="HP30" t="s">
        <v>209</v>
      </c>
      <c r="HS30" t="s">
        <v>209</v>
      </c>
      <c r="HT30" t="s">
        <v>209</v>
      </c>
      <c r="HU30" t="s">
        <v>209</v>
      </c>
      <c r="HV30" t="s">
        <v>209</v>
      </c>
      <c r="HY30" t="s">
        <v>209</v>
      </c>
      <c r="HZ30" t="s">
        <v>209</v>
      </c>
      <c r="IA30" t="s">
        <v>209</v>
      </c>
      <c r="IB30" t="s">
        <v>209</v>
      </c>
      <c r="ID30" t="s">
        <v>207</v>
      </c>
      <c r="IF30">
        <v>333.98</v>
      </c>
      <c r="IG30">
        <v>24.1</v>
      </c>
      <c r="II30">
        <v>83.17</v>
      </c>
      <c r="IV30">
        <v>140.11000000000001</v>
      </c>
      <c r="ND30">
        <v>86.6</v>
      </c>
    </row>
    <row r="31" spans="1:368" x14ac:dyDescent="0.25">
      <c r="A31">
        <v>323</v>
      </c>
      <c r="B31" t="s">
        <v>326</v>
      </c>
      <c r="C31">
        <v>4</v>
      </c>
      <c r="D31" t="s">
        <v>198</v>
      </c>
      <c r="E31">
        <v>1741281125</v>
      </c>
      <c r="F31" t="s">
        <v>327</v>
      </c>
      <c r="G31" t="s">
        <v>326</v>
      </c>
      <c r="H31" t="s">
        <v>200</v>
      </c>
      <c r="I31" t="s">
        <v>201</v>
      </c>
      <c r="K31" t="s">
        <v>202</v>
      </c>
      <c r="N31" t="s">
        <v>229</v>
      </c>
      <c r="O31" t="s">
        <v>206</v>
      </c>
      <c r="Q31" t="s">
        <v>209</v>
      </c>
      <c r="R31" t="s">
        <v>209</v>
      </c>
      <c r="S31" t="s">
        <v>209</v>
      </c>
      <c r="T31" t="s">
        <v>209</v>
      </c>
      <c r="W31" t="s">
        <v>209</v>
      </c>
      <c r="X31" t="s">
        <v>209</v>
      </c>
      <c r="Y31" t="s">
        <v>209</v>
      </c>
      <c r="Z31" t="s">
        <v>209</v>
      </c>
      <c r="AC31" t="s">
        <v>209</v>
      </c>
      <c r="AD31" t="s">
        <v>209</v>
      </c>
      <c r="AE31" t="s">
        <v>209</v>
      </c>
      <c r="AF31" t="s">
        <v>209</v>
      </c>
      <c r="AI31" t="s">
        <v>209</v>
      </c>
      <c r="AJ31" t="s">
        <v>209</v>
      </c>
      <c r="AK31" t="s">
        <v>209</v>
      </c>
      <c r="AL31" t="s">
        <v>209</v>
      </c>
      <c r="AN31" t="s">
        <v>206</v>
      </c>
      <c r="AO31" t="s">
        <v>207</v>
      </c>
      <c r="AP31" t="s">
        <v>206</v>
      </c>
      <c r="AQ31" t="s">
        <v>206</v>
      </c>
      <c r="AR31" t="s">
        <v>207</v>
      </c>
      <c r="AS31" t="s">
        <v>328</v>
      </c>
      <c r="AU31" t="s">
        <v>209</v>
      </c>
      <c r="AV31" t="s">
        <v>209</v>
      </c>
      <c r="AW31" t="s">
        <v>209</v>
      </c>
      <c r="AX31" t="s">
        <v>209</v>
      </c>
      <c r="BA31" t="s">
        <v>209</v>
      </c>
      <c r="BB31" t="s">
        <v>209</v>
      </c>
      <c r="BC31" t="s">
        <v>209</v>
      </c>
      <c r="BD31" t="s">
        <v>209</v>
      </c>
      <c r="BG31" t="s">
        <v>209</v>
      </c>
      <c r="BH31" t="s">
        <v>209</v>
      </c>
      <c r="BI31" t="s">
        <v>209</v>
      </c>
      <c r="BJ31" t="s">
        <v>209</v>
      </c>
      <c r="BM31" t="s">
        <v>209</v>
      </c>
      <c r="BN31" t="s">
        <v>209</v>
      </c>
      <c r="BO31" t="s">
        <v>209</v>
      </c>
      <c r="BP31" t="s">
        <v>209</v>
      </c>
      <c r="BS31" t="s">
        <v>209</v>
      </c>
      <c r="BT31" t="s">
        <v>209</v>
      </c>
      <c r="BU31" t="s">
        <v>209</v>
      </c>
      <c r="BV31" t="s">
        <v>209</v>
      </c>
      <c r="BY31" t="s">
        <v>209</v>
      </c>
      <c r="BZ31" t="s">
        <v>209</v>
      </c>
      <c r="CA31" t="s">
        <v>209</v>
      </c>
      <c r="CB31" t="s">
        <v>209</v>
      </c>
      <c r="CE31" t="s">
        <v>209</v>
      </c>
      <c r="CF31" t="s">
        <v>209</v>
      </c>
      <c r="CG31" t="s">
        <v>209</v>
      </c>
      <c r="CH31" t="s">
        <v>209</v>
      </c>
      <c r="CK31" t="s">
        <v>209</v>
      </c>
      <c r="CL31" t="s">
        <v>209</v>
      </c>
      <c r="CM31" t="s">
        <v>209</v>
      </c>
      <c r="CN31" t="s">
        <v>209</v>
      </c>
      <c r="CQ31" t="s">
        <v>209</v>
      </c>
      <c r="CR31" t="s">
        <v>209</v>
      </c>
      <c r="CS31" t="s">
        <v>209</v>
      </c>
      <c r="CT31" t="s">
        <v>209</v>
      </c>
      <c r="CW31" t="s">
        <v>209</v>
      </c>
      <c r="CX31" t="s">
        <v>209</v>
      </c>
      <c r="CY31" t="s">
        <v>209</v>
      </c>
      <c r="CZ31" t="s">
        <v>209</v>
      </c>
      <c r="DC31" t="s">
        <v>209</v>
      </c>
      <c r="DD31" t="s">
        <v>209</v>
      </c>
      <c r="DE31" t="s">
        <v>209</v>
      </c>
      <c r="DF31" t="s">
        <v>209</v>
      </c>
      <c r="DI31" t="s">
        <v>209</v>
      </c>
      <c r="DJ31" t="s">
        <v>209</v>
      </c>
      <c r="DK31" t="s">
        <v>209</v>
      </c>
      <c r="DL31" t="s">
        <v>209</v>
      </c>
      <c r="DO31" t="s">
        <v>209</v>
      </c>
      <c r="DP31" t="s">
        <v>209</v>
      </c>
      <c r="DQ31" t="s">
        <v>209</v>
      </c>
      <c r="DR31" t="s">
        <v>209</v>
      </c>
      <c r="DU31" t="s">
        <v>209</v>
      </c>
      <c r="DV31" t="s">
        <v>209</v>
      </c>
      <c r="DW31" t="s">
        <v>209</v>
      </c>
      <c r="DX31" t="s">
        <v>209</v>
      </c>
      <c r="EA31" t="s">
        <v>209</v>
      </c>
      <c r="EB31" t="s">
        <v>209</v>
      </c>
      <c r="EC31" t="s">
        <v>209</v>
      </c>
      <c r="ED31" t="s">
        <v>209</v>
      </c>
      <c r="EG31" t="s">
        <v>209</v>
      </c>
      <c r="EH31" t="s">
        <v>209</v>
      </c>
      <c r="EI31" t="s">
        <v>209</v>
      </c>
      <c r="EJ31" t="s">
        <v>209</v>
      </c>
      <c r="EM31" t="s">
        <v>209</v>
      </c>
      <c r="EN31" t="s">
        <v>209</v>
      </c>
      <c r="EO31" t="s">
        <v>209</v>
      </c>
      <c r="EP31" t="s">
        <v>209</v>
      </c>
      <c r="ES31" t="s">
        <v>209</v>
      </c>
      <c r="ET31" t="s">
        <v>209</v>
      </c>
      <c r="EU31" t="s">
        <v>209</v>
      </c>
      <c r="EV31" t="s">
        <v>209</v>
      </c>
      <c r="EY31" t="s">
        <v>209</v>
      </c>
      <c r="EZ31" t="s">
        <v>209</v>
      </c>
      <c r="FA31" t="s">
        <v>209</v>
      </c>
      <c r="FB31" t="s">
        <v>209</v>
      </c>
      <c r="FE31" t="s">
        <v>209</v>
      </c>
      <c r="FF31" t="s">
        <v>209</v>
      </c>
      <c r="FG31" t="s">
        <v>209</v>
      </c>
      <c r="FH31" t="s">
        <v>209</v>
      </c>
      <c r="FK31" t="s">
        <v>209</v>
      </c>
      <c r="FL31" t="s">
        <v>209</v>
      </c>
      <c r="FM31" t="s">
        <v>209</v>
      </c>
      <c r="FN31" t="s">
        <v>209</v>
      </c>
      <c r="FQ31" t="s">
        <v>209</v>
      </c>
      <c r="FR31" t="s">
        <v>209</v>
      </c>
      <c r="FS31" t="s">
        <v>209</v>
      </c>
      <c r="FT31" t="s">
        <v>209</v>
      </c>
      <c r="FW31" t="s">
        <v>209</v>
      </c>
      <c r="FX31" t="s">
        <v>209</v>
      </c>
      <c r="FY31" t="s">
        <v>209</v>
      </c>
      <c r="FZ31" t="s">
        <v>209</v>
      </c>
      <c r="GC31" t="s">
        <v>209</v>
      </c>
      <c r="GD31" t="s">
        <v>209</v>
      </c>
      <c r="GE31" t="s">
        <v>209</v>
      </c>
      <c r="GF31" t="s">
        <v>209</v>
      </c>
      <c r="GI31" t="s">
        <v>209</v>
      </c>
      <c r="GJ31" t="s">
        <v>209</v>
      </c>
      <c r="GK31" t="s">
        <v>209</v>
      </c>
      <c r="GL31" t="s">
        <v>209</v>
      </c>
      <c r="GO31" t="s">
        <v>209</v>
      </c>
      <c r="GP31" t="s">
        <v>209</v>
      </c>
      <c r="GQ31" t="s">
        <v>209</v>
      </c>
      <c r="GR31" t="s">
        <v>209</v>
      </c>
      <c r="GU31" t="s">
        <v>209</v>
      </c>
      <c r="GV31" t="s">
        <v>209</v>
      </c>
      <c r="GW31" t="s">
        <v>209</v>
      </c>
      <c r="GX31" t="s">
        <v>209</v>
      </c>
      <c r="HA31" t="s">
        <v>209</v>
      </c>
      <c r="HB31" t="s">
        <v>209</v>
      </c>
      <c r="HC31" t="s">
        <v>209</v>
      </c>
      <c r="HD31" t="s">
        <v>209</v>
      </c>
      <c r="HG31" t="s">
        <v>209</v>
      </c>
      <c r="HH31" t="s">
        <v>209</v>
      </c>
      <c r="HI31" t="s">
        <v>209</v>
      </c>
      <c r="HJ31" t="s">
        <v>209</v>
      </c>
      <c r="HM31" t="s">
        <v>209</v>
      </c>
      <c r="HN31" t="s">
        <v>209</v>
      </c>
      <c r="HO31" t="s">
        <v>209</v>
      </c>
      <c r="HP31" t="s">
        <v>209</v>
      </c>
      <c r="HS31" t="s">
        <v>209</v>
      </c>
      <c r="HT31" t="s">
        <v>209</v>
      </c>
      <c r="HU31" t="s">
        <v>209</v>
      </c>
      <c r="HV31" t="s">
        <v>209</v>
      </c>
      <c r="HY31" t="s">
        <v>209</v>
      </c>
      <c r="HZ31" t="s">
        <v>209</v>
      </c>
      <c r="IA31" t="s">
        <v>209</v>
      </c>
      <c r="IB31" t="s">
        <v>209</v>
      </c>
      <c r="ID31" t="s">
        <v>207</v>
      </c>
      <c r="IF31">
        <v>133.62</v>
      </c>
      <c r="IG31">
        <v>3.86</v>
      </c>
      <c r="II31">
        <v>56.46</v>
      </c>
      <c r="IV31">
        <v>65.510000000000005</v>
      </c>
      <c r="ND31">
        <v>7.79</v>
      </c>
    </row>
    <row r="32" spans="1:368" x14ac:dyDescent="0.25">
      <c r="A32">
        <v>338</v>
      </c>
      <c r="B32" t="s">
        <v>329</v>
      </c>
      <c r="C32">
        <v>4</v>
      </c>
      <c r="D32" t="s">
        <v>198</v>
      </c>
      <c r="E32">
        <v>1319035479</v>
      </c>
      <c r="F32" t="s">
        <v>330</v>
      </c>
      <c r="G32" t="s">
        <v>329</v>
      </c>
      <c r="H32" t="s">
        <v>200</v>
      </c>
      <c r="I32" t="s">
        <v>201</v>
      </c>
      <c r="K32" t="s">
        <v>213</v>
      </c>
      <c r="L32" t="s">
        <v>214</v>
      </c>
      <c r="O32" t="s">
        <v>207</v>
      </c>
      <c r="Q32" t="s">
        <v>209</v>
      </c>
      <c r="R32" t="s">
        <v>209</v>
      </c>
      <c r="S32" t="s">
        <v>209</v>
      </c>
      <c r="T32" t="s">
        <v>209</v>
      </c>
      <c r="W32" t="s">
        <v>209</v>
      </c>
      <c r="X32" t="s">
        <v>209</v>
      </c>
      <c r="Y32" t="s">
        <v>209</v>
      </c>
      <c r="Z32" t="s">
        <v>209</v>
      </c>
      <c r="AC32" t="s">
        <v>209</v>
      </c>
      <c r="AD32" t="s">
        <v>209</v>
      </c>
      <c r="AE32" t="s">
        <v>209</v>
      </c>
      <c r="AF32" t="s">
        <v>209</v>
      </c>
      <c r="AI32" t="s">
        <v>209</v>
      </c>
      <c r="AJ32" t="s">
        <v>209</v>
      </c>
      <c r="AK32" t="s">
        <v>209</v>
      </c>
      <c r="AL32" t="s">
        <v>209</v>
      </c>
      <c r="AO32" t="s">
        <v>209</v>
      </c>
      <c r="AP32" t="s">
        <v>209</v>
      </c>
      <c r="AQ32" t="s">
        <v>209</v>
      </c>
      <c r="AR32" t="s">
        <v>209</v>
      </c>
      <c r="AU32" t="s">
        <v>209</v>
      </c>
      <c r="AV32" t="s">
        <v>209</v>
      </c>
      <c r="AW32" t="s">
        <v>209</v>
      </c>
      <c r="AX32" t="s">
        <v>209</v>
      </c>
      <c r="BA32" t="s">
        <v>209</v>
      </c>
      <c r="BB32" t="s">
        <v>209</v>
      </c>
      <c r="BC32" t="s">
        <v>209</v>
      </c>
      <c r="BD32" t="s">
        <v>209</v>
      </c>
      <c r="BG32" t="s">
        <v>209</v>
      </c>
      <c r="BH32" t="s">
        <v>209</v>
      </c>
      <c r="BI32" t="s">
        <v>209</v>
      </c>
      <c r="BJ32" t="s">
        <v>209</v>
      </c>
      <c r="BM32" t="s">
        <v>209</v>
      </c>
      <c r="BN32" t="s">
        <v>209</v>
      </c>
      <c r="BO32" t="s">
        <v>209</v>
      </c>
      <c r="BP32" t="s">
        <v>209</v>
      </c>
      <c r="BS32" t="s">
        <v>209</v>
      </c>
      <c r="BT32" t="s">
        <v>209</v>
      </c>
      <c r="BU32" t="s">
        <v>209</v>
      </c>
      <c r="BV32" t="s">
        <v>209</v>
      </c>
      <c r="BY32" t="s">
        <v>209</v>
      </c>
      <c r="BZ32" t="s">
        <v>209</v>
      </c>
      <c r="CA32" t="s">
        <v>209</v>
      </c>
      <c r="CB32" t="s">
        <v>209</v>
      </c>
      <c r="CE32" t="s">
        <v>209</v>
      </c>
      <c r="CF32" t="s">
        <v>209</v>
      </c>
      <c r="CG32" t="s">
        <v>209</v>
      </c>
      <c r="CH32" t="s">
        <v>209</v>
      </c>
      <c r="CK32" t="s">
        <v>209</v>
      </c>
      <c r="CL32" t="s">
        <v>209</v>
      </c>
      <c r="CM32" t="s">
        <v>209</v>
      </c>
      <c r="CN32" t="s">
        <v>209</v>
      </c>
      <c r="CQ32" t="s">
        <v>209</v>
      </c>
      <c r="CR32" t="s">
        <v>209</v>
      </c>
      <c r="CS32" t="s">
        <v>209</v>
      </c>
      <c r="CT32" t="s">
        <v>209</v>
      </c>
      <c r="CW32" t="s">
        <v>209</v>
      </c>
      <c r="CX32" t="s">
        <v>209</v>
      </c>
      <c r="CY32" t="s">
        <v>209</v>
      </c>
      <c r="CZ32" t="s">
        <v>209</v>
      </c>
      <c r="DC32" t="s">
        <v>209</v>
      </c>
      <c r="DD32" t="s">
        <v>209</v>
      </c>
      <c r="DE32" t="s">
        <v>209</v>
      </c>
      <c r="DF32" t="s">
        <v>209</v>
      </c>
      <c r="DI32" t="s">
        <v>209</v>
      </c>
      <c r="DJ32" t="s">
        <v>209</v>
      </c>
      <c r="DK32" t="s">
        <v>209</v>
      </c>
      <c r="DL32" t="s">
        <v>209</v>
      </c>
      <c r="DO32" t="s">
        <v>209</v>
      </c>
      <c r="DP32" t="s">
        <v>209</v>
      </c>
      <c r="DQ32" t="s">
        <v>209</v>
      </c>
      <c r="DR32" t="s">
        <v>209</v>
      </c>
      <c r="DU32" t="s">
        <v>209</v>
      </c>
      <c r="DV32" t="s">
        <v>209</v>
      </c>
      <c r="DW32" t="s">
        <v>209</v>
      </c>
      <c r="DX32" t="s">
        <v>209</v>
      </c>
      <c r="EA32" t="s">
        <v>209</v>
      </c>
      <c r="EB32" t="s">
        <v>209</v>
      </c>
      <c r="EC32" t="s">
        <v>209</v>
      </c>
      <c r="ED32" t="s">
        <v>209</v>
      </c>
      <c r="EG32" t="s">
        <v>209</v>
      </c>
      <c r="EH32" t="s">
        <v>209</v>
      </c>
      <c r="EI32" t="s">
        <v>209</v>
      </c>
      <c r="EJ32" t="s">
        <v>209</v>
      </c>
      <c r="EM32" t="s">
        <v>209</v>
      </c>
      <c r="EN32" t="s">
        <v>209</v>
      </c>
      <c r="EO32" t="s">
        <v>209</v>
      </c>
      <c r="EP32" t="s">
        <v>209</v>
      </c>
      <c r="ES32" t="s">
        <v>209</v>
      </c>
      <c r="ET32" t="s">
        <v>209</v>
      </c>
      <c r="EU32" t="s">
        <v>209</v>
      </c>
      <c r="EV32" t="s">
        <v>209</v>
      </c>
      <c r="EY32" t="s">
        <v>209</v>
      </c>
      <c r="EZ32" t="s">
        <v>209</v>
      </c>
      <c r="FA32" t="s">
        <v>209</v>
      </c>
      <c r="FB32" t="s">
        <v>209</v>
      </c>
      <c r="FE32" t="s">
        <v>209</v>
      </c>
      <c r="FF32" t="s">
        <v>209</v>
      </c>
      <c r="FG32" t="s">
        <v>209</v>
      </c>
      <c r="FH32" t="s">
        <v>209</v>
      </c>
      <c r="FK32" t="s">
        <v>209</v>
      </c>
      <c r="FL32" t="s">
        <v>209</v>
      </c>
      <c r="FM32" t="s">
        <v>209</v>
      </c>
      <c r="FN32" t="s">
        <v>209</v>
      </c>
      <c r="FQ32" t="s">
        <v>209</v>
      </c>
      <c r="FR32" t="s">
        <v>209</v>
      </c>
      <c r="FS32" t="s">
        <v>209</v>
      </c>
      <c r="FT32" t="s">
        <v>209</v>
      </c>
      <c r="FW32" t="s">
        <v>209</v>
      </c>
      <c r="FX32" t="s">
        <v>209</v>
      </c>
      <c r="FY32" t="s">
        <v>209</v>
      </c>
      <c r="FZ32" t="s">
        <v>209</v>
      </c>
      <c r="GC32" t="s">
        <v>209</v>
      </c>
      <c r="GD32" t="s">
        <v>209</v>
      </c>
      <c r="GE32" t="s">
        <v>209</v>
      </c>
      <c r="GF32" t="s">
        <v>209</v>
      </c>
      <c r="GI32" t="s">
        <v>209</v>
      </c>
      <c r="GJ32" t="s">
        <v>209</v>
      </c>
      <c r="GK32" t="s">
        <v>209</v>
      </c>
      <c r="GL32" t="s">
        <v>209</v>
      </c>
      <c r="GO32" t="s">
        <v>209</v>
      </c>
      <c r="GP32" t="s">
        <v>209</v>
      </c>
      <c r="GQ32" t="s">
        <v>209</v>
      </c>
      <c r="GR32" t="s">
        <v>209</v>
      </c>
      <c r="GU32" t="s">
        <v>209</v>
      </c>
      <c r="GV32" t="s">
        <v>209</v>
      </c>
      <c r="GW32" t="s">
        <v>209</v>
      </c>
      <c r="GX32" t="s">
        <v>209</v>
      </c>
      <c r="HA32" t="s">
        <v>209</v>
      </c>
      <c r="HB32" t="s">
        <v>209</v>
      </c>
      <c r="HC32" t="s">
        <v>209</v>
      </c>
      <c r="HD32" t="s">
        <v>209</v>
      </c>
      <c r="HG32" t="s">
        <v>209</v>
      </c>
      <c r="HH32" t="s">
        <v>209</v>
      </c>
      <c r="HI32" t="s">
        <v>209</v>
      </c>
      <c r="HJ32" t="s">
        <v>209</v>
      </c>
      <c r="HM32" t="s">
        <v>209</v>
      </c>
      <c r="HN32" t="s">
        <v>209</v>
      </c>
      <c r="HO32" t="s">
        <v>209</v>
      </c>
      <c r="HP32" t="s">
        <v>209</v>
      </c>
      <c r="HS32" t="s">
        <v>209</v>
      </c>
      <c r="HT32" t="s">
        <v>209</v>
      </c>
      <c r="HU32" t="s">
        <v>209</v>
      </c>
      <c r="HV32" t="s">
        <v>209</v>
      </c>
      <c r="HY32" t="s">
        <v>209</v>
      </c>
      <c r="HZ32" t="s">
        <v>209</v>
      </c>
      <c r="IA32" t="s">
        <v>209</v>
      </c>
      <c r="IB32" t="s">
        <v>209</v>
      </c>
      <c r="ID32" t="s">
        <v>207</v>
      </c>
      <c r="IF32">
        <v>205.18</v>
      </c>
      <c r="IG32">
        <v>122.32</v>
      </c>
      <c r="II32">
        <v>74.95</v>
      </c>
      <c r="ND32">
        <v>7.91</v>
      </c>
    </row>
    <row r="33" spans="1:368" x14ac:dyDescent="0.25">
      <c r="A33">
        <v>339</v>
      </c>
      <c r="B33" t="s">
        <v>331</v>
      </c>
      <c r="C33">
        <v>4</v>
      </c>
      <c r="D33" t="s">
        <v>198</v>
      </c>
      <c r="E33">
        <v>448341189</v>
      </c>
      <c r="F33" t="s">
        <v>332</v>
      </c>
      <c r="G33" t="s">
        <v>331</v>
      </c>
      <c r="H33" t="s">
        <v>200</v>
      </c>
      <c r="I33" t="s">
        <v>201</v>
      </c>
      <c r="K33" t="s">
        <v>213</v>
      </c>
      <c r="L33" t="s">
        <v>214</v>
      </c>
      <c r="O33" t="s">
        <v>206</v>
      </c>
      <c r="Q33" t="s">
        <v>209</v>
      </c>
      <c r="R33" t="s">
        <v>209</v>
      </c>
      <c r="S33" t="s">
        <v>209</v>
      </c>
      <c r="T33" t="s">
        <v>209</v>
      </c>
      <c r="W33" t="s">
        <v>209</v>
      </c>
      <c r="X33" t="s">
        <v>209</v>
      </c>
      <c r="Y33" t="s">
        <v>209</v>
      </c>
      <c r="Z33" t="s">
        <v>209</v>
      </c>
      <c r="AC33" t="s">
        <v>209</v>
      </c>
      <c r="AD33" t="s">
        <v>209</v>
      </c>
      <c r="AE33" t="s">
        <v>209</v>
      </c>
      <c r="AF33" t="s">
        <v>209</v>
      </c>
      <c r="AI33" t="s">
        <v>209</v>
      </c>
      <c r="AJ33" t="s">
        <v>209</v>
      </c>
      <c r="AK33" t="s">
        <v>209</v>
      </c>
      <c r="AL33" t="s">
        <v>209</v>
      </c>
      <c r="AO33" t="s">
        <v>209</v>
      </c>
      <c r="AP33" t="s">
        <v>209</v>
      </c>
      <c r="AQ33" t="s">
        <v>209</v>
      </c>
      <c r="AR33" t="s">
        <v>209</v>
      </c>
      <c r="AU33" t="s">
        <v>209</v>
      </c>
      <c r="AV33" t="s">
        <v>209</v>
      </c>
      <c r="AW33" t="s">
        <v>209</v>
      </c>
      <c r="AX33" t="s">
        <v>209</v>
      </c>
      <c r="BA33" t="s">
        <v>209</v>
      </c>
      <c r="BB33" t="s">
        <v>209</v>
      </c>
      <c r="BC33" t="s">
        <v>209</v>
      </c>
      <c r="BD33" t="s">
        <v>209</v>
      </c>
      <c r="BG33" t="s">
        <v>209</v>
      </c>
      <c r="BH33" t="s">
        <v>209</v>
      </c>
      <c r="BI33" t="s">
        <v>209</v>
      </c>
      <c r="BJ33" t="s">
        <v>209</v>
      </c>
      <c r="BM33" t="s">
        <v>209</v>
      </c>
      <c r="BN33" t="s">
        <v>209</v>
      </c>
      <c r="BO33" t="s">
        <v>209</v>
      </c>
      <c r="BP33" t="s">
        <v>209</v>
      </c>
      <c r="BS33" t="s">
        <v>209</v>
      </c>
      <c r="BT33" t="s">
        <v>209</v>
      </c>
      <c r="BU33" t="s">
        <v>209</v>
      </c>
      <c r="BV33" t="s">
        <v>209</v>
      </c>
      <c r="BY33" t="s">
        <v>209</v>
      </c>
      <c r="BZ33" t="s">
        <v>209</v>
      </c>
      <c r="CA33" t="s">
        <v>209</v>
      </c>
      <c r="CB33" t="s">
        <v>209</v>
      </c>
      <c r="CE33" t="s">
        <v>209</v>
      </c>
      <c r="CF33" t="s">
        <v>209</v>
      </c>
      <c r="CG33" t="s">
        <v>209</v>
      </c>
      <c r="CH33" t="s">
        <v>209</v>
      </c>
      <c r="CK33" t="s">
        <v>209</v>
      </c>
      <c r="CL33" t="s">
        <v>209</v>
      </c>
      <c r="CM33" t="s">
        <v>209</v>
      </c>
      <c r="CN33" t="s">
        <v>209</v>
      </c>
      <c r="CQ33" t="s">
        <v>209</v>
      </c>
      <c r="CR33" t="s">
        <v>209</v>
      </c>
      <c r="CS33" t="s">
        <v>209</v>
      </c>
      <c r="CT33" t="s">
        <v>209</v>
      </c>
      <c r="CW33" t="s">
        <v>209</v>
      </c>
      <c r="CX33" t="s">
        <v>209</v>
      </c>
      <c r="CY33" t="s">
        <v>209</v>
      </c>
      <c r="CZ33" t="s">
        <v>209</v>
      </c>
      <c r="DC33" t="s">
        <v>209</v>
      </c>
      <c r="DD33" t="s">
        <v>209</v>
      </c>
      <c r="DE33" t="s">
        <v>209</v>
      </c>
      <c r="DF33" t="s">
        <v>209</v>
      </c>
      <c r="DI33" t="s">
        <v>209</v>
      </c>
      <c r="DJ33" t="s">
        <v>209</v>
      </c>
      <c r="DK33" t="s">
        <v>209</v>
      </c>
      <c r="DL33" t="s">
        <v>209</v>
      </c>
      <c r="DO33" t="s">
        <v>209</v>
      </c>
      <c r="DP33" t="s">
        <v>209</v>
      </c>
      <c r="DQ33" t="s">
        <v>209</v>
      </c>
      <c r="DR33" t="s">
        <v>209</v>
      </c>
      <c r="DU33" t="s">
        <v>209</v>
      </c>
      <c r="DV33" t="s">
        <v>209</v>
      </c>
      <c r="DW33" t="s">
        <v>209</v>
      </c>
      <c r="DX33" t="s">
        <v>209</v>
      </c>
      <c r="EA33" t="s">
        <v>209</v>
      </c>
      <c r="EB33" t="s">
        <v>209</v>
      </c>
      <c r="EC33" t="s">
        <v>209</v>
      </c>
      <c r="ED33" t="s">
        <v>209</v>
      </c>
      <c r="EG33" t="s">
        <v>209</v>
      </c>
      <c r="EH33" t="s">
        <v>209</v>
      </c>
      <c r="EI33" t="s">
        <v>209</v>
      </c>
      <c r="EJ33" t="s">
        <v>209</v>
      </c>
      <c r="EM33" t="s">
        <v>209</v>
      </c>
      <c r="EN33" t="s">
        <v>209</v>
      </c>
      <c r="EO33" t="s">
        <v>209</v>
      </c>
      <c r="EP33" t="s">
        <v>209</v>
      </c>
      <c r="ES33" t="s">
        <v>209</v>
      </c>
      <c r="ET33" t="s">
        <v>209</v>
      </c>
      <c r="EU33" t="s">
        <v>209</v>
      </c>
      <c r="EV33" t="s">
        <v>209</v>
      </c>
      <c r="EY33" t="s">
        <v>209</v>
      </c>
      <c r="EZ33" t="s">
        <v>209</v>
      </c>
      <c r="FA33" t="s">
        <v>209</v>
      </c>
      <c r="FB33" t="s">
        <v>209</v>
      </c>
      <c r="FE33" t="s">
        <v>209</v>
      </c>
      <c r="FF33" t="s">
        <v>209</v>
      </c>
      <c r="FG33" t="s">
        <v>209</v>
      </c>
      <c r="FH33" t="s">
        <v>209</v>
      </c>
      <c r="FK33" t="s">
        <v>209</v>
      </c>
      <c r="FL33" t="s">
        <v>209</v>
      </c>
      <c r="FM33" t="s">
        <v>209</v>
      </c>
      <c r="FN33" t="s">
        <v>209</v>
      </c>
      <c r="FQ33" t="s">
        <v>209</v>
      </c>
      <c r="FR33" t="s">
        <v>209</v>
      </c>
      <c r="FS33" t="s">
        <v>209</v>
      </c>
      <c r="FT33" t="s">
        <v>209</v>
      </c>
      <c r="FW33" t="s">
        <v>209</v>
      </c>
      <c r="FX33" t="s">
        <v>209</v>
      </c>
      <c r="FY33" t="s">
        <v>209</v>
      </c>
      <c r="FZ33" t="s">
        <v>209</v>
      </c>
      <c r="GC33" t="s">
        <v>209</v>
      </c>
      <c r="GD33" t="s">
        <v>209</v>
      </c>
      <c r="GE33" t="s">
        <v>209</v>
      </c>
      <c r="GF33" t="s">
        <v>209</v>
      </c>
      <c r="GI33" t="s">
        <v>209</v>
      </c>
      <c r="GJ33" t="s">
        <v>209</v>
      </c>
      <c r="GK33" t="s">
        <v>209</v>
      </c>
      <c r="GL33" t="s">
        <v>209</v>
      </c>
      <c r="GO33" t="s">
        <v>209</v>
      </c>
      <c r="GP33" t="s">
        <v>209</v>
      </c>
      <c r="GQ33" t="s">
        <v>209</v>
      </c>
      <c r="GR33" t="s">
        <v>209</v>
      </c>
      <c r="GU33" t="s">
        <v>209</v>
      </c>
      <c r="GV33" t="s">
        <v>209</v>
      </c>
      <c r="GW33" t="s">
        <v>209</v>
      </c>
      <c r="GX33" t="s">
        <v>209</v>
      </c>
      <c r="HA33" t="s">
        <v>209</v>
      </c>
      <c r="HB33" t="s">
        <v>209</v>
      </c>
      <c r="HC33" t="s">
        <v>209</v>
      </c>
      <c r="HD33" t="s">
        <v>209</v>
      </c>
      <c r="HG33" t="s">
        <v>209</v>
      </c>
      <c r="HH33" t="s">
        <v>209</v>
      </c>
      <c r="HI33" t="s">
        <v>209</v>
      </c>
      <c r="HJ33" t="s">
        <v>209</v>
      </c>
      <c r="HM33" t="s">
        <v>209</v>
      </c>
      <c r="HN33" t="s">
        <v>209</v>
      </c>
      <c r="HO33" t="s">
        <v>209</v>
      </c>
      <c r="HP33" t="s">
        <v>209</v>
      </c>
      <c r="HS33" t="s">
        <v>209</v>
      </c>
      <c r="HT33" t="s">
        <v>209</v>
      </c>
      <c r="HU33" t="s">
        <v>209</v>
      </c>
      <c r="HV33" t="s">
        <v>209</v>
      </c>
      <c r="HY33" t="s">
        <v>209</v>
      </c>
      <c r="HZ33" t="s">
        <v>209</v>
      </c>
      <c r="IA33" t="s">
        <v>209</v>
      </c>
      <c r="IB33" t="s">
        <v>209</v>
      </c>
      <c r="ID33" t="s">
        <v>207</v>
      </c>
      <c r="IF33">
        <v>137.63999999999999</v>
      </c>
      <c r="IG33">
        <v>7.06</v>
      </c>
      <c r="II33">
        <v>54.36</v>
      </c>
      <c r="IV33">
        <v>65.41</v>
      </c>
      <c r="ND33">
        <v>10.81</v>
      </c>
    </row>
    <row r="34" spans="1:368" x14ac:dyDescent="0.25">
      <c r="A34">
        <v>343</v>
      </c>
      <c r="B34" t="s">
        <v>333</v>
      </c>
      <c r="C34">
        <v>4</v>
      </c>
      <c r="D34" t="s">
        <v>198</v>
      </c>
      <c r="E34">
        <v>1304445421</v>
      </c>
      <c r="F34" t="s">
        <v>334</v>
      </c>
      <c r="G34" t="s">
        <v>333</v>
      </c>
      <c r="H34" t="s">
        <v>200</v>
      </c>
      <c r="I34" t="s">
        <v>241</v>
      </c>
      <c r="K34" t="s">
        <v>213</v>
      </c>
      <c r="L34" t="s">
        <v>238</v>
      </c>
      <c r="O34" t="s">
        <v>207</v>
      </c>
      <c r="Q34" t="s">
        <v>209</v>
      </c>
      <c r="R34" t="s">
        <v>209</v>
      </c>
      <c r="S34" t="s">
        <v>209</v>
      </c>
      <c r="T34" t="s">
        <v>209</v>
      </c>
      <c r="W34" t="s">
        <v>209</v>
      </c>
      <c r="X34" t="s">
        <v>209</v>
      </c>
      <c r="Y34" t="s">
        <v>209</v>
      </c>
      <c r="Z34" t="s">
        <v>209</v>
      </c>
      <c r="AC34" t="s">
        <v>209</v>
      </c>
      <c r="AD34" t="s">
        <v>209</v>
      </c>
      <c r="AE34" t="s">
        <v>209</v>
      </c>
      <c r="AF34" t="s">
        <v>209</v>
      </c>
      <c r="AI34" t="s">
        <v>209</v>
      </c>
      <c r="AJ34" t="s">
        <v>209</v>
      </c>
      <c r="AK34" t="s">
        <v>209</v>
      </c>
      <c r="AL34" t="s">
        <v>209</v>
      </c>
      <c r="AO34" t="s">
        <v>209</v>
      </c>
      <c r="AP34" t="s">
        <v>209</v>
      </c>
      <c r="AQ34" t="s">
        <v>209</v>
      </c>
      <c r="AR34" t="s">
        <v>209</v>
      </c>
      <c r="AU34" t="s">
        <v>209</v>
      </c>
      <c r="AV34" t="s">
        <v>209</v>
      </c>
      <c r="AW34" t="s">
        <v>209</v>
      </c>
      <c r="AX34" t="s">
        <v>209</v>
      </c>
      <c r="BA34" t="s">
        <v>209</v>
      </c>
      <c r="BB34" t="s">
        <v>209</v>
      </c>
      <c r="BC34" t="s">
        <v>209</v>
      </c>
      <c r="BD34" t="s">
        <v>209</v>
      </c>
      <c r="BG34" t="s">
        <v>209</v>
      </c>
      <c r="BH34" t="s">
        <v>209</v>
      </c>
      <c r="BI34" t="s">
        <v>209</v>
      </c>
      <c r="BJ34" t="s">
        <v>209</v>
      </c>
      <c r="BM34" t="s">
        <v>209</v>
      </c>
      <c r="BN34" t="s">
        <v>209</v>
      </c>
      <c r="BO34" t="s">
        <v>209</v>
      </c>
      <c r="BP34" t="s">
        <v>209</v>
      </c>
      <c r="BS34" t="s">
        <v>209</v>
      </c>
      <c r="BT34" t="s">
        <v>209</v>
      </c>
      <c r="BU34" t="s">
        <v>209</v>
      </c>
      <c r="BV34" t="s">
        <v>209</v>
      </c>
      <c r="BY34" t="s">
        <v>209</v>
      </c>
      <c r="BZ34" t="s">
        <v>209</v>
      </c>
      <c r="CA34" t="s">
        <v>209</v>
      </c>
      <c r="CB34" t="s">
        <v>209</v>
      </c>
      <c r="CE34" t="s">
        <v>209</v>
      </c>
      <c r="CF34" t="s">
        <v>209</v>
      </c>
      <c r="CG34" t="s">
        <v>209</v>
      </c>
      <c r="CH34" t="s">
        <v>209</v>
      </c>
      <c r="CK34" t="s">
        <v>209</v>
      </c>
      <c r="CL34" t="s">
        <v>209</v>
      </c>
      <c r="CM34" t="s">
        <v>209</v>
      </c>
      <c r="CN34" t="s">
        <v>209</v>
      </c>
      <c r="CQ34" t="s">
        <v>209</v>
      </c>
      <c r="CR34" t="s">
        <v>209</v>
      </c>
      <c r="CS34" t="s">
        <v>209</v>
      </c>
      <c r="CT34" t="s">
        <v>209</v>
      </c>
      <c r="CW34" t="s">
        <v>209</v>
      </c>
      <c r="CX34" t="s">
        <v>209</v>
      </c>
      <c r="CY34" t="s">
        <v>209</v>
      </c>
      <c r="CZ34" t="s">
        <v>209</v>
      </c>
      <c r="DC34" t="s">
        <v>209</v>
      </c>
      <c r="DD34" t="s">
        <v>209</v>
      </c>
      <c r="DE34" t="s">
        <v>209</v>
      </c>
      <c r="DF34" t="s">
        <v>209</v>
      </c>
      <c r="DI34" t="s">
        <v>209</v>
      </c>
      <c r="DJ34" t="s">
        <v>209</v>
      </c>
      <c r="DK34" t="s">
        <v>209</v>
      </c>
      <c r="DL34" t="s">
        <v>209</v>
      </c>
      <c r="DO34" t="s">
        <v>209</v>
      </c>
      <c r="DP34" t="s">
        <v>209</v>
      </c>
      <c r="DQ34" t="s">
        <v>209</v>
      </c>
      <c r="DR34" t="s">
        <v>209</v>
      </c>
      <c r="DU34" t="s">
        <v>209</v>
      </c>
      <c r="DV34" t="s">
        <v>209</v>
      </c>
      <c r="DW34" t="s">
        <v>209</v>
      </c>
      <c r="DX34" t="s">
        <v>209</v>
      </c>
      <c r="EA34" t="s">
        <v>209</v>
      </c>
      <c r="EB34" t="s">
        <v>209</v>
      </c>
      <c r="EC34" t="s">
        <v>209</v>
      </c>
      <c r="ED34" t="s">
        <v>209</v>
      </c>
      <c r="EG34" t="s">
        <v>209</v>
      </c>
      <c r="EH34" t="s">
        <v>209</v>
      </c>
      <c r="EI34" t="s">
        <v>209</v>
      </c>
      <c r="EJ34" t="s">
        <v>209</v>
      </c>
      <c r="EM34" t="s">
        <v>209</v>
      </c>
      <c r="EN34" t="s">
        <v>209</v>
      </c>
      <c r="EO34" t="s">
        <v>209</v>
      </c>
      <c r="EP34" t="s">
        <v>209</v>
      </c>
      <c r="ES34" t="s">
        <v>209</v>
      </c>
      <c r="ET34" t="s">
        <v>209</v>
      </c>
      <c r="EU34" t="s">
        <v>209</v>
      </c>
      <c r="EV34" t="s">
        <v>209</v>
      </c>
      <c r="EY34" t="s">
        <v>209</v>
      </c>
      <c r="EZ34" t="s">
        <v>209</v>
      </c>
      <c r="FA34" t="s">
        <v>209</v>
      </c>
      <c r="FB34" t="s">
        <v>209</v>
      </c>
      <c r="FE34" t="s">
        <v>209</v>
      </c>
      <c r="FF34" t="s">
        <v>209</v>
      </c>
      <c r="FG34" t="s">
        <v>209</v>
      </c>
      <c r="FH34" t="s">
        <v>209</v>
      </c>
      <c r="FK34" t="s">
        <v>209</v>
      </c>
      <c r="FL34" t="s">
        <v>209</v>
      </c>
      <c r="FM34" t="s">
        <v>209</v>
      </c>
      <c r="FN34" t="s">
        <v>209</v>
      </c>
      <c r="FQ34" t="s">
        <v>209</v>
      </c>
      <c r="FR34" t="s">
        <v>209</v>
      </c>
      <c r="FS34" t="s">
        <v>209</v>
      </c>
      <c r="FT34" t="s">
        <v>209</v>
      </c>
      <c r="FW34" t="s">
        <v>209</v>
      </c>
      <c r="FX34" t="s">
        <v>209</v>
      </c>
      <c r="FY34" t="s">
        <v>209</v>
      </c>
      <c r="FZ34" t="s">
        <v>209</v>
      </c>
      <c r="GC34" t="s">
        <v>209</v>
      </c>
      <c r="GD34" t="s">
        <v>209</v>
      </c>
      <c r="GE34" t="s">
        <v>209</v>
      </c>
      <c r="GF34" t="s">
        <v>209</v>
      </c>
      <c r="GI34" t="s">
        <v>209</v>
      </c>
      <c r="GJ34" t="s">
        <v>209</v>
      </c>
      <c r="GK34" t="s">
        <v>209</v>
      </c>
      <c r="GL34" t="s">
        <v>209</v>
      </c>
      <c r="GO34" t="s">
        <v>209</v>
      </c>
      <c r="GP34" t="s">
        <v>209</v>
      </c>
      <c r="GQ34" t="s">
        <v>209</v>
      </c>
      <c r="GR34" t="s">
        <v>209</v>
      </c>
      <c r="GU34" t="s">
        <v>209</v>
      </c>
      <c r="GV34" t="s">
        <v>209</v>
      </c>
      <c r="GW34" t="s">
        <v>209</v>
      </c>
      <c r="GX34" t="s">
        <v>209</v>
      </c>
      <c r="HA34" t="s">
        <v>209</v>
      </c>
      <c r="HB34" t="s">
        <v>209</v>
      </c>
      <c r="HC34" t="s">
        <v>209</v>
      </c>
      <c r="HD34" t="s">
        <v>209</v>
      </c>
      <c r="HG34" t="s">
        <v>209</v>
      </c>
      <c r="HH34" t="s">
        <v>209</v>
      </c>
      <c r="HI34" t="s">
        <v>209</v>
      </c>
      <c r="HJ34" t="s">
        <v>209</v>
      </c>
      <c r="HM34" t="s">
        <v>209</v>
      </c>
      <c r="HN34" t="s">
        <v>209</v>
      </c>
      <c r="HO34" t="s">
        <v>209</v>
      </c>
      <c r="HP34" t="s">
        <v>209</v>
      </c>
      <c r="HS34" t="s">
        <v>209</v>
      </c>
      <c r="HT34" t="s">
        <v>209</v>
      </c>
      <c r="HU34" t="s">
        <v>209</v>
      </c>
      <c r="HV34" t="s">
        <v>209</v>
      </c>
      <c r="HY34" t="s">
        <v>209</v>
      </c>
      <c r="HZ34" t="s">
        <v>209</v>
      </c>
      <c r="IA34" t="s">
        <v>209</v>
      </c>
      <c r="IB34" t="s">
        <v>209</v>
      </c>
      <c r="ID34" t="s">
        <v>207</v>
      </c>
      <c r="IF34">
        <v>128.16999999999999</v>
      </c>
      <c r="IG34">
        <v>15.06</v>
      </c>
      <c r="II34">
        <v>99.27</v>
      </c>
      <c r="ND34">
        <v>13.84</v>
      </c>
    </row>
    <row r="35" spans="1:368" x14ac:dyDescent="0.25">
      <c r="A35">
        <v>344</v>
      </c>
      <c r="B35" t="s">
        <v>335</v>
      </c>
      <c r="C35">
        <v>4</v>
      </c>
      <c r="D35" t="s">
        <v>198</v>
      </c>
      <c r="E35">
        <v>1805356705</v>
      </c>
      <c r="F35" t="s">
        <v>336</v>
      </c>
      <c r="G35" t="s">
        <v>335</v>
      </c>
      <c r="H35" t="s">
        <v>200</v>
      </c>
      <c r="I35" t="s">
        <v>337</v>
      </c>
      <c r="K35" t="s">
        <v>213</v>
      </c>
      <c r="L35" t="s">
        <v>238</v>
      </c>
      <c r="O35" t="s">
        <v>206</v>
      </c>
      <c r="Q35" t="s">
        <v>209</v>
      </c>
      <c r="R35" t="s">
        <v>209</v>
      </c>
      <c r="S35" t="s">
        <v>209</v>
      </c>
      <c r="T35" t="s">
        <v>209</v>
      </c>
      <c r="W35" t="s">
        <v>209</v>
      </c>
      <c r="X35" t="s">
        <v>209</v>
      </c>
      <c r="Y35" t="s">
        <v>209</v>
      </c>
      <c r="Z35" t="s">
        <v>209</v>
      </c>
      <c r="AC35" t="s">
        <v>209</v>
      </c>
      <c r="AD35" t="s">
        <v>209</v>
      </c>
      <c r="AE35" t="s">
        <v>209</v>
      </c>
      <c r="AF35" t="s">
        <v>209</v>
      </c>
      <c r="AI35" t="s">
        <v>209</v>
      </c>
      <c r="AJ35" t="s">
        <v>209</v>
      </c>
      <c r="AK35" t="s">
        <v>209</v>
      </c>
      <c r="AL35" t="s">
        <v>209</v>
      </c>
      <c r="AN35" t="s">
        <v>206</v>
      </c>
      <c r="AO35" t="s">
        <v>207</v>
      </c>
      <c r="AP35" t="s">
        <v>206</v>
      </c>
      <c r="AQ35" t="s">
        <v>207</v>
      </c>
      <c r="AR35" t="s">
        <v>207</v>
      </c>
      <c r="AS35" t="s">
        <v>338</v>
      </c>
      <c r="AU35" t="s">
        <v>209</v>
      </c>
      <c r="AV35" t="s">
        <v>209</v>
      </c>
      <c r="AW35" t="s">
        <v>209</v>
      </c>
      <c r="AX35" t="s">
        <v>209</v>
      </c>
      <c r="BA35" t="s">
        <v>209</v>
      </c>
      <c r="BB35" t="s">
        <v>209</v>
      </c>
      <c r="BC35" t="s">
        <v>209</v>
      </c>
      <c r="BD35" t="s">
        <v>209</v>
      </c>
      <c r="BG35" t="s">
        <v>209</v>
      </c>
      <c r="BH35" t="s">
        <v>209</v>
      </c>
      <c r="BI35" t="s">
        <v>209</v>
      </c>
      <c r="BJ35" t="s">
        <v>209</v>
      </c>
      <c r="BM35" t="s">
        <v>209</v>
      </c>
      <c r="BN35" t="s">
        <v>209</v>
      </c>
      <c r="BO35" t="s">
        <v>209</v>
      </c>
      <c r="BP35" t="s">
        <v>209</v>
      </c>
      <c r="BS35" t="s">
        <v>209</v>
      </c>
      <c r="BT35" t="s">
        <v>209</v>
      </c>
      <c r="BU35" t="s">
        <v>209</v>
      </c>
      <c r="BV35" t="s">
        <v>209</v>
      </c>
      <c r="BX35" t="s">
        <v>206</v>
      </c>
      <c r="BY35" t="s">
        <v>207</v>
      </c>
      <c r="BZ35" t="s">
        <v>206</v>
      </c>
      <c r="CA35" t="s">
        <v>207</v>
      </c>
      <c r="CB35" t="s">
        <v>207</v>
      </c>
      <c r="CC35" t="s">
        <v>339</v>
      </c>
      <c r="CE35" t="s">
        <v>209</v>
      </c>
      <c r="CF35" t="s">
        <v>209</v>
      </c>
      <c r="CG35" t="s">
        <v>209</v>
      </c>
      <c r="CH35" t="s">
        <v>209</v>
      </c>
      <c r="CK35" t="s">
        <v>209</v>
      </c>
      <c r="CL35" t="s">
        <v>209</v>
      </c>
      <c r="CM35" t="s">
        <v>209</v>
      </c>
      <c r="CN35" t="s">
        <v>209</v>
      </c>
      <c r="CQ35" t="s">
        <v>209</v>
      </c>
      <c r="CR35" t="s">
        <v>209</v>
      </c>
      <c r="CS35" t="s">
        <v>209</v>
      </c>
      <c r="CT35" t="s">
        <v>209</v>
      </c>
      <c r="CW35" t="s">
        <v>209</v>
      </c>
      <c r="CX35" t="s">
        <v>209</v>
      </c>
      <c r="CY35" t="s">
        <v>209</v>
      </c>
      <c r="CZ35" t="s">
        <v>209</v>
      </c>
      <c r="DC35" t="s">
        <v>209</v>
      </c>
      <c r="DD35" t="s">
        <v>209</v>
      </c>
      <c r="DE35" t="s">
        <v>209</v>
      </c>
      <c r="DF35" t="s">
        <v>209</v>
      </c>
      <c r="DI35" t="s">
        <v>209</v>
      </c>
      <c r="DJ35" t="s">
        <v>209</v>
      </c>
      <c r="DK35" t="s">
        <v>209</v>
      </c>
      <c r="DL35" t="s">
        <v>209</v>
      </c>
      <c r="DO35" t="s">
        <v>209</v>
      </c>
      <c r="DP35" t="s">
        <v>209</v>
      </c>
      <c r="DQ35" t="s">
        <v>209</v>
      </c>
      <c r="DR35" t="s">
        <v>209</v>
      </c>
      <c r="DU35" t="s">
        <v>209</v>
      </c>
      <c r="DV35" t="s">
        <v>209</v>
      </c>
      <c r="DW35" t="s">
        <v>209</v>
      </c>
      <c r="DX35" t="s">
        <v>209</v>
      </c>
      <c r="EA35" t="s">
        <v>209</v>
      </c>
      <c r="EB35" t="s">
        <v>209</v>
      </c>
      <c r="EC35" t="s">
        <v>209</v>
      </c>
      <c r="ED35" t="s">
        <v>209</v>
      </c>
      <c r="EG35" t="s">
        <v>209</v>
      </c>
      <c r="EH35" t="s">
        <v>209</v>
      </c>
      <c r="EI35" t="s">
        <v>209</v>
      </c>
      <c r="EJ35" t="s">
        <v>209</v>
      </c>
      <c r="EM35" t="s">
        <v>209</v>
      </c>
      <c r="EN35" t="s">
        <v>209</v>
      </c>
      <c r="EO35" t="s">
        <v>209</v>
      </c>
      <c r="EP35" t="s">
        <v>209</v>
      </c>
      <c r="ES35" t="s">
        <v>209</v>
      </c>
      <c r="ET35" t="s">
        <v>209</v>
      </c>
      <c r="EU35" t="s">
        <v>209</v>
      </c>
      <c r="EV35" t="s">
        <v>209</v>
      </c>
      <c r="EY35" t="s">
        <v>209</v>
      </c>
      <c r="EZ35" t="s">
        <v>209</v>
      </c>
      <c r="FA35" t="s">
        <v>209</v>
      </c>
      <c r="FB35" t="s">
        <v>209</v>
      </c>
      <c r="FE35" t="s">
        <v>209</v>
      </c>
      <c r="FF35" t="s">
        <v>209</v>
      </c>
      <c r="FG35" t="s">
        <v>209</v>
      </c>
      <c r="FH35" t="s">
        <v>209</v>
      </c>
      <c r="FK35" t="s">
        <v>209</v>
      </c>
      <c r="FL35" t="s">
        <v>209</v>
      </c>
      <c r="FM35" t="s">
        <v>209</v>
      </c>
      <c r="FN35" t="s">
        <v>209</v>
      </c>
      <c r="FQ35" t="s">
        <v>209</v>
      </c>
      <c r="FR35" t="s">
        <v>209</v>
      </c>
      <c r="FS35" t="s">
        <v>209</v>
      </c>
      <c r="FT35" t="s">
        <v>209</v>
      </c>
      <c r="FW35" t="s">
        <v>209</v>
      </c>
      <c r="FX35" t="s">
        <v>209</v>
      </c>
      <c r="FY35" t="s">
        <v>209</v>
      </c>
      <c r="FZ35" t="s">
        <v>209</v>
      </c>
      <c r="GC35" t="s">
        <v>209</v>
      </c>
      <c r="GD35" t="s">
        <v>209</v>
      </c>
      <c r="GE35" t="s">
        <v>209</v>
      </c>
      <c r="GF35" t="s">
        <v>209</v>
      </c>
      <c r="GI35" t="s">
        <v>209</v>
      </c>
      <c r="GJ35" t="s">
        <v>209</v>
      </c>
      <c r="GK35" t="s">
        <v>209</v>
      </c>
      <c r="GL35" t="s">
        <v>209</v>
      </c>
      <c r="GO35" t="s">
        <v>209</v>
      </c>
      <c r="GP35" t="s">
        <v>209</v>
      </c>
      <c r="GQ35" t="s">
        <v>209</v>
      </c>
      <c r="GR35" t="s">
        <v>209</v>
      </c>
      <c r="GU35" t="s">
        <v>209</v>
      </c>
      <c r="GV35" t="s">
        <v>209</v>
      </c>
      <c r="GW35" t="s">
        <v>209</v>
      </c>
      <c r="GX35" t="s">
        <v>209</v>
      </c>
      <c r="HA35" t="s">
        <v>209</v>
      </c>
      <c r="HB35" t="s">
        <v>209</v>
      </c>
      <c r="HC35" t="s">
        <v>209</v>
      </c>
      <c r="HD35" t="s">
        <v>209</v>
      </c>
      <c r="HG35" t="s">
        <v>209</v>
      </c>
      <c r="HH35" t="s">
        <v>209</v>
      </c>
      <c r="HI35" t="s">
        <v>209</v>
      </c>
      <c r="HJ35" t="s">
        <v>209</v>
      </c>
      <c r="HM35" t="s">
        <v>209</v>
      </c>
      <c r="HN35" t="s">
        <v>209</v>
      </c>
      <c r="HO35" t="s">
        <v>209</v>
      </c>
      <c r="HP35" t="s">
        <v>209</v>
      </c>
      <c r="HS35" t="s">
        <v>209</v>
      </c>
      <c r="HT35" t="s">
        <v>209</v>
      </c>
      <c r="HU35" t="s">
        <v>209</v>
      </c>
      <c r="HV35" t="s">
        <v>209</v>
      </c>
      <c r="HY35" t="s">
        <v>209</v>
      </c>
      <c r="HZ35" t="s">
        <v>209</v>
      </c>
      <c r="IA35" t="s">
        <v>209</v>
      </c>
      <c r="IB35" t="s">
        <v>209</v>
      </c>
      <c r="ID35" t="s">
        <v>207</v>
      </c>
      <c r="IF35">
        <v>709.82</v>
      </c>
      <c r="IG35">
        <v>8.27</v>
      </c>
      <c r="II35">
        <v>114.05</v>
      </c>
      <c r="IV35">
        <v>579.59</v>
      </c>
      <c r="ND35">
        <v>7.91</v>
      </c>
    </row>
    <row r="36" spans="1:368" x14ac:dyDescent="0.25">
      <c r="A36">
        <v>371</v>
      </c>
      <c r="B36" t="s">
        <v>340</v>
      </c>
      <c r="C36">
        <v>4</v>
      </c>
      <c r="D36" t="s">
        <v>198</v>
      </c>
      <c r="E36">
        <v>983210916</v>
      </c>
      <c r="F36" t="s">
        <v>341</v>
      </c>
      <c r="G36" t="s">
        <v>340</v>
      </c>
      <c r="H36" t="s">
        <v>200</v>
      </c>
      <c r="I36" t="s">
        <v>201</v>
      </c>
      <c r="K36" t="s">
        <v>202</v>
      </c>
      <c r="N36" t="s">
        <v>342</v>
      </c>
      <c r="O36" t="s">
        <v>206</v>
      </c>
      <c r="Q36" t="s">
        <v>209</v>
      </c>
      <c r="R36" t="s">
        <v>209</v>
      </c>
      <c r="S36" t="s">
        <v>209</v>
      </c>
      <c r="T36" t="s">
        <v>209</v>
      </c>
      <c r="W36" t="s">
        <v>209</v>
      </c>
      <c r="X36" t="s">
        <v>209</v>
      </c>
      <c r="Y36" t="s">
        <v>209</v>
      </c>
      <c r="Z36" t="s">
        <v>209</v>
      </c>
      <c r="AC36" t="s">
        <v>209</v>
      </c>
      <c r="AD36" t="s">
        <v>209</v>
      </c>
      <c r="AE36" t="s">
        <v>209</v>
      </c>
      <c r="AF36" t="s">
        <v>209</v>
      </c>
      <c r="AI36" t="s">
        <v>209</v>
      </c>
      <c r="AJ36" t="s">
        <v>209</v>
      </c>
      <c r="AK36" t="s">
        <v>209</v>
      </c>
      <c r="AL36" t="s">
        <v>209</v>
      </c>
      <c r="AO36" t="s">
        <v>209</v>
      </c>
      <c r="AP36" t="s">
        <v>209</v>
      </c>
      <c r="AQ36" t="s">
        <v>209</v>
      </c>
      <c r="AR36" t="s">
        <v>209</v>
      </c>
      <c r="AU36" t="s">
        <v>209</v>
      </c>
      <c r="AV36" t="s">
        <v>209</v>
      </c>
      <c r="AW36" t="s">
        <v>209</v>
      </c>
      <c r="AX36" t="s">
        <v>209</v>
      </c>
      <c r="BA36" t="s">
        <v>209</v>
      </c>
      <c r="BB36" t="s">
        <v>209</v>
      </c>
      <c r="BC36" t="s">
        <v>209</v>
      </c>
      <c r="BD36" t="s">
        <v>209</v>
      </c>
      <c r="BG36" t="s">
        <v>209</v>
      </c>
      <c r="BH36" t="s">
        <v>209</v>
      </c>
      <c r="BI36" t="s">
        <v>209</v>
      </c>
      <c r="BJ36" t="s">
        <v>209</v>
      </c>
      <c r="BM36" t="s">
        <v>209</v>
      </c>
      <c r="BN36" t="s">
        <v>209</v>
      </c>
      <c r="BO36" t="s">
        <v>209</v>
      </c>
      <c r="BP36" t="s">
        <v>209</v>
      </c>
      <c r="BS36" t="s">
        <v>209</v>
      </c>
      <c r="BT36" t="s">
        <v>209</v>
      </c>
      <c r="BU36" t="s">
        <v>209</v>
      </c>
      <c r="BV36" t="s">
        <v>209</v>
      </c>
      <c r="BY36" t="s">
        <v>209</v>
      </c>
      <c r="BZ36" t="s">
        <v>209</v>
      </c>
      <c r="CA36" t="s">
        <v>209</v>
      </c>
      <c r="CB36" t="s">
        <v>209</v>
      </c>
      <c r="CE36" t="s">
        <v>209</v>
      </c>
      <c r="CF36" t="s">
        <v>209</v>
      </c>
      <c r="CG36" t="s">
        <v>209</v>
      </c>
      <c r="CH36" t="s">
        <v>209</v>
      </c>
      <c r="CK36" t="s">
        <v>209</v>
      </c>
      <c r="CL36" t="s">
        <v>209</v>
      </c>
      <c r="CM36" t="s">
        <v>209</v>
      </c>
      <c r="CN36" t="s">
        <v>209</v>
      </c>
      <c r="CQ36" t="s">
        <v>209</v>
      </c>
      <c r="CR36" t="s">
        <v>209</v>
      </c>
      <c r="CS36" t="s">
        <v>209</v>
      </c>
      <c r="CT36" t="s">
        <v>209</v>
      </c>
      <c r="CW36" t="s">
        <v>209</v>
      </c>
      <c r="CX36" t="s">
        <v>209</v>
      </c>
      <c r="CY36" t="s">
        <v>209</v>
      </c>
      <c r="CZ36" t="s">
        <v>209</v>
      </c>
      <c r="DC36" t="s">
        <v>209</v>
      </c>
      <c r="DD36" t="s">
        <v>209</v>
      </c>
      <c r="DE36" t="s">
        <v>209</v>
      </c>
      <c r="DF36" t="s">
        <v>209</v>
      </c>
      <c r="DI36" t="s">
        <v>209</v>
      </c>
      <c r="DJ36" t="s">
        <v>209</v>
      </c>
      <c r="DK36" t="s">
        <v>209</v>
      </c>
      <c r="DL36" t="s">
        <v>209</v>
      </c>
      <c r="DO36" t="s">
        <v>209</v>
      </c>
      <c r="DP36" t="s">
        <v>209</v>
      </c>
      <c r="DQ36" t="s">
        <v>209</v>
      </c>
      <c r="DR36" t="s">
        <v>209</v>
      </c>
      <c r="DU36" t="s">
        <v>209</v>
      </c>
      <c r="DV36" t="s">
        <v>209</v>
      </c>
      <c r="DW36" t="s">
        <v>209</v>
      </c>
      <c r="DX36" t="s">
        <v>209</v>
      </c>
      <c r="EA36" t="s">
        <v>209</v>
      </c>
      <c r="EB36" t="s">
        <v>209</v>
      </c>
      <c r="EC36" t="s">
        <v>209</v>
      </c>
      <c r="ED36" t="s">
        <v>209</v>
      </c>
      <c r="EG36" t="s">
        <v>209</v>
      </c>
      <c r="EH36" t="s">
        <v>209</v>
      </c>
      <c r="EI36" t="s">
        <v>209</v>
      </c>
      <c r="EJ36" t="s">
        <v>209</v>
      </c>
      <c r="EM36" t="s">
        <v>209</v>
      </c>
      <c r="EN36" t="s">
        <v>209</v>
      </c>
      <c r="EO36" t="s">
        <v>209</v>
      </c>
      <c r="EP36" t="s">
        <v>209</v>
      </c>
      <c r="ES36" t="s">
        <v>209</v>
      </c>
      <c r="ET36" t="s">
        <v>209</v>
      </c>
      <c r="EU36" t="s">
        <v>209</v>
      </c>
      <c r="EV36" t="s">
        <v>209</v>
      </c>
      <c r="EY36" t="s">
        <v>209</v>
      </c>
      <c r="EZ36" t="s">
        <v>209</v>
      </c>
      <c r="FA36" t="s">
        <v>209</v>
      </c>
      <c r="FB36" t="s">
        <v>209</v>
      </c>
      <c r="FE36" t="s">
        <v>209</v>
      </c>
      <c r="FF36" t="s">
        <v>209</v>
      </c>
      <c r="FG36" t="s">
        <v>209</v>
      </c>
      <c r="FH36" t="s">
        <v>209</v>
      </c>
      <c r="FK36" t="s">
        <v>209</v>
      </c>
      <c r="FL36" t="s">
        <v>209</v>
      </c>
      <c r="FM36" t="s">
        <v>209</v>
      </c>
      <c r="FN36" t="s">
        <v>209</v>
      </c>
      <c r="FQ36" t="s">
        <v>209</v>
      </c>
      <c r="FR36" t="s">
        <v>209</v>
      </c>
      <c r="FS36" t="s">
        <v>209</v>
      </c>
      <c r="FT36" t="s">
        <v>209</v>
      </c>
      <c r="FW36" t="s">
        <v>209</v>
      </c>
      <c r="FX36" t="s">
        <v>209</v>
      </c>
      <c r="FY36" t="s">
        <v>209</v>
      </c>
      <c r="FZ36" t="s">
        <v>209</v>
      </c>
      <c r="GC36" t="s">
        <v>209</v>
      </c>
      <c r="GD36" t="s">
        <v>209</v>
      </c>
      <c r="GE36" t="s">
        <v>209</v>
      </c>
      <c r="GF36" t="s">
        <v>209</v>
      </c>
      <c r="GI36" t="s">
        <v>209</v>
      </c>
      <c r="GJ36" t="s">
        <v>209</v>
      </c>
      <c r="GK36" t="s">
        <v>209</v>
      </c>
      <c r="GL36" t="s">
        <v>209</v>
      </c>
      <c r="GO36" t="s">
        <v>209</v>
      </c>
      <c r="GP36" t="s">
        <v>209</v>
      </c>
      <c r="GQ36" t="s">
        <v>209</v>
      </c>
      <c r="GR36" t="s">
        <v>209</v>
      </c>
      <c r="GU36" t="s">
        <v>209</v>
      </c>
      <c r="GV36" t="s">
        <v>209</v>
      </c>
      <c r="GW36" t="s">
        <v>209</v>
      </c>
      <c r="GX36" t="s">
        <v>209</v>
      </c>
      <c r="HA36" t="s">
        <v>209</v>
      </c>
      <c r="HB36" t="s">
        <v>209</v>
      </c>
      <c r="HC36" t="s">
        <v>209</v>
      </c>
      <c r="HD36" t="s">
        <v>209</v>
      </c>
      <c r="HG36" t="s">
        <v>209</v>
      </c>
      <c r="HH36" t="s">
        <v>209</v>
      </c>
      <c r="HI36" t="s">
        <v>209</v>
      </c>
      <c r="HJ36" t="s">
        <v>209</v>
      </c>
      <c r="HM36" t="s">
        <v>209</v>
      </c>
      <c r="HN36" t="s">
        <v>209</v>
      </c>
      <c r="HO36" t="s">
        <v>209</v>
      </c>
      <c r="HP36" t="s">
        <v>209</v>
      </c>
      <c r="HS36" t="s">
        <v>209</v>
      </c>
      <c r="HT36" t="s">
        <v>209</v>
      </c>
      <c r="HU36" t="s">
        <v>209</v>
      </c>
      <c r="HV36" t="s">
        <v>209</v>
      </c>
      <c r="HY36" t="s">
        <v>209</v>
      </c>
      <c r="HZ36" t="s">
        <v>209</v>
      </c>
      <c r="IA36" t="s">
        <v>209</v>
      </c>
      <c r="IB36" t="s">
        <v>209</v>
      </c>
      <c r="ID36" t="s">
        <v>207</v>
      </c>
      <c r="IF36">
        <v>237.84</v>
      </c>
      <c r="IG36">
        <v>19.29</v>
      </c>
      <c r="II36">
        <v>198.15</v>
      </c>
      <c r="IV36">
        <v>11.91</v>
      </c>
      <c r="ND36">
        <v>8.49</v>
      </c>
    </row>
    <row r="37" spans="1:368" x14ac:dyDescent="0.25">
      <c r="A37">
        <v>381</v>
      </c>
      <c r="B37" t="s">
        <v>343</v>
      </c>
      <c r="C37">
        <v>4</v>
      </c>
      <c r="D37" t="s">
        <v>198</v>
      </c>
      <c r="E37">
        <v>1477911274</v>
      </c>
      <c r="F37" t="s">
        <v>344</v>
      </c>
      <c r="G37" t="s">
        <v>343</v>
      </c>
      <c r="H37" t="s">
        <v>200</v>
      </c>
      <c r="I37" t="s">
        <v>245</v>
      </c>
      <c r="K37" t="s">
        <v>202</v>
      </c>
      <c r="N37" t="s">
        <v>345</v>
      </c>
      <c r="O37" t="s">
        <v>206</v>
      </c>
      <c r="Q37" t="s">
        <v>209</v>
      </c>
      <c r="R37" t="s">
        <v>209</v>
      </c>
      <c r="S37" t="s">
        <v>209</v>
      </c>
      <c r="T37" t="s">
        <v>209</v>
      </c>
      <c r="W37" t="s">
        <v>209</v>
      </c>
      <c r="X37" t="s">
        <v>209</v>
      </c>
      <c r="Y37" t="s">
        <v>209</v>
      </c>
      <c r="Z37" t="s">
        <v>209</v>
      </c>
      <c r="AC37" t="s">
        <v>209</v>
      </c>
      <c r="AD37" t="s">
        <v>209</v>
      </c>
      <c r="AE37" t="s">
        <v>209</v>
      </c>
      <c r="AF37" t="s">
        <v>209</v>
      </c>
      <c r="AI37" t="s">
        <v>209</v>
      </c>
      <c r="AJ37" t="s">
        <v>209</v>
      </c>
      <c r="AK37" t="s">
        <v>209</v>
      </c>
      <c r="AL37" t="s">
        <v>209</v>
      </c>
      <c r="AO37" t="s">
        <v>209</v>
      </c>
      <c r="AP37" t="s">
        <v>209</v>
      </c>
      <c r="AQ37" t="s">
        <v>209</v>
      </c>
      <c r="AR37" t="s">
        <v>209</v>
      </c>
      <c r="AU37" t="s">
        <v>209</v>
      </c>
      <c r="AV37" t="s">
        <v>209</v>
      </c>
      <c r="AW37" t="s">
        <v>209</v>
      </c>
      <c r="AX37" t="s">
        <v>209</v>
      </c>
      <c r="BA37" t="s">
        <v>209</v>
      </c>
      <c r="BB37" t="s">
        <v>209</v>
      </c>
      <c r="BC37" t="s">
        <v>209</v>
      </c>
      <c r="BD37" t="s">
        <v>209</v>
      </c>
      <c r="BG37" t="s">
        <v>209</v>
      </c>
      <c r="BH37" t="s">
        <v>209</v>
      </c>
      <c r="BI37" t="s">
        <v>209</v>
      </c>
      <c r="BJ37" t="s">
        <v>209</v>
      </c>
      <c r="BM37" t="s">
        <v>209</v>
      </c>
      <c r="BN37" t="s">
        <v>209</v>
      </c>
      <c r="BO37" t="s">
        <v>209</v>
      </c>
      <c r="BP37" t="s">
        <v>209</v>
      </c>
      <c r="BS37" t="s">
        <v>209</v>
      </c>
      <c r="BT37" t="s">
        <v>209</v>
      </c>
      <c r="BU37" t="s">
        <v>209</v>
      </c>
      <c r="BV37" t="s">
        <v>209</v>
      </c>
      <c r="BY37" t="s">
        <v>209</v>
      </c>
      <c r="BZ37" t="s">
        <v>209</v>
      </c>
      <c r="CA37" t="s">
        <v>209</v>
      </c>
      <c r="CB37" t="s">
        <v>209</v>
      </c>
      <c r="CE37" t="s">
        <v>209</v>
      </c>
      <c r="CF37" t="s">
        <v>209</v>
      </c>
      <c r="CG37" t="s">
        <v>209</v>
      </c>
      <c r="CH37" t="s">
        <v>209</v>
      </c>
      <c r="CK37" t="s">
        <v>209</v>
      </c>
      <c r="CL37" t="s">
        <v>209</v>
      </c>
      <c r="CM37" t="s">
        <v>209</v>
      </c>
      <c r="CN37" t="s">
        <v>209</v>
      </c>
      <c r="CQ37" t="s">
        <v>209</v>
      </c>
      <c r="CR37" t="s">
        <v>209</v>
      </c>
      <c r="CS37" t="s">
        <v>209</v>
      </c>
      <c r="CT37" t="s">
        <v>209</v>
      </c>
      <c r="CW37" t="s">
        <v>209</v>
      </c>
      <c r="CX37" t="s">
        <v>209</v>
      </c>
      <c r="CY37" t="s">
        <v>209</v>
      </c>
      <c r="CZ37" t="s">
        <v>209</v>
      </c>
      <c r="DC37" t="s">
        <v>209</v>
      </c>
      <c r="DD37" t="s">
        <v>209</v>
      </c>
      <c r="DE37" t="s">
        <v>209</v>
      </c>
      <c r="DF37" t="s">
        <v>209</v>
      </c>
      <c r="DI37" t="s">
        <v>209</v>
      </c>
      <c r="DJ37" t="s">
        <v>209</v>
      </c>
      <c r="DK37" t="s">
        <v>209</v>
      </c>
      <c r="DL37" t="s">
        <v>209</v>
      </c>
      <c r="DN37" t="s">
        <v>206</v>
      </c>
      <c r="DO37" t="s">
        <v>206</v>
      </c>
      <c r="DP37" t="s">
        <v>207</v>
      </c>
      <c r="DQ37" t="s">
        <v>207</v>
      </c>
      <c r="DR37" t="s">
        <v>207</v>
      </c>
      <c r="DS37" t="s">
        <v>346</v>
      </c>
      <c r="DU37" t="s">
        <v>209</v>
      </c>
      <c r="DV37" t="s">
        <v>209</v>
      </c>
      <c r="DW37" t="s">
        <v>209</v>
      </c>
      <c r="DX37" t="s">
        <v>209</v>
      </c>
      <c r="EA37" t="s">
        <v>209</v>
      </c>
      <c r="EB37" t="s">
        <v>209</v>
      </c>
      <c r="EC37" t="s">
        <v>209</v>
      </c>
      <c r="ED37" t="s">
        <v>209</v>
      </c>
      <c r="EG37" t="s">
        <v>209</v>
      </c>
      <c r="EH37" t="s">
        <v>209</v>
      </c>
      <c r="EI37" t="s">
        <v>209</v>
      </c>
      <c r="EJ37" t="s">
        <v>209</v>
      </c>
      <c r="EM37" t="s">
        <v>209</v>
      </c>
      <c r="EN37" t="s">
        <v>209</v>
      </c>
      <c r="EO37" t="s">
        <v>209</v>
      </c>
      <c r="EP37" t="s">
        <v>209</v>
      </c>
      <c r="ES37" t="s">
        <v>209</v>
      </c>
      <c r="ET37" t="s">
        <v>209</v>
      </c>
      <c r="EU37" t="s">
        <v>209</v>
      </c>
      <c r="EV37" t="s">
        <v>209</v>
      </c>
      <c r="EY37" t="s">
        <v>209</v>
      </c>
      <c r="EZ37" t="s">
        <v>209</v>
      </c>
      <c r="FA37" t="s">
        <v>209</v>
      </c>
      <c r="FB37" t="s">
        <v>209</v>
      </c>
      <c r="FE37" t="s">
        <v>209</v>
      </c>
      <c r="FF37" t="s">
        <v>209</v>
      </c>
      <c r="FG37" t="s">
        <v>209</v>
      </c>
      <c r="FH37" t="s">
        <v>209</v>
      </c>
      <c r="FK37" t="s">
        <v>209</v>
      </c>
      <c r="FL37" t="s">
        <v>209</v>
      </c>
      <c r="FM37" t="s">
        <v>209</v>
      </c>
      <c r="FN37" t="s">
        <v>209</v>
      </c>
      <c r="FQ37" t="s">
        <v>209</v>
      </c>
      <c r="FR37" t="s">
        <v>209</v>
      </c>
      <c r="FS37" t="s">
        <v>209</v>
      </c>
      <c r="FT37" t="s">
        <v>209</v>
      </c>
      <c r="FW37" t="s">
        <v>209</v>
      </c>
      <c r="FX37" t="s">
        <v>209</v>
      </c>
      <c r="FY37" t="s">
        <v>209</v>
      </c>
      <c r="FZ37" t="s">
        <v>209</v>
      </c>
      <c r="GC37" t="s">
        <v>209</v>
      </c>
      <c r="GD37" t="s">
        <v>209</v>
      </c>
      <c r="GE37" t="s">
        <v>209</v>
      </c>
      <c r="GF37" t="s">
        <v>209</v>
      </c>
      <c r="GI37" t="s">
        <v>209</v>
      </c>
      <c r="GJ37" t="s">
        <v>209</v>
      </c>
      <c r="GK37" t="s">
        <v>209</v>
      </c>
      <c r="GL37" t="s">
        <v>209</v>
      </c>
      <c r="GO37" t="s">
        <v>209</v>
      </c>
      <c r="GP37" t="s">
        <v>209</v>
      </c>
      <c r="GQ37" t="s">
        <v>209</v>
      </c>
      <c r="GR37" t="s">
        <v>209</v>
      </c>
      <c r="GU37" t="s">
        <v>209</v>
      </c>
      <c r="GV37" t="s">
        <v>209</v>
      </c>
      <c r="GW37" t="s">
        <v>209</v>
      </c>
      <c r="GX37" t="s">
        <v>209</v>
      </c>
      <c r="HA37" t="s">
        <v>209</v>
      </c>
      <c r="HB37" t="s">
        <v>209</v>
      </c>
      <c r="HC37" t="s">
        <v>209</v>
      </c>
      <c r="HD37" t="s">
        <v>209</v>
      </c>
      <c r="HG37" t="s">
        <v>209</v>
      </c>
      <c r="HH37" t="s">
        <v>209</v>
      </c>
      <c r="HI37" t="s">
        <v>209</v>
      </c>
      <c r="HJ37" t="s">
        <v>209</v>
      </c>
      <c r="HM37" t="s">
        <v>209</v>
      </c>
      <c r="HN37" t="s">
        <v>209</v>
      </c>
      <c r="HO37" t="s">
        <v>209</v>
      </c>
      <c r="HP37" t="s">
        <v>209</v>
      </c>
      <c r="HS37" t="s">
        <v>209</v>
      </c>
      <c r="HT37" t="s">
        <v>209</v>
      </c>
      <c r="HU37" t="s">
        <v>209</v>
      </c>
      <c r="HV37" t="s">
        <v>209</v>
      </c>
      <c r="HY37" t="s">
        <v>209</v>
      </c>
      <c r="HZ37" t="s">
        <v>209</v>
      </c>
      <c r="IA37" t="s">
        <v>209</v>
      </c>
      <c r="IB37" t="s">
        <v>209</v>
      </c>
      <c r="ID37" t="s">
        <v>207</v>
      </c>
      <c r="IF37">
        <v>838.08</v>
      </c>
      <c r="IG37">
        <v>8.8800000000000008</v>
      </c>
      <c r="II37">
        <v>220.55</v>
      </c>
      <c r="IV37">
        <v>598.71</v>
      </c>
      <c r="ND37">
        <v>9.94</v>
      </c>
    </row>
    <row r="38" spans="1:368" x14ac:dyDescent="0.25">
      <c r="A38">
        <v>385</v>
      </c>
      <c r="B38" t="s">
        <v>347</v>
      </c>
      <c r="C38">
        <v>4</v>
      </c>
      <c r="D38" t="s">
        <v>198</v>
      </c>
      <c r="E38">
        <v>642964823</v>
      </c>
      <c r="F38" t="s">
        <v>348</v>
      </c>
      <c r="G38" t="s">
        <v>347</v>
      </c>
      <c r="H38" t="s">
        <v>200</v>
      </c>
      <c r="I38" t="s">
        <v>349</v>
      </c>
      <c r="K38" t="s">
        <v>213</v>
      </c>
      <c r="L38" t="s">
        <v>219</v>
      </c>
      <c r="M38" t="s">
        <v>350</v>
      </c>
      <c r="O38" t="s">
        <v>206</v>
      </c>
      <c r="P38" t="s">
        <v>206</v>
      </c>
      <c r="Q38" t="s">
        <v>206</v>
      </c>
      <c r="R38" t="s">
        <v>207</v>
      </c>
      <c r="S38" t="s">
        <v>207</v>
      </c>
      <c r="T38" t="s">
        <v>207</v>
      </c>
      <c r="U38" t="s">
        <v>351</v>
      </c>
      <c r="V38" t="s">
        <v>206</v>
      </c>
      <c r="W38" t="s">
        <v>206</v>
      </c>
      <c r="X38" t="s">
        <v>206</v>
      </c>
      <c r="Y38" t="s">
        <v>207</v>
      </c>
      <c r="Z38" t="s">
        <v>207</v>
      </c>
      <c r="AB38" t="s">
        <v>206</v>
      </c>
      <c r="AC38" t="s">
        <v>206</v>
      </c>
      <c r="AD38" t="s">
        <v>206</v>
      </c>
      <c r="AE38" t="s">
        <v>207</v>
      </c>
      <c r="AF38" t="s">
        <v>207</v>
      </c>
      <c r="AH38" t="s">
        <v>206</v>
      </c>
      <c r="AI38" t="s">
        <v>206</v>
      </c>
      <c r="AJ38" t="s">
        <v>206</v>
      </c>
      <c r="AK38" t="s">
        <v>207</v>
      </c>
      <c r="AL38" t="s">
        <v>207</v>
      </c>
      <c r="AN38" t="s">
        <v>206</v>
      </c>
      <c r="AO38" t="s">
        <v>206</v>
      </c>
      <c r="AP38" t="s">
        <v>206</v>
      </c>
      <c r="AQ38" t="s">
        <v>207</v>
      </c>
      <c r="AR38" t="s">
        <v>207</v>
      </c>
      <c r="AU38" t="s">
        <v>209</v>
      </c>
      <c r="AV38" t="s">
        <v>209</v>
      </c>
      <c r="AW38" t="s">
        <v>209</v>
      </c>
      <c r="AX38" t="s">
        <v>209</v>
      </c>
      <c r="BA38" t="s">
        <v>209</v>
      </c>
      <c r="BB38" t="s">
        <v>209</v>
      </c>
      <c r="BC38" t="s">
        <v>209</v>
      </c>
      <c r="BD38" t="s">
        <v>209</v>
      </c>
      <c r="BF38" t="s">
        <v>206</v>
      </c>
      <c r="BG38" t="s">
        <v>206</v>
      </c>
      <c r="BH38" t="s">
        <v>206</v>
      </c>
      <c r="BI38" t="s">
        <v>207</v>
      </c>
      <c r="BJ38" t="s">
        <v>207</v>
      </c>
      <c r="BL38" t="s">
        <v>206</v>
      </c>
      <c r="BM38" t="s">
        <v>206</v>
      </c>
      <c r="BN38" t="s">
        <v>206</v>
      </c>
      <c r="BO38" t="s">
        <v>207</v>
      </c>
      <c r="BP38" t="s">
        <v>207</v>
      </c>
      <c r="BR38" t="s">
        <v>206</v>
      </c>
      <c r="BS38" t="s">
        <v>206</v>
      </c>
      <c r="BT38" t="s">
        <v>206</v>
      </c>
      <c r="BU38" t="s">
        <v>207</v>
      </c>
      <c r="BV38" t="s">
        <v>207</v>
      </c>
      <c r="BX38" t="s">
        <v>206</v>
      </c>
      <c r="BY38" t="s">
        <v>206</v>
      </c>
      <c r="BZ38" t="s">
        <v>206</v>
      </c>
      <c r="CA38" t="s">
        <v>207</v>
      </c>
      <c r="CB38" t="s">
        <v>207</v>
      </c>
      <c r="CD38" t="s">
        <v>206</v>
      </c>
      <c r="CE38" t="s">
        <v>206</v>
      </c>
      <c r="CF38" t="s">
        <v>206</v>
      </c>
      <c r="CG38" t="s">
        <v>207</v>
      </c>
      <c r="CH38" t="s">
        <v>207</v>
      </c>
      <c r="CJ38" t="s">
        <v>206</v>
      </c>
      <c r="CK38" t="s">
        <v>206</v>
      </c>
      <c r="CL38" t="s">
        <v>206</v>
      </c>
      <c r="CM38" t="s">
        <v>207</v>
      </c>
      <c r="CN38" t="s">
        <v>207</v>
      </c>
      <c r="CP38" t="s">
        <v>206</v>
      </c>
      <c r="CQ38" t="s">
        <v>206</v>
      </c>
      <c r="CR38" t="s">
        <v>206</v>
      </c>
      <c r="CS38" t="s">
        <v>207</v>
      </c>
      <c r="CT38" t="s">
        <v>207</v>
      </c>
      <c r="CV38" t="s">
        <v>206</v>
      </c>
      <c r="CW38" t="s">
        <v>206</v>
      </c>
      <c r="CX38" t="s">
        <v>206</v>
      </c>
      <c r="CY38" t="s">
        <v>207</v>
      </c>
      <c r="CZ38" t="s">
        <v>207</v>
      </c>
      <c r="DB38" t="s">
        <v>206</v>
      </c>
      <c r="DC38" t="s">
        <v>206</v>
      </c>
      <c r="DD38" t="s">
        <v>206</v>
      </c>
      <c r="DE38" t="s">
        <v>207</v>
      </c>
      <c r="DF38" t="s">
        <v>207</v>
      </c>
      <c r="DH38" t="s">
        <v>206</v>
      </c>
      <c r="DI38" t="s">
        <v>206</v>
      </c>
      <c r="DJ38" t="s">
        <v>206</v>
      </c>
      <c r="DK38" t="s">
        <v>207</v>
      </c>
      <c r="DL38" t="s">
        <v>207</v>
      </c>
      <c r="DN38" t="s">
        <v>206</v>
      </c>
      <c r="DO38" t="s">
        <v>206</v>
      </c>
      <c r="DP38" t="s">
        <v>206</v>
      </c>
      <c r="DQ38" t="s">
        <v>207</v>
      </c>
      <c r="DR38" t="s">
        <v>207</v>
      </c>
      <c r="DT38" t="s">
        <v>206</v>
      </c>
      <c r="DU38" t="s">
        <v>206</v>
      </c>
      <c r="DV38" t="s">
        <v>206</v>
      </c>
      <c r="DW38" t="s">
        <v>207</v>
      </c>
      <c r="DX38" t="s">
        <v>207</v>
      </c>
      <c r="DZ38" t="s">
        <v>206</v>
      </c>
      <c r="EA38" t="s">
        <v>206</v>
      </c>
      <c r="EB38" t="s">
        <v>206</v>
      </c>
      <c r="EC38" t="s">
        <v>207</v>
      </c>
      <c r="ED38" t="s">
        <v>207</v>
      </c>
      <c r="EF38" t="s">
        <v>206</v>
      </c>
      <c r="EG38" t="s">
        <v>206</v>
      </c>
      <c r="EH38" t="s">
        <v>206</v>
      </c>
      <c r="EI38" t="s">
        <v>207</v>
      </c>
      <c r="EJ38" t="s">
        <v>207</v>
      </c>
      <c r="EL38" t="s">
        <v>206</v>
      </c>
      <c r="EM38" t="s">
        <v>206</v>
      </c>
      <c r="EN38" t="s">
        <v>206</v>
      </c>
      <c r="EO38" t="s">
        <v>207</v>
      </c>
      <c r="EP38" t="s">
        <v>207</v>
      </c>
      <c r="ER38" t="s">
        <v>206</v>
      </c>
      <c r="ES38" t="s">
        <v>206</v>
      </c>
      <c r="ET38" t="s">
        <v>206</v>
      </c>
      <c r="EU38" t="s">
        <v>207</v>
      </c>
      <c r="EV38" t="s">
        <v>207</v>
      </c>
      <c r="EX38" t="s">
        <v>206</v>
      </c>
      <c r="EY38" t="s">
        <v>206</v>
      </c>
      <c r="EZ38" t="s">
        <v>206</v>
      </c>
      <c r="FA38" t="s">
        <v>207</v>
      </c>
      <c r="FB38" t="s">
        <v>207</v>
      </c>
      <c r="FD38" t="s">
        <v>206</v>
      </c>
      <c r="FE38" t="s">
        <v>207</v>
      </c>
      <c r="FF38" t="s">
        <v>207</v>
      </c>
      <c r="FG38" t="s">
        <v>207</v>
      </c>
      <c r="FH38" t="s">
        <v>207</v>
      </c>
      <c r="FK38" t="s">
        <v>209</v>
      </c>
      <c r="FL38" t="s">
        <v>209</v>
      </c>
      <c r="FM38" t="s">
        <v>209</v>
      </c>
      <c r="FN38" t="s">
        <v>209</v>
      </c>
      <c r="FQ38" t="s">
        <v>209</v>
      </c>
      <c r="FR38" t="s">
        <v>209</v>
      </c>
      <c r="FS38" t="s">
        <v>209</v>
      </c>
      <c r="FT38" t="s">
        <v>209</v>
      </c>
      <c r="FV38" t="s">
        <v>206</v>
      </c>
      <c r="FW38" t="s">
        <v>206</v>
      </c>
      <c r="FX38" t="s">
        <v>206</v>
      </c>
      <c r="FY38" t="s">
        <v>207</v>
      </c>
      <c r="FZ38" t="s">
        <v>207</v>
      </c>
      <c r="GB38" t="s">
        <v>206</v>
      </c>
      <c r="GC38" t="s">
        <v>206</v>
      </c>
      <c r="GD38" t="s">
        <v>206</v>
      </c>
      <c r="GE38" t="s">
        <v>207</v>
      </c>
      <c r="GF38" t="s">
        <v>207</v>
      </c>
      <c r="GI38" t="s">
        <v>209</v>
      </c>
      <c r="GJ38" t="s">
        <v>209</v>
      </c>
      <c r="GK38" t="s">
        <v>209</v>
      </c>
      <c r="GL38" t="s">
        <v>209</v>
      </c>
      <c r="GN38" t="s">
        <v>206</v>
      </c>
      <c r="GO38" t="s">
        <v>206</v>
      </c>
      <c r="GP38" t="s">
        <v>206</v>
      </c>
      <c r="GQ38" t="s">
        <v>207</v>
      </c>
      <c r="GR38" t="s">
        <v>207</v>
      </c>
      <c r="GT38" t="s">
        <v>206</v>
      </c>
      <c r="GU38" t="s">
        <v>206</v>
      </c>
      <c r="GV38" t="s">
        <v>206</v>
      </c>
      <c r="GW38" t="s">
        <v>207</v>
      </c>
      <c r="GX38" t="s">
        <v>207</v>
      </c>
      <c r="GZ38" t="s">
        <v>206</v>
      </c>
      <c r="HA38" t="s">
        <v>206</v>
      </c>
      <c r="HB38" t="s">
        <v>206</v>
      </c>
      <c r="HC38" t="s">
        <v>207</v>
      </c>
      <c r="HD38" t="s">
        <v>207</v>
      </c>
      <c r="HF38" t="s">
        <v>206</v>
      </c>
      <c r="HG38" t="s">
        <v>206</v>
      </c>
      <c r="HH38" t="s">
        <v>206</v>
      </c>
      <c r="HI38" t="s">
        <v>207</v>
      </c>
      <c r="HJ38" t="s">
        <v>207</v>
      </c>
      <c r="HL38" t="s">
        <v>206</v>
      </c>
      <c r="HM38" t="s">
        <v>206</v>
      </c>
      <c r="HN38" t="s">
        <v>206</v>
      </c>
      <c r="HO38" t="s">
        <v>207</v>
      </c>
      <c r="HP38" t="s">
        <v>207</v>
      </c>
      <c r="HR38" t="s">
        <v>206</v>
      </c>
      <c r="HS38" t="s">
        <v>206</v>
      </c>
      <c r="HT38" t="s">
        <v>206</v>
      </c>
      <c r="HU38" t="s">
        <v>207</v>
      </c>
      <c r="HV38" t="s">
        <v>207</v>
      </c>
      <c r="HX38" t="s">
        <v>206</v>
      </c>
      <c r="HY38" t="s">
        <v>206</v>
      </c>
      <c r="HZ38" t="s">
        <v>206</v>
      </c>
      <c r="IA38" t="s">
        <v>207</v>
      </c>
      <c r="IB38" t="s">
        <v>207</v>
      </c>
      <c r="ID38" t="s">
        <v>207</v>
      </c>
      <c r="IF38">
        <v>809.18</v>
      </c>
      <c r="IG38">
        <v>26.42</v>
      </c>
      <c r="II38">
        <v>107.31</v>
      </c>
      <c r="IV38">
        <v>658.08</v>
      </c>
      <c r="ND38">
        <v>17.37</v>
      </c>
    </row>
    <row r="39" spans="1:368" x14ac:dyDescent="0.25">
      <c r="A39">
        <v>388</v>
      </c>
      <c r="B39" t="s">
        <v>352</v>
      </c>
      <c r="C39">
        <v>4</v>
      </c>
      <c r="D39" t="s">
        <v>198</v>
      </c>
      <c r="E39">
        <v>211174233</v>
      </c>
      <c r="F39" t="s">
        <v>353</v>
      </c>
      <c r="G39" t="s">
        <v>352</v>
      </c>
      <c r="H39" t="s">
        <v>200</v>
      </c>
      <c r="I39" t="s">
        <v>325</v>
      </c>
      <c r="K39" t="s">
        <v>213</v>
      </c>
      <c r="L39" t="s">
        <v>214</v>
      </c>
      <c r="O39" t="s">
        <v>206</v>
      </c>
      <c r="Q39" t="s">
        <v>209</v>
      </c>
      <c r="R39" t="s">
        <v>209</v>
      </c>
      <c r="S39" t="s">
        <v>209</v>
      </c>
      <c r="T39" t="s">
        <v>209</v>
      </c>
      <c r="W39" t="s">
        <v>209</v>
      </c>
      <c r="X39" t="s">
        <v>209</v>
      </c>
      <c r="Y39" t="s">
        <v>209</v>
      </c>
      <c r="Z39" t="s">
        <v>209</v>
      </c>
      <c r="AB39" t="s">
        <v>206</v>
      </c>
      <c r="AC39" t="s">
        <v>207</v>
      </c>
      <c r="AD39" t="s">
        <v>206</v>
      </c>
      <c r="AE39" t="s">
        <v>207</v>
      </c>
      <c r="AF39" t="s">
        <v>206</v>
      </c>
      <c r="AH39" t="s">
        <v>206</v>
      </c>
      <c r="AI39" t="s">
        <v>206</v>
      </c>
      <c r="AJ39" t="s">
        <v>207</v>
      </c>
      <c r="AK39" t="s">
        <v>207</v>
      </c>
      <c r="AL39" t="s">
        <v>207</v>
      </c>
      <c r="AO39" t="s">
        <v>209</v>
      </c>
      <c r="AP39" t="s">
        <v>209</v>
      </c>
      <c r="AQ39" t="s">
        <v>209</v>
      </c>
      <c r="AR39" t="s">
        <v>209</v>
      </c>
      <c r="AU39" t="s">
        <v>209</v>
      </c>
      <c r="AV39" t="s">
        <v>209</v>
      </c>
      <c r="AW39" t="s">
        <v>209</v>
      </c>
      <c r="AX39" t="s">
        <v>209</v>
      </c>
      <c r="AZ39" t="s">
        <v>206</v>
      </c>
      <c r="BA39" t="s">
        <v>206</v>
      </c>
      <c r="BB39" t="s">
        <v>207</v>
      </c>
      <c r="BC39" t="s">
        <v>206</v>
      </c>
      <c r="BD39" t="s">
        <v>207</v>
      </c>
      <c r="BE39" t="s">
        <v>354</v>
      </c>
      <c r="BF39" t="s">
        <v>206</v>
      </c>
      <c r="BG39" t="s">
        <v>207</v>
      </c>
      <c r="BH39" t="s">
        <v>207</v>
      </c>
      <c r="BI39" t="s">
        <v>207</v>
      </c>
      <c r="BJ39" t="s">
        <v>206</v>
      </c>
      <c r="BK39" t="s">
        <v>355</v>
      </c>
      <c r="BM39" t="s">
        <v>209</v>
      </c>
      <c r="BN39" t="s">
        <v>209</v>
      </c>
      <c r="BO39" t="s">
        <v>209</v>
      </c>
      <c r="BP39" t="s">
        <v>209</v>
      </c>
      <c r="BS39" t="s">
        <v>209</v>
      </c>
      <c r="BT39" t="s">
        <v>209</v>
      </c>
      <c r="BU39" t="s">
        <v>209</v>
      </c>
      <c r="BV39" t="s">
        <v>209</v>
      </c>
      <c r="BY39" t="s">
        <v>209</v>
      </c>
      <c r="BZ39" t="s">
        <v>209</v>
      </c>
      <c r="CA39" t="s">
        <v>209</v>
      </c>
      <c r="CB39" t="s">
        <v>209</v>
      </c>
      <c r="CE39" t="s">
        <v>209</v>
      </c>
      <c r="CF39" t="s">
        <v>209</v>
      </c>
      <c r="CG39" t="s">
        <v>209</v>
      </c>
      <c r="CH39" t="s">
        <v>209</v>
      </c>
      <c r="CK39" t="s">
        <v>209</v>
      </c>
      <c r="CL39" t="s">
        <v>209</v>
      </c>
      <c r="CM39" t="s">
        <v>209</v>
      </c>
      <c r="CN39" t="s">
        <v>209</v>
      </c>
      <c r="CQ39" t="s">
        <v>209</v>
      </c>
      <c r="CR39" t="s">
        <v>209</v>
      </c>
      <c r="CS39" t="s">
        <v>209</v>
      </c>
      <c r="CT39" t="s">
        <v>209</v>
      </c>
      <c r="CW39" t="s">
        <v>209</v>
      </c>
      <c r="CX39" t="s">
        <v>209</v>
      </c>
      <c r="CY39" t="s">
        <v>209</v>
      </c>
      <c r="CZ39" t="s">
        <v>209</v>
      </c>
      <c r="DC39" t="s">
        <v>209</v>
      </c>
      <c r="DD39" t="s">
        <v>209</v>
      </c>
      <c r="DE39" t="s">
        <v>209</v>
      </c>
      <c r="DF39" t="s">
        <v>209</v>
      </c>
      <c r="DI39" t="s">
        <v>209</v>
      </c>
      <c r="DJ39" t="s">
        <v>209</v>
      </c>
      <c r="DK39" t="s">
        <v>209</v>
      </c>
      <c r="DL39" t="s">
        <v>209</v>
      </c>
      <c r="DO39" t="s">
        <v>209</v>
      </c>
      <c r="DP39" t="s">
        <v>209</v>
      </c>
      <c r="DQ39" t="s">
        <v>209</v>
      </c>
      <c r="DR39" t="s">
        <v>209</v>
      </c>
      <c r="DU39" t="s">
        <v>209</v>
      </c>
      <c r="DV39" t="s">
        <v>209</v>
      </c>
      <c r="DW39" t="s">
        <v>209</v>
      </c>
      <c r="DX39" t="s">
        <v>209</v>
      </c>
      <c r="EA39" t="s">
        <v>209</v>
      </c>
      <c r="EB39" t="s">
        <v>209</v>
      </c>
      <c r="EC39" t="s">
        <v>209</v>
      </c>
      <c r="ED39" t="s">
        <v>209</v>
      </c>
      <c r="EG39" t="s">
        <v>209</v>
      </c>
      <c r="EH39" t="s">
        <v>209</v>
      </c>
      <c r="EI39" t="s">
        <v>209</v>
      </c>
      <c r="EJ39" t="s">
        <v>209</v>
      </c>
      <c r="EM39" t="s">
        <v>209</v>
      </c>
      <c r="EN39" t="s">
        <v>209</v>
      </c>
      <c r="EO39" t="s">
        <v>209</v>
      </c>
      <c r="EP39" t="s">
        <v>209</v>
      </c>
      <c r="ES39" t="s">
        <v>209</v>
      </c>
      <c r="ET39" t="s">
        <v>209</v>
      </c>
      <c r="EU39" t="s">
        <v>209</v>
      </c>
      <c r="EV39" t="s">
        <v>209</v>
      </c>
      <c r="EY39" t="s">
        <v>209</v>
      </c>
      <c r="EZ39" t="s">
        <v>209</v>
      </c>
      <c r="FA39" t="s">
        <v>209</v>
      </c>
      <c r="FB39" t="s">
        <v>209</v>
      </c>
      <c r="FE39" t="s">
        <v>209</v>
      </c>
      <c r="FF39" t="s">
        <v>209</v>
      </c>
      <c r="FG39" t="s">
        <v>209</v>
      </c>
      <c r="FH39" t="s">
        <v>209</v>
      </c>
      <c r="FK39" t="s">
        <v>209</v>
      </c>
      <c r="FL39" t="s">
        <v>209</v>
      </c>
      <c r="FM39" t="s">
        <v>209</v>
      </c>
      <c r="FN39" t="s">
        <v>209</v>
      </c>
      <c r="FQ39" t="s">
        <v>209</v>
      </c>
      <c r="FR39" t="s">
        <v>209</v>
      </c>
      <c r="FS39" t="s">
        <v>209</v>
      </c>
      <c r="FT39" t="s">
        <v>209</v>
      </c>
      <c r="FW39" t="s">
        <v>209</v>
      </c>
      <c r="FX39" t="s">
        <v>209</v>
      </c>
      <c r="FY39" t="s">
        <v>209</v>
      </c>
      <c r="FZ39" t="s">
        <v>209</v>
      </c>
      <c r="GC39" t="s">
        <v>209</v>
      </c>
      <c r="GD39" t="s">
        <v>209</v>
      </c>
      <c r="GE39" t="s">
        <v>209</v>
      </c>
      <c r="GF39" t="s">
        <v>209</v>
      </c>
      <c r="GI39" t="s">
        <v>209</v>
      </c>
      <c r="GJ39" t="s">
        <v>209</v>
      </c>
      <c r="GK39" t="s">
        <v>209</v>
      </c>
      <c r="GL39" t="s">
        <v>209</v>
      </c>
      <c r="GO39" t="s">
        <v>209</v>
      </c>
      <c r="GP39" t="s">
        <v>209</v>
      </c>
      <c r="GQ39" t="s">
        <v>209</v>
      </c>
      <c r="GR39" t="s">
        <v>209</v>
      </c>
      <c r="GU39" t="s">
        <v>209</v>
      </c>
      <c r="GV39" t="s">
        <v>209</v>
      </c>
      <c r="GW39" t="s">
        <v>209</v>
      </c>
      <c r="GX39" t="s">
        <v>209</v>
      </c>
      <c r="HA39" t="s">
        <v>209</v>
      </c>
      <c r="HB39" t="s">
        <v>209</v>
      </c>
      <c r="HC39" t="s">
        <v>209</v>
      </c>
      <c r="HD39" t="s">
        <v>209</v>
      </c>
      <c r="HG39" t="s">
        <v>209</v>
      </c>
      <c r="HH39" t="s">
        <v>209</v>
      </c>
      <c r="HI39" t="s">
        <v>209</v>
      </c>
      <c r="HJ39" t="s">
        <v>209</v>
      </c>
      <c r="HM39" t="s">
        <v>209</v>
      </c>
      <c r="HN39" t="s">
        <v>209</v>
      </c>
      <c r="HO39" t="s">
        <v>209</v>
      </c>
      <c r="HP39" t="s">
        <v>209</v>
      </c>
      <c r="HS39" t="s">
        <v>209</v>
      </c>
      <c r="HT39" t="s">
        <v>209</v>
      </c>
      <c r="HU39" t="s">
        <v>209</v>
      </c>
      <c r="HV39" t="s">
        <v>209</v>
      </c>
      <c r="HY39" t="s">
        <v>209</v>
      </c>
      <c r="HZ39" t="s">
        <v>209</v>
      </c>
      <c r="IA39" t="s">
        <v>209</v>
      </c>
      <c r="IB39" t="s">
        <v>209</v>
      </c>
      <c r="ID39" t="s">
        <v>207</v>
      </c>
      <c r="IF39">
        <v>8718.48</v>
      </c>
      <c r="IG39">
        <v>2344.14</v>
      </c>
      <c r="II39">
        <v>447.96</v>
      </c>
      <c r="IV39">
        <v>5911.44</v>
      </c>
      <c r="ND39">
        <v>14.94</v>
      </c>
    </row>
    <row r="40" spans="1:368" x14ac:dyDescent="0.25">
      <c r="A40">
        <v>397</v>
      </c>
      <c r="B40" t="s">
        <v>356</v>
      </c>
      <c r="C40">
        <v>4</v>
      </c>
      <c r="D40" t="s">
        <v>198</v>
      </c>
      <c r="E40">
        <v>1840239652</v>
      </c>
      <c r="F40" t="s">
        <v>357</v>
      </c>
      <c r="G40" t="s">
        <v>356</v>
      </c>
      <c r="H40" t="s">
        <v>200</v>
      </c>
      <c r="I40" t="s">
        <v>201</v>
      </c>
      <c r="K40" t="s">
        <v>213</v>
      </c>
      <c r="L40" t="s">
        <v>214</v>
      </c>
      <c r="O40" t="s">
        <v>206</v>
      </c>
      <c r="P40" t="s">
        <v>206</v>
      </c>
      <c r="Q40" t="s">
        <v>207</v>
      </c>
      <c r="R40" t="s">
        <v>206</v>
      </c>
      <c r="S40" t="s">
        <v>206</v>
      </c>
      <c r="T40" t="s">
        <v>207</v>
      </c>
      <c r="V40" t="s">
        <v>206</v>
      </c>
      <c r="W40" t="s">
        <v>207</v>
      </c>
      <c r="X40" t="s">
        <v>207</v>
      </c>
      <c r="Y40" t="s">
        <v>207</v>
      </c>
      <c r="Z40" t="s">
        <v>206</v>
      </c>
      <c r="AB40" t="s">
        <v>206</v>
      </c>
      <c r="AC40" t="s">
        <v>206</v>
      </c>
      <c r="AD40" t="s">
        <v>206</v>
      </c>
      <c r="AE40" t="s">
        <v>207</v>
      </c>
      <c r="AF40" t="s">
        <v>207</v>
      </c>
      <c r="AH40" t="s">
        <v>206</v>
      </c>
      <c r="AI40" t="s">
        <v>206</v>
      </c>
      <c r="AJ40" t="s">
        <v>206</v>
      </c>
      <c r="AK40" t="s">
        <v>207</v>
      </c>
      <c r="AL40" t="s">
        <v>207</v>
      </c>
      <c r="AN40" t="s">
        <v>206</v>
      </c>
      <c r="AO40" t="s">
        <v>206</v>
      </c>
      <c r="AP40" t="s">
        <v>206</v>
      </c>
      <c r="AQ40" t="s">
        <v>207</v>
      </c>
      <c r="AR40" t="s">
        <v>207</v>
      </c>
      <c r="AT40" t="s">
        <v>206</v>
      </c>
      <c r="AU40" t="s">
        <v>206</v>
      </c>
      <c r="AV40" t="s">
        <v>206</v>
      </c>
      <c r="AW40" t="s">
        <v>207</v>
      </c>
      <c r="AX40" t="s">
        <v>207</v>
      </c>
      <c r="AZ40" t="s">
        <v>206</v>
      </c>
      <c r="BA40" t="s">
        <v>207</v>
      </c>
      <c r="BB40" t="s">
        <v>206</v>
      </c>
      <c r="BC40" t="s">
        <v>206</v>
      </c>
      <c r="BD40" t="s">
        <v>207</v>
      </c>
      <c r="BF40" t="s">
        <v>206</v>
      </c>
      <c r="BG40" t="s">
        <v>206</v>
      </c>
      <c r="BH40" t="s">
        <v>206</v>
      </c>
      <c r="BI40" t="s">
        <v>207</v>
      </c>
      <c r="BJ40" t="s">
        <v>207</v>
      </c>
      <c r="BL40" t="s">
        <v>206</v>
      </c>
      <c r="BM40" t="s">
        <v>206</v>
      </c>
      <c r="BN40" t="s">
        <v>206</v>
      </c>
      <c r="BO40" t="s">
        <v>206</v>
      </c>
      <c r="BP40" t="s">
        <v>207</v>
      </c>
      <c r="BR40" t="s">
        <v>206</v>
      </c>
      <c r="BS40" t="s">
        <v>206</v>
      </c>
      <c r="BT40" t="s">
        <v>206</v>
      </c>
      <c r="BU40" t="s">
        <v>206</v>
      </c>
      <c r="BV40" t="s">
        <v>207</v>
      </c>
      <c r="BX40" t="s">
        <v>206</v>
      </c>
      <c r="BY40" t="s">
        <v>206</v>
      </c>
      <c r="BZ40" t="s">
        <v>206</v>
      </c>
      <c r="CA40" t="s">
        <v>206</v>
      </c>
      <c r="CB40" t="s">
        <v>207</v>
      </c>
      <c r="CD40" t="s">
        <v>206</v>
      </c>
      <c r="CE40" t="s">
        <v>207</v>
      </c>
      <c r="CF40" t="s">
        <v>206</v>
      </c>
      <c r="CG40" t="s">
        <v>206</v>
      </c>
      <c r="CH40" t="s">
        <v>207</v>
      </c>
      <c r="CJ40" t="s">
        <v>206</v>
      </c>
      <c r="CK40" t="s">
        <v>206</v>
      </c>
      <c r="CL40" t="s">
        <v>207</v>
      </c>
      <c r="CM40" t="s">
        <v>207</v>
      </c>
      <c r="CN40" t="s">
        <v>207</v>
      </c>
      <c r="CP40" t="s">
        <v>206</v>
      </c>
      <c r="CQ40" t="s">
        <v>206</v>
      </c>
      <c r="CR40" t="s">
        <v>207</v>
      </c>
      <c r="CS40" t="s">
        <v>206</v>
      </c>
      <c r="CT40" t="s">
        <v>207</v>
      </c>
      <c r="CV40" t="s">
        <v>206</v>
      </c>
      <c r="CW40" t="s">
        <v>206</v>
      </c>
      <c r="CX40" t="s">
        <v>206</v>
      </c>
      <c r="CY40" t="s">
        <v>207</v>
      </c>
      <c r="CZ40" t="s">
        <v>207</v>
      </c>
      <c r="DB40" t="s">
        <v>206</v>
      </c>
      <c r="DC40" t="s">
        <v>207</v>
      </c>
      <c r="DD40" t="s">
        <v>206</v>
      </c>
      <c r="DE40" t="s">
        <v>206</v>
      </c>
      <c r="DF40" t="s">
        <v>207</v>
      </c>
      <c r="DH40" t="s">
        <v>206</v>
      </c>
      <c r="DI40" t="s">
        <v>206</v>
      </c>
      <c r="DJ40" t="s">
        <v>206</v>
      </c>
      <c r="DK40" t="s">
        <v>207</v>
      </c>
      <c r="DL40" t="s">
        <v>207</v>
      </c>
      <c r="DN40" t="s">
        <v>206</v>
      </c>
      <c r="DO40" t="s">
        <v>207</v>
      </c>
      <c r="DP40" t="s">
        <v>206</v>
      </c>
      <c r="DQ40" t="s">
        <v>206</v>
      </c>
      <c r="DR40" t="s">
        <v>207</v>
      </c>
      <c r="DT40" t="s">
        <v>206</v>
      </c>
      <c r="DU40" t="s">
        <v>206</v>
      </c>
      <c r="DV40" t="s">
        <v>206</v>
      </c>
      <c r="DW40" t="s">
        <v>207</v>
      </c>
      <c r="DX40" t="s">
        <v>207</v>
      </c>
      <c r="DZ40" t="s">
        <v>206</v>
      </c>
      <c r="EA40" t="s">
        <v>207</v>
      </c>
      <c r="EB40" t="s">
        <v>206</v>
      </c>
      <c r="EC40" t="s">
        <v>206</v>
      </c>
      <c r="ED40" t="s">
        <v>207</v>
      </c>
      <c r="EF40" t="s">
        <v>206</v>
      </c>
      <c r="EG40" t="s">
        <v>206</v>
      </c>
      <c r="EH40" t="s">
        <v>206</v>
      </c>
      <c r="EI40" t="s">
        <v>207</v>
      </c>
      <c r="EJ40" t="s">
        <v>207</v>
      </c>
      <c r="EL40" t="s">
        <v>206</v>
      </c>
      <c r="EM40" t="s">
        <v>207</v>
      </c>
      <c r="EN40" t="s">
        <v>206</v>
      </c>
      <c r="EO40" t="s">
        <v>206</v>
      </c>
      <c r="EP40" t="s">
        <v>207</v>
      </c>
      <c r="ER40" t="s">
        <v>206</v>
      </c>
      <c r="ES40" t="s">
        <v>206</v>
      </c>
      <c r="ET40" t="s">
        <v>206</v>
      </c>
      <c r="EU40" t="s">
        <v>206</v>
      </c>
      <c r="EV40" t="s">
        <v>207</v>
      </c>
      <c r="EY40" t="s">
        <v>209</v>
      </c>
      <c r="EZ40" t="s">
        <v>209</v>
      </c>
      <c r="FA40" t="s">
        <v>209</v>
      </c>
      <c r="FB40" t="s">
        <v>209</v>
      </c>
      <c r="FD40" t="s">
        <v>206</v>
      </c>
      <c r="FE40" t="s">
        <v>206</v>
      </c>
      <c r="FF40" t="s">
        <v>207</v>
      </c>
      <c r="FG40" t="s">
        <v>207</v>
      </c>
      <c r="FH40" t="s">
        <v>207</v>
      </c>
      <c r="FJ40" t="s">
        <v>206</v>
      </c>
      <c r="FK40" t="s">
        <v>206</v>
      </c>
      <c r="FL40" t="s">
        <v>207</v>
      </c>
      <c r="FM40" t="s">
        <v>207</v>
      </c>
      <c r="FN40" t="s">
        <v>207</v>
      </c>
      <c r="FP40" t="s">
        <v>206</v>
      </c>
      <c r="FQ40" t="s">
        <v>206</v>
      </c>
      <c r="FR40" t="s">
        <v>206</v>
      </c>
      <c r="FS40" t="s">
        <v>207</v>
      </c>
      <c r="FT40" t="s">
        <v>207</v>
      </c>
      <c r="FV40" t="s">
        <v>206</v>
      </c>
      <c r="FW40" t="s">
        <v>206</v>
      </c>
      <c r="FX40" t="s">
        <v>206</v>
      </c>
      <c r="FY40" t="s">
        <v>207</v>
      </c>
      <c r="FZ40" t="s">
        <v>207</v>
      </c>
      <c r="GB40" t="s">
        <v>206</v>
      </c>
      <c r="GC40" t="s">
        <v>206</v>
      </c>
      <c r="GD40" t="s">
        <v>206</v>
      </c>
      <c r="GE40" t="s">
        <v>207</v>
      </c>
      <c r="GF40" t="s">
        <v>207</v>
      </c>
      <c r="GH40" t="s">
        <v>206</v>
      </c>
      <c r="GI40" t="s">
        <v>207</v>
      </c>
      <c r="GJ40" t="s">
        <v>206</v>
      </c>
      <c r="GK40" t="s">
        <v>206</v>
      </c>
      <c r="GL40" t="s">
        <v>207</v>
      </c>
      <c r="GN40" t="s">
        <v>206</v>
      </c>
      <c r="GO40" t="s">
        <v>207</v>
      </c>
      <c r="GP40" t="s">
        <v>206</v>
      </c>
      <c r="GQ40" t="s">
        <v>206</v>
      </c>
      <c r="GR40" t="s">
        <v>207</v>
      </c>
      <c r="GT40" t="s">
        <v>206</v>
      </c>
      <c r="GU40" t="s">
        <v>206</v>
      </c>
      <c r="GV40" t="s">
        <v>207</v>
      </c>
      <c r="GW40" t="s">
        <v>207</v>
      </c>
      <c r="GX40" t="s">
        <v>207</v>
      </c>
      <c r="GZ40" t="s">
        <v>206</v>
      </c>
      <c r="HA40" t="s">
        <v>206</v>
      </c>
      <c r="HB40" t="s">
        <v>206</v>
      </c>
      <c r="HC40" t="s">
        <v>207</v>
      </c>
      <c r="HD40" t="s">
        <v>207</v>
      </c>
      <c r="HF40" t="s">
        <v>206</v>
      </c>
      <c r="HG40" t="s">
        <v>206</v>
      </c>
      <c r="HH40" t="s">
        <v>206</v>
      </c>
      <c r="HI40" t="s">
        <v>207</v>
      </c>
      <c r="HJ40" t="s">
        <v>207</v>
      </c>
      <c r="HM40" t="s">
        <v>209</v>
      </c>
      <c r="HN40" t="s">
        <v>209</v>
      </c>
      <c r="HO40" t="s">
        <v>209</v>
      </c>
      <c r="HP40" t="s">
        <v>209</v>
      </c>
      <c r="HS40" t="s">
        <v>209</v>
      </c>
      <c r="HT40" t="s">
        <v>209</v>
      </c>
      <c r="HU40" t="s">
        <v>209</v>
      </c>
      <c r="HV40" t="s">
        <v>209</v>
      </c>
      <c r="HY40" t="s">
        <v>209</v>
      </c>
      <c r="HZ40" t="s">
        <v>209</v>
      </c>
      <c r="IA40" t="s">
        <v>209</v>
      </c>
      <c r="IB40" t="s">
        <v>209</v>
      </c>
      <c r="ID40" t="s">
        <v>207</v>
      </c>
      <c r="IF40">
        <v>459.61</v>
      </c>
      <c r="IG40">
        <v>7</v>
      </c>
      <c r="II40">
        <v>48.59</v>
      </c>
      <c r="IV40">
        <v>397.09</v>
      </c>
      <c r="ND40">
        <v>6.93</v>
      </c>
    </row>
    <row r="41" spans="1:368" x14ac:dyDescent="0.25">
      <c r="A41">
        <v>413</v>
      </c>
      <c r="B41" t="s">
        <v>358</v>
      </c>
      <c r="C41">
        <v>4</v>
      </c>
      <c r="D41" t="s">
        <v>198</v>
      </c>
      <c r="E41">
        <v>1492284941</v>
      </c>
      <c r="F41" t="s">
        <v>359</v>
      </c>
      <c r="G41" t="s">
        <v>358</v>
      </c>
      <c r="H41" t="s">
        <v>200</v>
      </c>
      <c r="I41" t="s">
        <v>360</v>
      </c>
      <c r="K41" t="s">
        <v>213</v>
      </c>
      <c r="L41" t="s">
        <v>214</v>
      </c>
      <c r="O41" t="s">
        <v>207</v>
      </c>
      <c r="Q41" t="s">
        <v>209</v>
      </c>
      <c r="R41" t="s">
        <v>209</v>
      </c>
      <c r="S41" t="s">
        <v>209</v>
      </c>
      <c r="T41" t="s">
        <v>209</v>
      </c>
      <c r="W41" t="s">
        <v>209</v>
      </c>
      <c r="X41" t="s">
        <v>209</v>
      </c>
      <c r="Y41" t="s">
        <v>209</v>
      </c>
      <c r="Z41" t="s">
        <v>209</v>
      </c>
      <c r="AC41" t="s">
        <v>209</v>
      </c>
      <c r="AD41" t="s">
        <v>209</v>
      </c>
      <c r="AE41" t="s">
        <v>209</v>
      </c>
      <c r="AF41" t="s">
        <v>209</v>
      </c>
      <c r="AI41" t="s">
        <v>209</v>
      </c>
      <c r="AJ41" t="s">
        <v>209</v>
      </c>
      <c r="AK41" t="s">
        <v>209</v>
      </c>
      <c r="AL41" t="s">
        <v>209</v>
      </c>
      <c r="AO41" t="s">
        <v>209</v>
      </c>
      <c r="AP41" t="s">
        <v>209</v>
      </c>
      <c r="AQ41" t="s">
        <v>209</v>
      </c>
      <c r="AR41" t="s">
        <v>209</v>
      </c>
      <c r="AU41" t="s">
        <v>209</v>
      </c>
      <c r="AV41" t="s">
        <v>209</v>
      </c>
      <c r="AW41" t="s">
        <v>209</v>
      </c>
      <c r="AX41" t="s">
        <v>209</v>
      </c>
      <c r="BA41" t="s">
        <v>209</v>
      </c>
      <c r="BB41" t="s">
        <v>209</v>
      </c>
      <c r="BC41" t="s">
        <v>209</v>
      </c>
      <c r="BD41" t="s">
        <v>209</v>
      </c>
      <c r="BG41" t="s">
        <v>209</v>
      </c>
      <c r="BH41" t="s">
        <v>209</v>
      </c>
      <c r="BI41" t="s">
        <v>209</v>
      </c>
      <c r="BJ41" t="s">
        <v>209</v>
      </c>
      <c r="BM41" t="s">
        <v>209</v>
      </c>
      <c r="BN41" t="s">
        <v>209</v>
      </c>
      <c r="BO41" t="s">
        <v>209</v>
      </c>
      <c r="BP41" t="s">
        <v>209</v>
      </c>
      <c r="BS41" t="s">
        <v>209</v>
      </c>
      <c r="BT41" t="s">
        <v>209</v>
      </c>
      <c r="BU41" t="s">
        <v>209</v>
      </c>
      <c r="BV41" t="s">
        <v>209</v>
      </c>
      <c r="BY41" t="s">
        <v>209</v>
      </c>
      <c r="BZ41" t="s">
        <v>209</v>
      </c>
      <c r="CA41" t="s">
        <v>209</v>
      </c>
      <c r="CB41" t="s">
        <v>209</v>
      </c>
      <c r="CE41" t="s">
        <v>209</v>
      </c>
      <c r="CF41" t="s">
        <v>209</v>
      </c>
      <c r="CG41" t="s">
        <v>209</v>
      </c>
      <c r="CH41" t="s">
        <v>209</v>
      </c>
      <c r="CK41" t="s">
        <v>209</v>
      </c>
      <c r="CL41" t="s">
        <v>209</v>
      </c>
      <c r="CM41" t="s">
        <v>209</v>
      </c>
      <c r="CN41" t="s">
        <v>209</v>
      </c>
      <c r="CQ41" t="s">
        <v>209</v>
      </c>
      <c r="CR41" t="s">
        <v>209</v>
      </c>
      <c r="CS41" t="s">
        <v>209</v>
      </c>
      <c r="CT41" t="s">
        <v>209</v>
      </c>
      <c r="CW41" t="s">
        <v>209</v>
      </c>
      <c r="CX41" t="s">
        <v>209</v>
      </c>
      <c r="CY41" t="s">
        <v>209</v>
      </c>
      <c r="CZ41" t="s">
        <v>209</v>
      </c>
      <c r="DC41" t="s">
        <v>209</v>
      </c>
      <c r="DD41" t="s">
        <v>209</v>
      </c>
      <c r="DE41" t="s">
        <v>209</v>
      </c>
      <c r="DF41" t="s">
        <v>209</v>
      </c>
      <c r="DI41" t="s">
        <v>209</v>
      </c>
      <c r="DJ41" t="s">
        <v>209</v>
      </c>
      <c r="DK41" t="s">
        <v>209</v>
      </c>
      <c r="DL41" t="s">
        <v>209</v>
      </c>
      <c r="DO41" t="s">
        <v>209</v>
      </c>
      <c r="DP41" t="s">
        <v>209</v>
      </c>
      <c r="DQ41" t="s">
        <v>209</v>
      </c>
      <c r="DR41" t="s">
        <v>209</v>
      </c>
      <c r="DU41" t="s">
        <v>209</v>
      </c>
      <c r="DV41" t="s">
        <v>209</v>
      </c>
      <c r="DW41" t="s">
        <v>209</v>
      </c>
      <c r="DX41" t="s">
        <v>209</v>
      </c>
      <c r="EA41" t="s">
        <v>209</v>
      </c>
      <c r="EB41" t="s">
        <v>209</v>
      </c>
      <c r="EC41" t="s">
        <v>209</v>
      </c>
      <c r="ED41" t="s">
        <v>209</v>
      </c>
      <c r="EG41" t="s">
        <v>209</v>
      </c>
      <c r="EH41" t="s">
        <v>209</v>
      </c>
      <c r="EI41" t="s">
        <v>209</v>
      </c>
      <c r="EJ41" t="s">
        <v>209</v>
      </c>
      <c r="EM41" t="s">
        <v>209</v>
      </c>
      <c r="EN41" t="s">
        <v>209</v>
      </c>
      <c r="EO41" t="s">
        <v>209</v>
      </c>
      <c r="EP41" t="s">
        <v>209</v>
      </c>
      <c r="ES41" t="s">
        <v>209</v>
      </c>
      <c r="ET41" t="s">
        <v>209</v>
      </c>
      <c r="EU41" t="s">
        <v>209</v>
      </c>
      <c r="EV41" t="s">
        <v>209</v>
      </c>
      <c r="EY41" t="s">
        <v>209</v>
      </c>
      <c r="EZ41" t="s">
        <v>209</v>
      </c>
      <c r="FA41" t="s">
        <v>209</v>
      </c>
      <c r="FB41" t="s">
        <v>209</v>
      </c>
      <c r="FE41" t="s">
        <v>209</v>
      </c>
      <c r="FF41" t="s">
        <v>209</v>
      </c>
      <c r="FG41" t="s">
        <v>209</v>
      </c>
      <c r="FH41" t="s">
        <v>209</v>
      </c>
      <c r="FK41" t="s">
        <v>209</v>
      </c>
      <c r="FL41" t="s">
        <v>209</v>
      </c>
      <c r="FM41" t="s">
        <v>209</v>
      </c>
      <c r="FN41" t="s">
        <v>209</v>
      </c>
      <c r="FQ41" t="s">
        <v>209</v>
      </c>
      <c r="FR41" t="s">
        <v>209</v>
      </c>
      <c r="FS41" t="s">
        <v>209</v>
      </c>
      <c r="FT41" t="s">
        <v>209</v>
      </c>
      <c r="FW41" t="s">
        <v>209</v>
      </c>
      <c r="FX41" t="s">
        <v>209</v>
      </c>
      <c r="FY41" t="s">
        <v>209</v>
      </c>
      <c r="FZ41" t="s">
        <v>209</v>
      </c>
      <c r="GC41" t="s">
        <v>209</v>
      </c>
      <c r="GD41" t="s">
        <v>209</v>
      </c>
      <c r="GE41" t="s">
        <v>209</v>
      </c>
      <c r="GF41" t="s">
        <v>209</v>
      </c>
      <c r="GI41" t="s">
        <v>209</v>
      </c>
      <c r="GJ41" t="s">
        <v>209</v>
      </c>
      <c r="GK41" t="s">
        <v>209</v>
      </c>
      <c r="GL41" t="s">
        <v>209</v>
      </c>
      <c r="GO41" t="s">
        <v>209</v>
      </c>
      <c r="GP41" t="s">
        <v>209</v>
      </c>
      <c r="GQ41" t="s">
        <v>209</v>
      </c>
      <c r="GR41" t="s">
        <v>209</v>
      </c>
      <c r="GU41" t="s">
        <v>209</v>
      </c>
      <c r="GV41" t="s">
        <v>209</v>
      </c>
      <c r="GW41" t="s">
        <v>209</v>
      </c>
      <c r="GX41" t="s">
        <v>209</v>
      </c>
      <c r="HA41" t="s">
        <v>209</v>
      </c>
      <c r="HB41" t="s">
        <v>209</v>
      </c>
      <c r="HC41" t="s">
        <v>209</v>
      </c>
      <c r="HD41" t="s">
        <v>209</v>
      </c>
      <c r="HG41" t="s">
        <v>209</v>
      </c>
      <c r="HH41" t="s">
        <v>209</v>
      </c>
      <c r="HI41" t="s">
        <v>209</v>
      </c>
      <c r="HJ41" t="s">
        <v>209</v>
      </c>
      <c r="HM41" t="s">
        <v>209</v>
      </c>
      <c r="HN41" t="s">
        <v>209</v>
      </c>
      <c r="HO41" t="s">
        <v>209</v>
      </c>
      <c r="HP41" t="s">
        <v>209</v>
      </c>
      <c r="HS41" t="s">
        <v>209</v>
      </c>
      <c r="HT41" t="s">
        <v>209</v>
      </c>
      <c r="HU41" t="s">
        <v>209</v>
      </c>
      <c r="HV41" t="s">
        <v>209</v>
      </c>
      <c r="HY41" t="s">
        <v>209</v>
      </c>
      <c r="HZ41" t="s">
        <v>209</v>
      </c>
      <c r="IA41" t="s">
        <v>209</v>
      </c>
      <c r="IB41" t="s">
        <v>209</v>
      </c>
      <c r="ID41" t="s">
        <v>207</v>
      </c>
      <c r="IF41">
        <v>1386.61</v>
      </c>
      <c r="IG41">
        <v>545.66</v>
      </c>
      <c r="II41">
        <v>691.32</v>
      </c>
      <c r="IV41">
        <v>131.66999999999999</v>
      </c>
      <c r="ND41">
        <v>17.96</v>
      </c>
    </row>
    <row r="42" spans="1:368" x14ac:dyDescent="0.25">
      <c r="A42">
        <v>437</v>
      </c>
      <c r="B42" t="s">
        <v>361</v>
      </c>
      <c r="C42">
        <v>4</v>
      </c>
      <c r="D42" t="s">
        <v>198</v>
      </c>
      <c r="E42">
        <v>36314152</v>
      </c>
      <c r="F42" t="s">
        <v>362</v>
      </c>
      <c r="G42" t="s">
        <v>361</v>
      </c>
      <c r="H42" t="s">
        <v>200</v>
      </c>
      <c r="I42" t="s">
        <v>363</v>
      </c>
      <c r="K42" t="s">
        <v>213</v>
      </c>
      <c r="L42" t="s">
        <v>258</v>
      </c>
      <c r="O42" t="s">
        <v>206</v>
      </c>
      <c r="P42" t="s">
        <v>206</v>
      </c>
      <c r="Q42" t="s">
        <v>207</v>
      </c>
      <c r="R42" t="s">
        <v>207</v>
      </c>
      <c r="S42" t="s">
        <v>207</v>
      </c>
      <c r="T42" t="s">
        <v>207</v>
      </c>
      <c r="V42" t="s">
        <v>206</v>
      </c>
      <c r="W42" t="s">
        <v>207</v>
      </c>
      <c r="X42" t="s">
        <v>207</v>
      </c>
      <c r="Y42" t="s">
        <v>207</v>
      </c>
      <c r="Z42" t="s">
        <v>207</v>
      </c>
      <c r="AB42" t="s">
        <v>206</v>
      </c>
      <c r="AC42" t="s">
        <v>207</v>
      </c>
      <c r="AD42" t="s">
        <v>207</v>
      </c>
      <c r="AE42" t="s">
        <v>207</v>
      </c>
      <c r="AF42" t="s">
        <v>207</v>
      </c>
      <c r="AI42" t="s">
        <v>209</v>
      </c>
      <c r="AJ42" t="s">
        <v>209</v>
      </c>
      <c r="AK42" t="s">
        <v>209</v>
      </c>
      <c r="AL42" t="s">
        <v>209</v>
      </c>
      <c r="AO42" t="s">
        <v>209</v>
      </c>
      <c r="AP42" t="s">
        <v>209</v>
      </c>
      <c r="AQ42" t="s">
        <v>209</v>
      </c>
      <c r="AR42" t="s">
        <v>209</v>
      </c>
      <c r="AU42" t="s">
        <v>209</v>
      </c>
      <c r="AV42" t="s">
        <v>209</v>
      </c>
      <c r="AW42" t="s">
        <v>209</v>
      </c>
      <c r="AX42" t="s">
        <v>209</v>
      </c>
      <c r="BA42" t="s">
        <v>209</v>
      </c>
      <c r="BB42" t="s">
        <v>209</v>
      </c>
      <c r="BC42" t="s">
        <v>209</v>
      </c>
      <c r="BD42" t="s">
        <v>209</v>
      </c>
      <c r="BG42" t="s">
        <v>209</v>
      </c>
      <c r="BH42" t="s">
        <v>209</v>
      </c>
      <c r="BI42" t="s">
        <v>209</v>
      </c>
      <c r="BJ42" t="s">
        <v>209</v>
      </c>
      <c r="BM42" t="s">
        <v>209</v>
      </c>
      <c r="BN42" t="s">
        <v>209</v>
      </c>
      <c r="BO42" t="s">
        <v>209</v>
      </c>
      <c r="BP42" t="s">
        <v>209</v>
      </c>
      <c r="BS42" t="s">
        <v>209</v>
      </c>
      <c r="BT42" t="s">
        <v>209</v>
      </c>
      <c r="BU42" t="s">
        <v>209</v>
      </c>
      <c r="BV42" t="s">
        <v>209</v>
      </c>
      <c r="BY42" t="s">
        <v>209</v>
      </c>
      <c r="BZ42" t="s">
        <v>209</v>
      </c>
      <c r="CA42" t="s">
        <v>209</v>
      </c>
      <c r="CB42" t="s">
        <v>209</v>
      </c>
      <c r="CE42" t="s">
        <v>209</v>
      </c>
      <c r="CF42" t="s">
        <v>209</v>
      </c>
      <c r="CG42" t="s">
        <v>209</v>
      </c>
      <c r="CH42" t="s">
        <v>209</v>
      </c>
      <c r="CK42" t="s">
        <v>209</v>
      </c>
      <c r="CL42" t="s">
        <v>209</v>
      </c>
      <c r="CM42" t="s">
        <v>209</v>
      </c>
      <c r="CN42" t="s">
        <v>209</v>
      </c>
      <c r="CQ42" t="s">
        <v>209</v>
      </c>
      <c r="CR42" t="s">
        <v>209</v>
      </c>
      <c r="CS42" t="s">
        <v>209</v>
      </c>
      <c r="CT42" t="s">
        <v>209</v>
      </c>
      <c r="CW42" t="s">
        <v>209</v>
      </c>
      <c r="CX42" t="s">
        <v>209</v>
      </c>
      <c r="CY42" t="s">
        <v>209</v>
      </c>
      <c r="CZ42" t="s">
        <v>209</v>
      </c>
      <c r="DC42" t="s">
        <v>209</v>
      </c>
      <c r="DD42" t="s">
        <v>209</v>
      </c>
      <c r="DE42" t="s">
        <v>209</v>
      </c>
      <c r="DF42" t="s">
        <v>209</v>
      </c>
      <c r="DI42" t="s">
        <v>209</v>
      </c>
      <c r="DJ42" t="s">
        <v>209</v>
      </c>
      <c r="DK42" t="s">
        <v>209</v>
      </c>
      <c r="DL42" t="s">
        <v>209</v>
      </c>
      <c r="DO42" t="s">
        <v>209</v>
      </c>
      <c r="DP42" t="s">
        <v>209</v>
      </c>
      <c r="DQ42" t="s">
        <v>209</v>
      </c>
      <c r="DR42" t="s">
        <v>209</v>
      </c>
      <c r="DU42" t="s">
        <v>209</v>
      </c>
      <c r="DV42" t="s">
        <v>209</v>
      </c>
      <c r="DW42" t="s">
        <v>209</v>
      </c>
      <c r="DX42" t="s">
        <v>209</v>
      </c>
      <c r="EA42" t="s">
        <v>209</v>
      </c>
      <c r="EB42" t="s">
        <v>209</v>
      </c>
      <c r="EC42" t="s">
        <v>209</v>
      </c>
      <c r="ED42" t="s">
        <v>209</v>
      </c>
      <c r="EG42" t="s">
        <v>209</v>
      </c>
      <c r="EH42" t="s">
        <v>209</v>
      </c>
      <c r="EI42" t="s">
        <v>209</v>
      </c>
      <c r="EJ42" t="s">
        <v>209</v>
      </c>
      <c r="EM42" t="s">
        <v>209</v>
      </c>
      <c r="EN42" t="s">
        <v>209</v>
      </c>
      <c r="EO42" t="s">
        <v>209</v>
      </c>
      <c r="EP42" t="s">
        <v>209</v>
      </c>
      <c r="ES42" t="s">
        <v>209</v>
      </c>
      <c r="ET42" t="s">
        <v>209</v>
      </c>
      <c r="EU42" t="s">
        <v>209</v>
      </c>
      <c r="EV42" t="s">
        <v>209</v>
      </c>
      <c r="EY42" t="s">
        <v>209</v>
      </c>
      <c r="EZ42" t="s">
        <v>209</v>
      </c>
      <c r="FA42" t="s">
        <v>209</v>
      </c>
      <c r="FB42" t="s">
        <v>209</v>
      </c>
      <c r="FE42" t="s">
        <v>209</v>
      </c>
      <c r="FF42" t="s">
        <v>209</v>
      </c>
      <c r="FG42" t="s">
        <v>209</v>
      </c>
      <c r="FH42" t="s">
        <v>209</v>
      </c>
      <c r="FK42" t="s">
        <v>209</v>
      </c>
      <c r="FL42" t="s">
        <v>209</v>
      </c>
      <c r="FM42" t="s">
        <v>209</v>
      </c>
      <c r="FN42" t="s">
        <v>209</v>
      </c>
      <c r="FP42" t="s">
        <v>206</v>
      </c>
      <c r="FQ42" t="s">
        <v>207</v>
      </c>
      <c r="FR42" t="s">
        <v>207</v>
      </c>
      <c r="FS42" t="s">
        <v>207</v>
      </c>
      <c r="FT42" t="s">
        <v>207</v>
      </c>
      <c r="FW42" t="s">
        <v>209</v>
      </c>
      <c r="FX42" t="s">
        <v>209</v>
      </c>
      <c r="FY42" t="s">
        <v>209</v>
      </c>
      <c r="FZ42" t="s">
        <v>209</v>
      </c>
      <c r="GC42" t="s">
        <v>209</v>
      </c>
      <c r="GD42" t="s">
        <v>209</v>
      </c>
      <c r="GE42" t="s">
        <v>209</v>
      </c>
      <c r="GF42" t="s">
        <v>209</v>
      </c>
      <c r="GI42" t="s">
        <v>209</v>
      </c>
      <c r="GJ42" t="s">
        <v>209</v>
      </c>
      <c r="GK42" t="s">
        <v>209</v>
      </c>
      <c r="GL42" t="s">
        <v>209</v>
      </c>
      <c r="GO42" t="s">
        <v>209</v>
      </c>
      <c r="GP42" t="s">
        <v>209</v>
      </c>
      <c r="GQ42" t="s">
        <v>209</v>
      </c>
      <c r="GR42" t="s">
        <v>209</v>
      </c>
      <c r="GU42" t="s">
        <v>209</v>
      </c>
      <c r="GV42" t="s">
        <v>209</v>
      </c>
      <c r="GW42" t="s">
        <v>209</v>
      </c>
      <c r="GX42" t="s">
        <v>209</v>
      </c>
      <c r="HA42" t="s">
        <v>209</v>
      </c>
      <c r="HB42" t="s">
        <v>209</v>
      </c>
      <c r="HC42" t="s">
        <v>209</v>
      </c>
      <c r="HD42" t="s">
        <v>209</v>
      </c>
      <c r="HG42" t="s">
        <v>209</v>
      </c>
      <c r="HH42" t="s">
        <v>209</v>
      </c>
      <c r="HI42" t="s">
        <v>209</v>
      </c>
      <c r="HJ42" t="s">
        <v>209</v>
      </c>
      <c r="HM42" t="s">
        <v>209</v>
      </c>
      <c r="HN42" t="s">
        <v>209</v>
      </c>
      <c r="HO42" t="s">
        <v>209</v>
      </c>
      <c r="HP42" t="s">
        <v>209</v>
      </c>
      <c r="HR42" t="s">
        <v>206</v>
      </c>
      <c r="HS42" t="s">
        <v>207</v>
      </c>
      <c r="HT42" t="s">
        <v>207</v>
      </c>
      <c r="HU42" t="s">
        <v>207</v>
      </c>
      <c r="HV42" t="s">
        <v>207</v>
      </c>
      <c r="HX42" t="s">
        <v>206</v>
      </c>
      <c r="HY42" t="s">
        <v>207</v>
      </c>
      <c r="HZ42" t="s">
        <v>207</v>
      </c>
      <c r="IA42" t="s">
        <v>207</v>
      </c>
      <c r="IB42" t="s">
        <v>207</v>
      </c>
      <c r="ID42" t="s">
        <v>207</v>
      </c>
      <c r="IF42">
        <v>367.36</v>
      </c>
      <c r="IG42">
        <v>3.44</v>
      </c>
      <c r="II42">
        <v>43.15</v>
      </c>
      <c r="IV42">
        <v>309.26</v>
      </c>
      <c r="ND42">
        <v>11.51</v>
      </c>
    </row>
    <row r="43" spans="1:368" x14ac:dyDescent="0.25">
      <c r="A43">
        <v>455</v>
      </c>
      <c r="B43" t="s">
        <v>364</v>
      </c>
      <c r="C43">
        <v>4</v>
      </c>
      <c r="D43" t="s">
        <v>198</v>
      </c>
      <c r="E43">
        <v>1673248378</v>
      </c>
      <c r="F43" t="s">
        <v>365</v>
      </c>
      <c r="G43" t="s">
        <v>364</v>
      </c>
      <c r="H43" t="s">
        <v>200</v>
      </c>
      <c r="I43" t="s">
        <v>201</v>
      </c>
      <c r="K43" t="s">
        <v>202</v>
      </c>
      <c r="N43" t="s">
        <v>229</v>
      </c>
      <c r="O43" t="s">
        <v>206</v>
      </c>
      <c r="P43" t="s">
        <v>206</v>
      </c>
      <c r="Q43" t="s">
        <v>206</v>
      </c>
      <c r="R43" t="s">
        <v>207</v>
      </c>
      <c r="S43" t="s">
        <v>207</v>
      </c>
      <c r="T43" t="s">
        <v>207</v>
      </c>
      <c r="U43" t="s">
        <v>366</v>
      </c>
      <c r="W43" t="s">
        <v>209</v>
      </c>
      <c r="X43" t="s">
        <v>209</v>
      </c>
      <c r="Y43" t="s">
        <v>209</v>
      </c>
      <c r="Z43" t="s">
        <v>209</v>
      </c>
      <c r="AC43" t="s">
        <v>209</v>
      </c>
      <c r="AD43" t="s">
        <v>209</v>
      </c>
      <c r="AE43" t="s">
        <v>209</v>
      </c>
      <c r="AF43" t="s">
        <v>209</v>
      </c>
      <c r="AI43" t="s">
        <v>209</v>
      </c>
      <c r="AJ43" t="s">
        <v>209</v>
      </c>
      <c r="AK43" t="s">
        <v>209</v>
      </c>
      <c r="AL43" t="s">
        <v>209</v>
      </c>
      <c r="AO43" t="s">
        <v>209</v>
      </c>
      <c r="AP43" t="s">
        <v>209</v>
      </c>
      <c r="AQ43" t="s">
        <v>209</v>
      </c>
      <c r="AR43" t="s">
        <v>209</v>
      </c>
      <c r="AU43" t="s">
        <v>209</v>
      </c>
      <c r="AV43" t="s">
        <v>209</v>
      </c>
      <c r="AW43" t="s">
        <v>209</v>
      </c>
      <c r="AX43" t="s">
        <v>209</v>
      </c>
      <c r="BA43" t="s">
        <v>209</v>
      </c>
      <c r="BB43" t="s">
        <v>209</v>
      </c>
      <c r="BC43" t="s">
        <v>209</v>
      </c>
      <c r="BD43" t="s">
        <v>209</v>
      </c>
      <c r="BG43" t="s">
        <v>209</v>
      </c>
      <c r="BH43" t="s">
        <v>209</v>
      </c>
      <c r="BI43" t="s">
        <v>209</v>
      </c>
      <c r="BJ43" t="s">
        <v>209</v>
      </c>
      <c r="BM43" t="s">
        <v>209</v>
      </c>
      <c r="BN43" t="s">
        <v>209</v>
      </c>
      <c r="BO43" t="s">
        <v>209</v>
      </c>
      <c r="BP43" t="s">
        <v>209</v>
      </c>
      <c r="BS43" t="s">
        <v>209</v>
      </c>
      <c r="BT43" t="s">
        <v>209</v>
      </c>
      <c r="BU43" t="s">
        <v>209</v>
      </c>
      <c r="BV43" t="s">
        <v>209</v>
      </c>
      <c r="BY43" t="s">
        <v>209</v>
      </c>
      <c r="BZ43" t="s">
        <v>209</v>
      </c>
      <c r="CA43" t="s">
        <v>209</v>
      </c>
      <c r="CB43" t="s">
        <v>209</v>
      </c>
      <c r="CE43" t="s">
        <v>209</v>
      </c>
      <c r="CF43" t="s">
        <v>209</v>
      </c>
      <c r="CG43" t="s">
        <v>209</v>
      </c>
      <c r="CH43" t="s">
        <v>209</v>
      </c>
      <c r="CK43" t="s">
        <v>209</v>
      </c>
      <c r="CL43" t="s">
        <v>209</v>
      </c>
      <c r="CM43" t="s">
        <v>209</v>
      </c>
      <c r="CN43" t="s">
        <v>209</v>
      </c>
      <c r="CQ43" t="s">
        <v>209</v>
      </c>
      <c r="CR43" t="s">
        <v>209</v>
      </c>
      <c r="CS43" t="s">
        <v>209</v>
      </c>
      <c r="CT43" t="s">
        <v>209</v>
      </c>
      <c r="CW43" t="s">
        <v>209</v>
      </c>
      <c r="CX43" t="s">
        <v>209</v>
      </c>
      <c r="CY43" t="s">
        <v>209</v>
      </c>
      <c r="CZ43" t="s">
        <v>209</v>
      </c>
      <c r="DC43" t="s">
        <v>209</v>
      </c>
      <c r="DD43" t="s">
        <v>209</v>
      </c>
      <c r="DE43" t="s">
        <v>209</v>
      </c>
      <c r="DF43" t="s">
        <v>209</v>
      </c>
      <c r="DI43" t="s">
        <v>209</v>
      </c>
      <c r="DJ43" t="s">
        <v>209</v>
      </c>
      <c r="DK43" t="s">
        <v>209</v>
      </c>
      <c r="DL43" t="s">
        <v>209</v>
      </c>
      <c r="DO43" t="s">
        <v>209</v>
      </c>
      <c r="DP43" t="s">
        <v>209</v>
      </c>
      <c r="DQ43" t="s">
        <v>209</v>
      </c>
      <c r="DR43" t="s">
        <v>209</v>
      </c>
      <c r="DU43" t="s">
        <v>209</v>
      </c>
      <c r="DV43" t="s">
        <v>209</v>
      </c>
      <c r="DW43" t="s">
        <v>209</v>
      </c>
      <c r="DX43" t="s">
        <v>209</v>
      </c>
      <c r="DZ43" t="s">
        <v>206</v>
      </c>
      <c r="EA43" t="s">
        <v>207</v>
      </c>
      <c r="EB43" t="s">
        <v>206</v>
      </c>
      <c r="EC43" t="s">
        <v>207</v>
      </c>
      <c r="ED43" t="s">
        <v>207</v>
      </c>
      <c r="EE43" t="s">
        <v>367</v>
      </c>
      <c r="EG43" t="s">
        <v>209</v>
      </c>
      <c r="EH43" t="s">
        <v>209</v>
      </c>
      <c r="EI43" t="s">
        <v>209</v>
      </c>
      <c r="EJ43" t="s">
        <v>209</v>
      </c>
      <c r="EM43" t="s">
        <v>209</v>
      </c>
      <c r="EN43" t="s">
        <v>209</v>
      </c>
      <c r="EO43" t="s">
        <v>209</v>
      </c>
      <c r="EP43" t="s">
        <v>209</v>
      </c>
      <c r="ES43" t="s">
        <v>209</v>
      </c>
      <c r="ET43" t="s">
        <v>209</v>
      </c>
      <c r="EU43" t="s">
        <v>209</v>
      </c>
      <c r="EV43" t="s">
        <v>209</v>
      </c>
      <c r="EY43" t="s">
        <v>209</v>
      </c>
      <c r="EZ43" t="s">
        <v>209</v>
      </c>
      <c r="FA43" t="s">
        <v>209</v>
      </c>
      <c r="FB43" t="s">
        <v>209</v>
      </c>
      <c r="FE43" t="s">
        <v>209</v>
      </c>
      <c r="FF43" t="s">
        <v>209</v>
      </c>
      <c r="FG43" t="s">
        <v>209</v>
      </c>
      <c r="FH43" t="s">
        <v>209</v>
      </c>
      <c r="FK43" t="s">
        <v>209</v>
      </c>
      <c r="FL43" t="s">
        <v>209</v>
      </c>
      <c r="FM43" t="s">
        <v>209</v>
      </c>
      <c r="FN43" t="s">
        <v>209</v>
      </c>
      <c r="FP43" t="s">
        <v>206</v>
      </c>
      <c r="FQ43" t="s">
        <v>206</v>
      </c>
      <c r="FR43" t="s">
        <v>207</v>
      </c>
      <c r="FS43" t="s">
        <v>207</v>
      </c>
      <c r="FT43" t="s">
        <v>207</v>
      </c>
      <c r="FU43" t="s">
        <v>368</v>
      </c>
      <c r="FW43" t="s">
        <v>209</v>
      </c>
      <c r="FX43" t="s">
        <v>209</v>
      </c>
      <c r="FY43" t="s">
        <v>209</v>
      </c>
      <c r="FZ43" t="s">
        <v>209</v>
      </c>
      <c r="GC43" t="s">
        <v>209</v>
      </c>
      <c r="GD43" t="s">
        <v>209</v>
      </c>
      <c r="GE43" t="s">
        <v>209</v>
      </c>
      <c r="GF43" t="s">
        <v>209</v>
      </c>
      <c r="GI43" t="s">
        <v>209</v>
      </c>
      <c r="GJ43" t="s">
        <v>209</v>
      </c>
      <c r="GK43" t="s">
        <v>209</v>
      </c>
      <c r="GL43" t="s">
        <v>209</v>
      </c>
      <c r="GO43" t="s">
        <v>209</v>
      </c>
      <c r="GP43" t="s">
        <v>209</v>
      </c>
      <c r="GQ43" t="s">
        <v>209</v>
      </c>
      <c r="GR43" t="s">
        <v>209</v>
      </c>
      <c r="GU43" t="s">
        <v>209</v>
      </c>
      <c r="GV43" t="s">
        <v>209</v>
      </c>
      <c r="GW43" t="s">
        <v>209</v>
      </c>
      <c r="GX43" t="s">
        <v>209</v>
      </c>
      <c r="HA43" t="s">
        <v>209</v>
      </c>
      <c r="HB43" t="s">
        <v>209</v>
      </c>
      <c r="HC43" t="s">
        <v>209</v>
      </c>
      <c r="HD43" t="s">
        <v>209</v>
      </c>
      <c r="HG43" t="s">
        <v>209</v>
      </c>
      <c r="HH43" t="s">
        <v>209</v>
      </c>
      <c r="HI43" t="s">
        <v>209</v>
      </c>
      <c r="HJ43" t="s">
        <v>209</v>
      </c>
      <c r="HM43" t="s">
        <v>209</v>
      </c>
      <c r="HN43" t="s">
        <v>209</v>
      </c>
      <c r="HO43" t="s">
        <v>209</v>
      </c>
      <c r="HP43" t="s">
        <v>209</v>
      </c>
      <c r="HS43" t="s">
        <v>209</v>
      </c>
      <c r="HT43" t="s">
        <v>209</v>
      </c>
      <c r="HU43" t="s">
        <v>209</v>
      </c>
      <c r="HV43" t="s">
        <v>209</v>
      </c>
      <c r="HY43" t="s">
        <v>209</v>
      </c>
      <c r="HZ43" t="s">
        <v>209</v>
      </c>
      <c r="IA43" t="s">
        <v>209</v>
      </c>
      <c r="IB43" t="s">
        <v>209</v>
      </c>
      <c r="ID43" t="s">
        <v>207</v>
      </c>
      <c r="IF43">
        <v>3042.7</v>
      </c>
      <c r="IG43">
        <v>132.71</v>
      </c>
      <c r="II43">
        <v>252.03</v>
      </c>
      <c r="IV43">
        <v>2648.39</v>
      </c>
      <c r="ND43">
        <v>9.57</v>
      </c>
    </row>
    <row r="44" spans="1:368" x14ac:dyDescent="0.25">
      <c r="A44">
        <v>456</v>
      </c>
      <c r="B44" t="s">
        <v>369</v>
      </c>
      <c r="C44">
        <v>4</v>
      </c>
      <c r="D44" t="s">
        <v>198</v>
      </c>
      <c r="E44">
        <v>1473104011</v>
      </c>
      <c r="F44" t="s">
        <v>370</v>
      </c>
      <c r="G44" t="s">
        <v>369</v>
      </c>
      <c r="H44" t="s">
        <v>200</v>
      </c>
      <c r="I44" t="s">
        <v>241</v>
      </c>
      <c r="K44" t="s">
        <v>213</v>
      </c>
      <c r="L44" t="s">
        <v>249</v>
      </c>
      <c r="O44" t="s">
        <v>206</v>
      </c>
      <c r="Q44" t="s">
        <v>209</v>
      </c>
      <c r="R44" t="s">
        <v>209</v>
      </c>
      <c r="S44" t="s">
        <v>209</v>
      </c>
      <c r="T44" t="s">
        <v>209</v>
      </c>
      <c r="W44" t="s">
        <v>209</v>
      </c>
      <c r="X44" t="s">
        <v>209</v>
      </c>
      <c r="Y44" t="s">
        <v>209</v>
      </c>
      <c r="Z44" t="s">
        <v>209</v>
      </c>
      <c r="AC44" t="s">
        <v>209</v>
      </c>
      <c r="AD44" t="s">
        <v>209</v>
      </c>
      <c r="AE44" t="s">
        <v>209</v>
      </c>
      <c r="AF44" t="s">
        <v>209</v>
      </c>
      <c r="AI44" t="s">
        <v>209</v>
      </c>
      <c r="AJ44" t="s">
        <v>209</v>
      </c>
      <c r="AK44" t="s">
        <v>209</v>
      </c>
      <c r="AL44" t="s">
        <v>209</v>
      </c>
      <c r="AO44" t="s">
        <v>209</v>
      </c>
      <c r="AP44" t="s">
        <v>209</v>
      </c>
      <c r="AQ44" t="s">
        <v>209</v>
      </c>
      <c r="AR44" t="s">
        <v>209</v>
      </c>
      <c r="AT44" t="s">
        <v>206</v>
      </c>
      <c r="AU44" t="s">
        <v>206</v>
      </c>
      <c r="AV44" t="s">
        <v>207</v>
      </c>
      <c r="AW44" t="s">
        <v>207</v>
      </c>
      <c r="AX44" t="s">
        <v>207</v>
      </c>
      <c r="AY44" t="s">
        <v>371</v>
      </c>
      <c r="BA44" t="s">
        <v>209</v>
      </c>
      <c r="BB44" t="s">
        <v>209</v>
      </c>
      <c r="BC44" t="s">
        <v>209</v>
      </c>
      <c r="BD44" t="s">
        <v>209</v>
      </c>
      <c r="BF44" t="s">
        <v>206</v>
      </c>
      <c r="BG44" t="s">
        <v>207</v>
      </c>
      <c r="BH44" t="s">
        <v>207</v>
      </c>
      <c r="BI44" t="s">
        <v>207</v>
      </c>
      <c r="BJ44" t="s">
        <v>206</v>
      </c>
      <c r="BK44" t="s">
        <v>372</v>
      </c>
      <c r="BM44" t="s">
        <v>209</v>
      </c>
      <c r="BN44" t="s">
        <v>209</v>
      </c>
      <c r="BO44" t="s">
        <v>209</v>
      </c>
      <c r="BP44" t="s">
        <v>209</v>
      </c>
      <c r="BR44" t="s">
        <v>206</v>
      </c>
      <c r="BS44" t="s">
        <v>206</v>
      </c>
      <c r="BT44" t="s">
        <v>207</v>
      </c>
      <c r="BU44" t="s">
        <v>207</v>
      </c>
      <c r="BV44" t="s">
        <v>207</v>
      </c>
      <c r="BW44" t="s">
        <v>373</v>
      </c>
      <c r="BY44" t="s">
        <v>209</v>
      </c>
      <c r="BZ44" t="s">
        <v>209</v>
      </c>
      <c r="CA44" t="s">
        <v>209</v>
      </c>
      <c r="CB44" t="s">
        <v>209</v>
      </c>
      <c r="CE44" t="s">
        <v>209</v>
      </c>
      <c r="CF44" t="s">
        <v>209</v>
      </c>
      <c r="CG44" t="s">
        <v>209</v>
      </c>
      <c r="CH44" t="s">
        <v>209</v>
      </c>
      <c r="CK44" t="s">
        <v>209</v>
      </c>
      <c r="CL44" t="s">
        <v>209</v>
      </c>
      <c r="CM44" t="s">
        <v>209</v>
      </c>
      <c r="CN44" t="s">
        <v>209</v>
      </c>
      <c r="CP44" t="s">
        <v>206</v>
      </c>
      <c r="CQ44" t="s">
        <v>206</v>
      </c>
      <c r="CR44" t="s">
        <v>207</v>
      </c>
      <c r="CS44" t="s">
        <v>207</v>
      </c>
      <c r="CT44" t="s">
        <v>207</v>
      </c>
      <c r="CU44" t="s">
        <v>374</v>
      </c>
      <c r="CW44" t="s">
        <v>209</v>
      </c>
      <c r="CX44" t="s">
        <v>209</v>
      </c>
      <c r="CY44" t="s">
        <v>209</v>
      </c>
      <c r="CZ44" t="s">
        <v>209</v>
      </c>
      <c r="DC44" t="s">
        <v>209</v>
      </c>
      <c r="DD44" t="s">
        <v>209</v>
      </c>
      <c r="DE44" t="s">
        <v>209</v>
      </c>
      <c r="DF44" t="s">
        <v>209</v>
      </c>
      <c r="DH44" t="s">
        <v>206</v>
      </c>
      <c r="DI44" t="s">
        <v>206</v>
      </c>
      <c r="DJ44" t="s">
        <v>207</v>
      </c>
      <c r="DK44" t="s">
        <v>207</v>
      </c>
      <c r="DL44" t="s">
        <v>207</v>
      </c>
      <c r="DM44" t="s">
        <v>375</v>
      </c>
      <c r="DN44" t="s">
        <v>206</v>
      </c>
      <c r="DO44" t="s">
        <v>206</v>
      </c>
      <c r="DP44" t="s">
        <v>207</v>
      </c>
      <c r="DQ44" t="s">
        <v>207</v>
      </c>
      <c r="DR44" t="s">
        <v>207</v>
      </c>
      <c r="DS44" t="s">
        <v>376</v>
      </c>
      <c r="DU44" t="s">
        <v>209</v>
      </c>
      <c r="DV44" t="s">
        <v>209</v>
      </c>
      <c r="DW44" t="s">
        <v>209</v>
      </c>
      <c r="DX44" t="s">
        <v>209</v>
      </c>
      <c r="DZ44" t="s">
        <v>206</v>
      </c>
      <c r="EA44" t="s">
        <v>206</v>
      </c>
      <c r="EB44" t="s">
        <v>207</v>
      </c>
      <c r="EC44" t="s">
        <v>207</v>
      </c>
      <c r="ED44" t="s">
        <v>206</v>
      </c>
      <c r="EE44" t="s">
        <v>377</v>
      </c>
      <c r="EF44" t="s">
        <v>206</v>
      </c>
      <c r="EG44" t="s">
        <v>207</v>
      </c>
      <c r="EH44" t="s">
        <v>207</v>
      </c>
      <c r="EI44" t="s">
        <v>207</v>
      </c>
      <c r="EJ44" t="s">
        <v>206</v>
      </c>
      <c r="EK44" t="s">
        <v>378</v>
      </c>
      <c r="EM44" t="s">
        <v>209</v>
      </c>
      <c r="EN44" t="s">
        <v>209</v>
      </c>
      <c r="EO44" t="s">
        <v>209</v>
      </c>
      <c r="EP44" t="s">
        <v>209</v>
      </c>
      <c r="ES44" t="s">
        <v>209</v>
      </c>
      <c r="ET44" t="s">
        <v>209</v>
      </c>
      <c r="EU44" t="s">
        <v>209</v>
      </c>
      <c r="EV44" t="s">
        <v>209</v>
      </c>
      <c r="EY44" t="s">
        <v>209</v>
      </c>
      <c r="EZ44" t="s">
        <v>209</v>
      </c>
      <c r="FA44" t="s">
        <v>209</v>
      </c>
      <c r="FB44" t="s">
        <v>209</v>
      </c>
      <c r="FD44" t="s">
        <v>206</v>
      </c>
      <c r="FE44" t="s">
        <v>206</v>
      </c>
      <c r="FF44" t="s">
        <v>207</v>
      </c>
      <c r="FG44" t="s">
        <v>207</v>
      </c>
      <c r="FH44" t="s">
        <v>207</v>
      </c>
      <c r="FI44" t="s">
        <v>379</v>
      </c>
      <c r="FK44" t="s">
        <v>209</v>
      </c>
      <c r="FL44" t="s">
        <v>209</v>
      </c>
      <c r="FM44" t="s">
        <v>209</v>
      </c>
      <c r="FN44" t="s">
        <v>209</v>
      </c>
      <c r="FQ44" t="s">
        <v>209</v>
      </c>
      <c r="FR44" t="s">
        <v>209</v>
      </c>
      <c r="FS44" t="s">
        <v>209</v>
      </c>
      <c r="FT44" t="s">
        <v>209</v>
      </c>
      <c r="FV44" t="s">
        <v>206</v>
      </c>
      <c r="FW44" t="s">
        <v>207</v>
      </c>
      <c r="FX44" t="s">
        <v>206</v>
      </c>
      <c r="FY44" t="s">
        <v>207</v>
      </c>
      <c r="FZ44" t="s">
        <v>207</v>
      </c>
      <c r="GA44" t="s">
        <v>380</v>
      </c>
      <c r="GC44" t="s">
        <v>209</v>
      </c>
      <c r="GD44" t="s">
        <v>209</v>
      </c>
      <c r="GE44" t="s">
        <v>209</v>
      </c>
      <c r="GF44" t="s">
        <v>209</v>
      </c>
      <c r="GI44" t="s">
        <v>209</v>
      </c>
      <c r="GJ44" t="s">
        <v>209</v>
      </c>
      <c r="GK44" t="s">
        <v>209</v>
      </c>
      <c r="GL44" t="s">
        <v>209</v>
      </c>
      <c r="GO44" t="s">
        <v>209</v>
      </c>
      <c r="GP44" t="s">
        <v>209</v>
      </c>
      <c r="GQ44" t="s">
        <v>209</v>
      </c>
      <c r="GR44" t="s">
        <v>209</v>
      </c>
      <c r="GU44" t="s">
        <v>209</v>
      </c>
      <c r="GV44" t="s">
        <v>209</v>
      </c>
      <c r="GW44" t="s">
        <v>209</v>
      </c>
      <c r="GX44" t="s">
        <v>209</v>
      </c>
      <c r="HA44" t="s">
        <v>209</v>
      </c>
      <c r="HB44" t="s">
        <v>209</v>
      </c>
      <c r="HC44" t="s">
        <v>209</v>
      </c>
      <c r="HD44" t="s">
        <v>209</v>
      </c>
      <c r="HG44" t="s">
        <v>209</v>
      </c>
      <c r="HH44" t="s">
        <v>209</v>
      </c>
      <c r="HI44" t="s">
        <v>209</v>
      </c>
      <c r="HJ44" t="s">
        <v>209</v>
      </c>
      <c r="HM44" t="s">
        <v>209</v>
      </c>
      <c r="HN44" t="s">
        <v>209</v>
      </c>
      <c r="HO44" t="s">
        <v>209</v>
      </c>
      <c r="HP44" t="s">
        <v>209</v>
      </c>
      <c r="HR44" t="s">
        <v>206</v>
      </c>
      <c r="HS44" t="s">
        <v>206</v>
      </c>
      <c r="HT44" t="s">
        <v>207</v>
      </c>
      <c r="HU44" t="s">
        <v>207</v>
      </c>
      <c r="HV44" t="s">
        <v>207</v>
      </c>
      <c r="HW44" t="s">
        <v>381</v>
      </c>
      <c r="HY44" t="s">
        <v>209</v>
      </c>
      <c r="HZ44" t="s">
        <v>209</v>
      </c>
      <c r="IA44" t="s">
        <v>209</v>
      </c>
      <c r="IB44" t="s">
        <v>209</v>
      </c>
      <c r="ID44" t="s">
        <v>207</v>
      </c>
      <c r="IF44">
        <v>1727.15</v>
      </c>
      <c r="IG44">
        <v>63.86</v>
      </c>
      <c r="II44">
        <v>82.41</v>
      </c>
      <c r="IV44">
        <v>1572.91</v>
      </c>
      <c r="ND44">
        <v>7.97</v>
      </c>
    </row>
    <row r="45" spans="1:368" x14ac:dyDescent="0.25">
      <c r="A45">
        <v>465</v>
      </c>
      <c r="B45" t="s">
        <v>382</v>
      </c>
      <c r="C45">
        <v>4</v>
      </c>
      <c r="D45" t="s">
        <v>198</v>
      </c>
      <c r="E45">
        <v>812479051</v>
      </c>
      <c r="F45" t="s">
        <v>383</v>
      </c>
      <c r="G45" t="s">
        <v>382</v>
      </c>
      <c r="H45" t="s">
        <v>200</v>
      </c>
      <c r="I45" t="s">
        <v>201</v>
      </c>
      <c r="K45" t="s">
        <v>202</v>
      </c>
      <c r="N45" t="s">
        <v>229</v>
      </c>
      <c r="O45" t="s">
        <v>206</v>
      </c>
      <c r="P45" t="s">
        <v>206</v>
      </c>
      <c r="Q45" t="s">
        <v>207</v>
      </c>
      <c r="R45" t="s">
        <v>206</v>
      </c>
      <c r="S45" t="s">
        <v>207</v>
      </c>
      <c r="T45" t="s">
        <v>207</v>
      </c>
      <c r="U45" t="s">
        <v>384</v>
      </c>
      <c r="V45" t="s">
        <v>206</v>
      </c>
      <c r="W45" t="s">
        <v>207</v>
      </c>
      <c r="X45" t="s">
        <v>206</v>
      </c>
      <c r="Y45" t="s">
        <v>207</v>
      </c>
      <c r="Z45" t="s">
        <v>207</v>
      </c>
      <c r="AA45" t="s">
        <v>385</v>
      </c>
      <c r="AB45" t="s">
        <v>206</v>
      </c>
      <c r="AC45" t="s">
        <v>207</v>
      </c>
      <c r="AD45" t="s">
        <v>206</v>
      </c>
      <c r="AE45" t="s">
        <v>207</v>
      </c>
      <c r="AF45" t="s">
        <v>207</v>
      </c>
      <c r="AG45" t="s">
        <v>386</v>
      </c>
      <c r="AH45" t="s">
        <v>206</v>
      </c>
      <c r="AI45" t="s">
        <v>207</v>
      </c>
      <c r="AJ45" t="s">
        <v>206</v>
      </c>
      <c r="AK45" t="s">
        <v>207</v>
      </c>
      <c r="AL45" t="s">
        <v>207</v>
      </c>
      <c r="AM45" t="s">
        <v>384</v>
      </c>
      <c r="AN45" t="s">
        <v>206</v>
      </c>
      <c r="AO45" t="s">
        <v>207</v>
      </c>
      <c r="AP45" t="s">
        <v>206</v>
      </c>
      <c r="AQ45" t="s">
        <v>207</v>
      </c>
      <c r="AR45" t="s">
        <v>207</v>
      </c>
      <c r="AS45" t="s">
        <v>387</v>
      </c>
      <c r="AT45" t="s">
        <v>206</v>
      </c>
      <c r="AU45" t="s">
        <v>207</v>
      </c>
      <c r="AV45" t="s">
        <v>206</v>
      </c>
      <c r="AW45" t="s">
        <v>207</v>
      </c>
      <c r="AX45" t="s">
        <v>207</v>
      </c>
      <c r="AY45" t="s">
        <v>388</v>
      </c>
      <c r="AZ45" t="s">
        <v>206</v>
      </c>
      <c r="BA45" t="s">
        <v>207</v>
      </c>
      <c r="BB45" t="s">
        <v>206</v>
      </c>
      <c r="BC45" t="s">
        <v>207</v>
      </c>
      <c r="BD45" t="s">
        <v>207</v>
      </c>
      <c r="BE45" t="s">
        <v>389</v>
      </c>
      <c r="BF45" t="s">
        <v>206</v>
      </c>
      <c r="BG45" t="s">
        <v>207</v>
      </c>
      <c r="BH45" t="s">
        <v>206</v>
      </c>
      <c r="BI45" t="s">
        <v>207</v>
      </c>
      <c r="BJ45" t="s">
        <v>207</v>
      </c>
      <c r="BK45" t="s">
        <v>390</v>
      </c>
      <c r="BL45" t="s">
        <v>206</v>
      </c>
      <c r="BM45" t="s">
        <v>207</v>
      </c>
      <c r="BN45" t="s">
        <v>206</v>
      </c>
      <c r="BO45" t="s">
        <v>207</v>
      </c>
      <c r="BP45" t="s">
        <v>207</v>
      </c>
      <c r="BQ45" t="s">
        <v>390</v>
      </c>
      <c r="BR45" t="s">
        <v>206</v>
      </c>
      <c r="BS45" t="s">
        <v>207</v>
      </c>
      <c r="BT45" t="s">
        <v>206</v>
      </c>
      <c r="BU45" t="s">
        <v>207</v>
      </c>
      <c r="BV45" t="s">
        <v>207</v>
      </c>
      <c r="BW45" t="s">
        <v>390</v>
      </c>
      <c r="BX45" t="s">
        <v>206</v>
      </c>
      <c r="BY45" t="s">
        <v>207</v>
      </c>
      <c r="BZ45" t="s">
        <v>206</v>
      </c>
      <c r="CA45" t="s">
        <v>207</v>
      </c>
      <c r="CB45" t="s">
        <v>207</v>
      </c>
      <c r="CC45" t="s">
        <v>390</v>
      </c>
      <c r="CD45" t="s">
        <v>206</v>
      </c>
      <c r="CE45" t="s">
        <v>207</v>
      </c>
      <c r="CF45" t="s">
        <v>206</v>
      </c>
      <c r="CG45" t="s">
        <v>207</v>
      </c>
      <c r="CH45" t="s">
        <v>207</v>
      </c>
      <c r="CI45" t="s">
        <v>384</v>
      </c>
      <c r="CJ45" t="s">
        <v>206</v>
      </c>
      <c r="CK45" t="s">
        <v>207</v>
      </c>
      <c r="CL45" t="s">
        <v>206</v>
      </c>
      <c r="CM45" t="s">
        <v>207</v>
      </c>
      <c r="CN45" t="s">
        <v>207</v>
      </c>
      <c r="CO45" t="s">
        <v>384</v>
      </c>
      <c r="CP45" t="s">
        <v>206</v>
      </c>
      <c r="CQ45" t="s">
        <v>207</v>
      </c>
      <c r="CR45" t="s">
        <v>206</v>
      </c>
      <c r="CS45" t="s">
        <v>207</v>
      </c>
      <c r="CT45" t="s">
        <v>207</v>
      </c>
      <c r="CU45" t="s">
        <v>384</v>
      </c>
      <c r="CV45" t="s">
        <v>206</v>
      </c>
      <c r="CW45" t="s">
        <v>207</v>
      </c>
      <c r="CX45" t="s">
        <v>206</v>
      </c>
      <c r="CY45" t="s">
        <v>207</v>
      </c>
      <c r="CZ45" t="s">
        <v>207</v>
      </c>
      <c r="DA45" t="s">
        <v>384</v>
      </c>
      <c r="DB45" t="s">
        <v>206</v>
      </c>
      <c r="DC45" t="s">
        <v>207</v>
      </c>
      <c r="DD45" t="s">
        <v>206</v>
      </c>
      <c r="DE45" t="s">
        <v>207</v>
      </c>
      <c r="DF45" t="s">
        <v>207</v>
      </c>
      <c r="DG45" t="s">
        <v>384</v>
      </c>
      <c r="DH45" t="s">
        <v>206</v>
      </c>
      <c r="DI45" t="s">
        <v>207</v>
      </c>
      <c r="DJ45" t="s">
        <v>206</v>
      </c>
      <c r="DK45" t="s">
        <v>207</v>
      </c>
      <c r="DL45" t="s">
        <v>207</v>
      </c>
      <c r="DM45" t="s">
        <v>384</v>
      </c>
      <c r="DN45" t="s">
        <v>206</v>
      </c>
      <c r="DO45" t="s">
        <v>207</v>
      </c>
      <c r="DP45" t="s">
        <v>206</v>
      </c>
      <c r="DQ45" t="s">
        <v>207</v>
      </c>
      <c r="DR45" t="s">
        <v>207</v>
      </c>
      <c r="DS45" t="s">
        <v>391</v>
      </c>
      <c r="DT45" t="s">
        <v>206</v>
      </c>
      <c r="DU45" t="s">
        <v>207</v>
      </c>
      <c r="DV45" t="s">
        <v>206</v>
      </c>
      <c r="DW45" t="s">
        <v>207</v>
      </c>
      <c r="DX45" t="s">
        <v>207</v>
      </c>
      <c r="DY45" t="s">
        <v>392</v>
      </c>
      <c r="DZ45" t="s">
        <v>206</v>
      </c>
      <c r="EA45" t="s">
        <v>207</v>
      </c>
      <c r="EB45" t="s">
        <v>206</v>
      </c>
      <c r="EC45" t="s">
        <v>207</v>
      </c>
      <c r="ED45" t="s">
        <v>207</v>
      </c>
      <c r="EE45" t="s">
        <v>393</v>
      </c>
      <c r="EF45" t="s">
        <v>206</v>
      </c>
      <c r="EG45" t="s">
        <v>207</v>
      </c>
      <c r="EH45" t="s">
        <v>206</v>
      </c>
      <c r="EI45" t="s">
        <v>207</v>
      </c>
      <c r="EJ45" t="s">
        <v>207</v>
      </c>
      <c r="EK45" t="s">
        <v>394</v>
      </c>
      <c r="EL45" t="s">
        <v>206</v>
      </c>
      <c r="EM45" t="s">
        <v>207</v>
      </c>
      <c r="EN45" t="s">
        <v>206</v>
      </c>
      <c r="EO45" t="s">
        <v>207</v>
      </c>
      <c r="EP45" t="s">
        <v>207</v>
      </c>
      <c r="EQ45" t="s">
        <v>393</v>
      </c>
      <c r="ER45" t="s">
        <v>206</v>
      </c>
      <c r="ES45" t="s">
        <v>207</v>
      </c>
      <c r="ET45" t="s">
        <v>206</v>
      </c>
      <c r="EU45" t="s">
        <v>207</v>
      </c>
      <c r="EV45" t="s">
        <v>207</v>
      </c>
      <c r="EW45" t="s">
        <v>393</v>
      </c>
      <c r="EX45" t="s">
        <v>206</v>
      </c>
      <c r="EY45" t="s">
        <v>207</v>
      </c>
      <c r="EZ45" t="s">
        <v>206</v>
      </c>
      <c r="FA45" t="s">
        <v>207</v>
      </c>
      <c r="FB45" t="s">
        <v>207</v>
      </c>
      <c r="FC45" t="s">
        <v>393</v>
      </c>
      <c r="FD45" t="s">
        <v>206</v>
      </c>
      <c r="FE45" t="s">
        <v>207</v>
      </c>
      <c r="FF45" t="s">
        <v>206</v>
      </c>
      <c r="FG45" t="s">
        <v>207</v>
      </c>
      <c r="FH45" t="s">
        <v>207</v>
      </c>
      <c r="FI45" t="s">
        <v>393</v>
      </c>
      <c r="FJ45" t="s">
        <v>206</v>
      </c>
      <c r="FK45" t="s">
        <v>207</v>
      </c>
      <c r="FL45" t="s">
        <v>206</v>
      </c>
      <c r="FM45" t="s">
        <v>207</v>
      </c>
      <c r="FN45" t="s">
        <v>207</v>
      </c>
      <c r="FO45" t="s">
        <v>393</v>
      </c>
      <c r="FP45" t="s">
        <v>206</v>
      </c>
      <c r="FQ45" t="s">
        <v>207</v>
      </c>
      <c r="FR45" t="s">
        <v>206</v>
      </c>
      <c r="FS45" t="s">
        <v>207</v>
      </c>
      <c r="FT45" t="s">
        <v>207</v>
      </c>
      <c r="FU45" t="s">
        <v>393</v>
      </c>
      <c r="FV45" t="s">
        <v>206</v>
      </c>
      <c r="FW45" t="s">
        <v>207</v>
      </c>
      <c r="FX45" t="s">
        <v>206</v>
      </c>
      <c r="FY45" t="s">
        <v>207</v>
      </c>
      <c r="FZ45" t="s">
        <v>207</v>
      </c>
      <c r="GA45" t="s">
        <v>393</v>
      </c>
      <c r="GB45" t="s">
        <v>206</v>
      </c>
      <c r="GC45" t="s">
        <v>207</v>
      </c>
      <c r="GD45" t="s">
        <v>206</v>
      </c>
      <c r="GE45" t="s">
        <v>207</v>
      </c>
      <c r="GF45" t="s">
        <v>207</v>
      </c>
      <c r="GG45" t="s">
        <v>393</v>
      </c>
      <c r="GH45" t="s">
        <v>206</v>
      </c>
      <c r="GI45" t="s">
        <v>207</v>
      </c>
      <c r="GJ45" t="s">
        <v>206</v>
      </c>
      <c r="GK45" t="s">
        <v>207</v>
      </c>
      <c r="GL45" t="s">
        <v>207</v>
      </c>
      <c r="GM45" t="s">
        <v>393</v>
      </c>
      <c r="GN45" t="s">
        <v>206</v>
      </c>
      <c r="GO45" t="s">
        <v>207</v>
      </c>
      <c r="GP45" t="s">
        <v>206</v>
      </c>
      <c r="GQ45" t="s">
        <v>207</v>
      </c>
      <c r="GR45" t="s">
        <v>207</v>
      </c>
      <c r="GS45" t="s">
        <v>393</v>
      </c>
      <c r="GT45" t="s">
        <v>206</v>
      </c>
      <c r="GU45" t="s">
        <v>207</v>
      </c>
      <c r="GV45" t="s">
        <v>206</v>
      </c>
      <c r="GW45" t="s">
        <v>207</v>
      </c>
      <c r="GX45" t="s">
        <v>207</v>
      </c>
      <c r="GY45" t="s">
        <v>393</v>
      </c>
      <c r="GZ45" t="s">
        <v>206</v>
      </c>
      <c r="HA45" t="s">
        <v>207</v>
      </c>
      <c r="HB45" t="s">
        <v>206</v>
      </c>
      <c r="HC45" t="s">
        <v>207</v>
      </c>
      <c r="HD45" t="s">
        <v>207</v>
      </c>
      <c r="HE45" t="s">
        <v>393</v>
      </c>
      <c r="HF45" t="s">
        <v>206</v>
      </c>
      <c r="HG45" t="s">
        <v>207</v>
      </c>
      <c r="HH45" t="s">
        <v>206</v>
      </c>
      <c r="HI45" t="s">
        <v>207</v>
      </c>
      <c r="HJ45" t="s">
        <v>207</v>
      </c>
      <c r="HK45" t="s">
        <v>393</v>
      </c>
      <c r="HL45" t="s">
        <v>206</v>
      </c>
      <c r="HM45" t="s">
        <v>207</v>
      </c>
      <c r="HN45" t="s">
        <v>206</v>
      </c>
      <c r="HO45" t="s">
        <v>207</v>
      </c>
      <c r="HP45" t="s">
        <v>207</v>
      </c>
      <c r="HQ45" t="s">
        <v>393</v>
      </c>
      <c r="HR45" t="s">
        <v>206</v>
      </c>
      <c r="HS45" t="s">
        <v>207</v>
      </c>
      <c r="HT45" t="s">
        <v>206</v>
      </c>
      <c r="HU45" t="s">
        <v>207</v>
      </c>
      <c r="HV45" t="s">
        <v>207</v>
      </c>
      <c r="HW45" t="s">
        <v>393</v>
      </c>
      <c r="HX45" t="s">
        <v>206</v>
      </c>
      <c r="HY45" t="s">
        <v>207</v>
      </c>
      <c r="HZ45" t="s">
        <v>206</v>
      </c>
      <c r="IA45" t="s">
        <v>207</v>
      </c>
      <c r="IB45" t="s">
        <v>207</v>
      </c>
      <c r="IC45" t="s">
        <v>393</v>
      </c>
      <c r="ID45" t="s">
        <v>207</v>
      </c>
      <c r="IF45">
        <v>11937.3</v>
      </c>
      <c r="IG45">
        <v>3.42</v>
      </c>
      <c r="II45">
        <v>527.28</v>
      </c>
      <c r="IV45">
        <v>11210.5</v>
      </c>
      <c r="ND45">
        <v>196.16</v>
      </c>
    </row>
    <row r="46" spans="1:368" x14ac:dyDescent="0.25">
      <c r="A46">
        <v>474</v>
      </c>
      <c r="B46" t="s">
        <v>395</v>
      </c>
      <c r="C46">
        <v>4</v>
      </c>
      <c r="D46" t="s">
        <v>198</v>
      </c>
      <c r="E46">
        <v>738666434</v>
      </c>
      <c r="F46" t="s">
        <v>396</v>
      </c>
      <c r="G46" t="s">
        <v>395</v>
      </c>
      <c r="H46" t="s">
        <v>200</v>
      </c>
      <c r="I46" t="s">
        <v>397</v>
      </c>
      <c r="K46" t="s">
        <v>202</v>
      </c>
      <c r="N46" t="s">
        <v>229</v>
      </c>
      <c r="O46" t="s">
        <v>206</v>
      </c>
      <c r="Q46" t="s">
        <v>209</v>
      </c>
      <c r="R46" t="s">
        <v>209</v>
      </c>
      <c r="S46" t="s">
        <v>209</v>
      </c>
      <c r="T46" t="s">
        <v>209</v>
      </c>
      <c r="W46" t="s">
        <v>209</v>
      </c>
      <c r="X46" t="s">
        <v>209</v>
      </c>
      <c r="Y46" t="s">
        <v>209</v>
      </c>
      <c r="Z46" t="s">
        <v>209</v>
      </c>
      <c r="AC46" t="s">
        <v>209</v>
      </c>
      <c r="AD46" t="s">
        <v>209</v>
      </c>
      <c r="AE46" t="s">
        <v>209</v>
      </c>
      <c r="AF46" t="s">
        <v>209</v>
      </c>
      <c r="AI46" t="s">
        <v>209</v>
      </c>
      <c r="AJ46" t="s">
        <v>209</v>
      </c>
      <c r="AK46" t="s">
        <v>209</v>
      </c>
      <c r="AL46" t="s">
        <v>209</v>
      </c>
      <c r="AN46" t="s">
        <v>206</v>
      </c>
      <c r="AO46" t="s">
        <v>207</v>
      </c>
      <c r="AP46" t="s">
        <v>206</v>
      </c>
      <c r="AQ46" t="s">
        <v>206</v>
      </c>
      <c r="AR46" t="s">
        <v>207</v>
      </c>
      <c r="AS46" t="s">
        <v>398</v>
      </c>
      <c r="AT46" t="s">
        <v>206</v>
      </c>
      <c r="AU46" t="s">
        <v>207</v>
      </c>
      <c r="AV46" t="s">
        <v>206</v>
      </c>
      <c r="AW46" t="s">
        <v>207</v>
      </c>
      <c r="AX46" t="s">
        <v>207</v>
      </c>
      <c r="AY46" t="s">
        <v>399</v>
      </c>
      <c r="AZ46" t="s">
        <v>206</v>
      </c>
      <c r="BA46" t="s">
        <v>207</v>
      </c>
      <c r="BB46" t="s">
        <v>207</v>
      </c>
      <c r="BC46" t="s">
        <v>207</v>
      </c>
      <c r="BD46" t="s">
        <v>207</v>
      </c>
      <c r="BE46" t="s">
        <v>209</v>
      </c>
      <c r="BG46" t="s">
        <v>209</v>
      </c>
      <c r="BH46" t="s">
        <v>209</v>
      </c>
      <c r="BI46" t="s">
        <v>209</v>
      </c>
      <c r="BJ46" t="s">
        <v>209</v>
      </c>
      <c r="BM46" t="s">
        <v>209</v>
      </c>
      <c r="BN46" t="s">
        <v>209</v>
      </c>
      <c r="BO46" t="s">
        <v>209</v>
      </c>
      <c r="BP46" t="s">
        <v>209</v>
      </c>
      <c r="BS46" t="s">
        <v>209</v>
      </c>
      <c r="BT46" t="s">
        <v>209</v>
      </c>
      <c r="BU46" t="s">
        <v>209</v>
      </c>
      <c r="BV46" t="s">
        <v>209</v>
      </c>
      <c r="BY46" t="s">
        <v>209</v>
      </c>
      <c r="BZ46" t="s">
        <v>209</v>
      </c>
      <c r="CA46" t="s">
        <v>209</v>
      </c>
      <c r="CB46" t="s">
        <v>209</v>
      </c>
      <c r="CE46" t="s">
        <v>209</v>
      </c>
      <c r="CF46" t="s">
        <v>209</v>
      </c>
      <c r="CG46" t="s">
        <v>209</v>
      </c>
      <c r="CH46" t="s">
        <v>209</v>
      </c>
      <c r="CK46" t="s">
        <v>209</v>
      </c>
      <c r="CL46" t="s">
        <v>209</v>
      </c>
      <c r="CM46" t="s">
        <v>209</v>
      </c>
      <c r="CN46" t="s">
        <v>209</v>
      </c>
      <c r="CQ46" t="s">
        <v>209</v>
      </c>
      <c r="CR46" t="s">
        <v>209</v>
      </c>
      <c r="CS46" t="s">
        <v>209</v>
      </c>
      <c r="CT46" t="s">
        <v>209</v>
      </c>
      <c r="CW46" t="s">
        <v>209</v>
      </c>
      <c r="CX46" t="s">
        <v>209</v>
      </c>
      <c r="CY46" t="s">
        <v>209</v>
      </c>
      <c r="CZ46" t="s">
        <v>209</v>
      </c>
      <c r="DC46" t="s">
        <v>209</v>
      </c>
      <c r="DD46" t="s">
        <v>209</v>
      </c>
      <c r="DE46" t="s">
        <v>209</v>
      </c>
      <c r="DF46" t="s">
        <v>209</v>
      </c>
      <c r="DI46" t="s">
        <v>209</v>
      </c>
      <c r="DJ46" t="s">
        <v>209</v>
      </c>
      <c r="DK46" t="s">
        <v>209</v>
      </c>
      <c r="DL46" t="s">
        <v>209</v>
      </c>
      <c r="DN46" t="s">
        <v>206</v>
      </c>
      <c r="DO46" t="s">
        <v>207</v>
      </c>
      <c r="DP46" t="s">
        <v>206</v>
      </c>
      <c r="DQ46" t="s">
        <v>207</v>
      </c>
      <c r="DR46" t="s">
        <v>207</v>
      </c>
      <c r="DS46" t="s">
        <v>400</v>
      </c>
      <c r="DU46" t="s">
        <v>209</v>
      </c>
      <c r="DV46" t="s">
        <v>209</v>
      </c>
      <c r="DW46" t="s">
        <v>209</v>
      </c>
      <c r="DX46" t="s">
        <v>209</v>
      </c>
      <c r="DZ46" t="s">
        <v>206</v>
      </c>
      <c r="EA46" t="s">
        <v>207</v>
      </c>
      <c r="EB46" t="s">
        <v>206</v>
      </c>
      <c r="EC46" t="s">
        <v>207</v>
      </c>
      <c r="ED46" t="s">
        <v>207</v>
      </c>
      <c r="EE46" t="s">
        <v>400</v>
      </c>
      <c r="EG46" t="s">
        <v>209</v>
      </c>
      <c r="EH46" t="s">
        <v>209</v>
      </c>
      <c r="EI46" t="s">
        <v>209</v>
      </c>
      <c r="EJ46" t="s">
        <v>209</v>
      </c>
      <c r="EM46" t="s">
        <v>209</v>
      </c>
      <c r="EN46" t="s">
        <v>209</v>
      </c>
      <c r="EO46" t="s">
        <v>209</v>
      </c>
      <c r="EP46" t="s">
        <v>209</v>
      </c>
      <c r="ES46" t="s">
        <v>209</v>
      </c>
      <c r="ET46" t="s">
        <v>209</v>
      </c>
      <c r="EU46" t="s">
        <v>209</v>
      </c>
      <c r="EV46" t="s">
        <v>209</v>
      </c>
      <c r="EY46" t="s">
        <v>209</v>
      </c>
      <c r="EZ46" t="s">
        <v>209</v>
      </c>
      <c r="FA46" t="s">
        <v>209</v>
      </c>
      <c r="FB46" t="s">
        <v>209</v>
      </c>
      <c r="FE46" t="s">
        <v>209</v>
      </c>
      <c r="FF46" t="s">
        <v>209</v>
      </c>
      <c r="FG46" t="s">
        <v>209</v>
      </c>
      <c r="FH46" t="s">
        <v>209</v>
      </c>
      <c r="FK46" t="s">
        <v>209</v>
      </c>
      <c r="FL46" t="s">
        <v>209</v>
      </c>
      <c r="FM46" t="s">
        <v>209</v>
      </c>
      <c r="FN46" t="s">
        <v>209</v>
      </c>
      <c r="FQ46" t="s">
        <v>209</v>
      </c>
      <c r="FR46" t="s">
        <v>209</v>
      </c>
      <c r="FS46" t="s">
        <v>209</v>
      </c>
      <c r="FT46" t="s">
        <v>209</v>
      </c>
      <c r="FW46" t="s">
        <v>209</v>
      </c>
      <c r="FX46" t="s">
        <v>209</v>
      </c>
      <c r="FY46" t="s">
        <v>209</v>
      </c>
      <c r="FZ46" t="s">
        <v>209</v>
      </c>
      <c r="GC46" t="s">
        <v>209</v>
      </c>
      <c r="GD46" t="s">
        <v>209</v>
      </c>
      <c r="GE46" t="s">
        <v>209</v>
      </c>
      <c r="GF46" t="s">
        <v>209</v>
      </c>
      <c r="GI46" t="s">
        <v>209</v>
      </c>
      <c r="GJ46" t="s">
        <v>209</v>
      </c>
      <c r="GK46" t="s">
        <v>209</v>
      </c>
      <c r="GL46" t="s">
        <v>209</v>
      </c>
      <c r="GO46" t="s">
        <v>209</v>
      </c>
      <c r="GP46" t="s">
        <v>209</v>
      </c>
      <c r="GQ46" t="s">
        <v>209</v>
      </c>
      <c r="GR46" t="s">
        <v>209</v>
      </c>
      <c r="GU46" t="s">
        <v>209</v>
      </c>
      <c r="GV46" t="s">
        <v>209</v>
      </c>
      <c r="GW46" t="s">
        <v>209</v>
      </c>
      <c r="GX46" t="s">
        <v>209</v>
      </c>
      <c r="HA46" t="s">
        <v>209</v>
      </c>
      <c r="HB46" t="s">
        <v>209</v>
      </c>
      <c r="HC46" t="s">
        <v>209</v>
      </c>
      <c r="HD46" t="s">
        <v>209</v>
      </c>
      <c r="HG46" t="s">
        <v>209</v>
      </c>
      <c r="HH46" t="s">
        <v>209</v>
      </c>
      <c r="HI46" t="s">
        <v>209</v>
      </c>
      <c r="HJ46" t="s">
        <v>209</v>
      </c>
      <c r="HM46" t="s">
        <v>209</v>
      </c>
      <c r="HN46" t="s">
        <v>209</v>
      </c>
      <c r="HO46" t="s">
        <v>209</v>
      </c>
      <c r="HP46" t="s">
        <v>209</v>
      </c>
      <c r="HR46" t="s">
        <v>206</v>
      </c>
      <c r="HS46" t="s">
        <v>207</v>
      </c>
      <c r="HT46" t="s">
        <v>206</v>
      </c>
      <c r="HU46" t="s">
        <v>207</v>
      </c>
      <c r="HV46" t="s">
        <v>207</v>
      </c>
      <c r="HW46" t="s">
        <v>401</v>
      </c>
      <c r="HY46" t="s">
        <v>209</v>
      </c>
      <c r="HZ46" t="s">
        <v>209</v>
      </c>
      <c r="IA46" t="s">
        <v>209</v>
      </c>
      <c r="IB46" t="s">
        <v>209</v>
      </c>
      <c r="ID46" t="s">
        <v>206</v>
      </c>
      <c r="IE46" t="s">
        <v>402</v>
      </c>
      <c r="IF46">
        <v>6346.04</v>
      </c>
      <c r="IG46">
        <v>41.99</v>
      </c>
      <c r="II46">
        <v>359.33</v>
      </c>
      <c r="IV46">
        <v>5864.91</v>
      </c>
      <c r="ND46">
        <v>79.81</v>
      </c>
    </row>
    <row r="47" spans="1:368" x14ac:dyDescent="0.25">
      <c r="A47">
        <v>475</v>
      </c>
      <c r="B47" t="s">
        <v>403</v>
      </c>
      <c r="C47">
        <v>4</v>
      </c>
      <c r="D47" t="s">
        <v>198</v>
      </c>
      <c r="E47">
        <v>899906750</v>
      </c>
      <c r="F47" t="s">
        <v>404</v>
      </c>
      <c r="G47" t="s">
        <v>405</v>
      </c>
      <c r="H47" t="s">
        <v>200</v>
      </c>
      <c r="I47" t="s">
        <v>397</v>
      </c>
      <c r="K47" t="s">
        <v>213</v>
      </c>
      <c r="L47" t="s">
        <v>219</v>
      </c>
      <c r="M47" t="s">
        <v>242</v>
      </c>
      <c r="O47" t="s">
        <v>206</v>
      </c>
      <c r="P47" t="s">
        <v>206</v>
      </c>
      <c r="Q47" t="s">
        <v>206</v>
      </c>
      <c r="R47" t="s">
        <v>207</v>
      </c>
      <c r="S47" t="s">
        <v>207</v>
      </c>
      <c r="T47" t="s">
        <v>207</v>
      </c>
      <c r="U47" t="s">
        <v>406</v>
      </c>
      <c r="V47" t="s">
        <v>206</v>
      </c>
      <c r="W47" t="s">
        <v>207</v>
      </c>
      <c r="X47" t="s">
        <v>207</v>
      </c>
      <c r="Y47" t="s">
        <v>207</v>
      </c>
      <c r="Z47" t="s">
        <v>207</v>
      </c>
      <c r="AA47" t="s">
        <v>407</v>
      </c>
      <c r="AB47" t="s">
        <v>206</v>
      </c>
      <c r="AC47" t="s">
        <v>207</v>
      </c>
      <c r="AD47" t="s">
        <v>207</v>
      </c>
      <c r="AE47" t="s">
        <v>206</v>
      </c>
      <c r="AF47" t="s">
        <v>207</v>
      </c>
      <c r="AG47" t="s">
        <v>408</v>
      </c>
      <c r="AI47" t="s">
        <v>209</v>
      </c>
      <c r="AJ47" t="s">
        <v>209</v>
      </c>
      <c r="AK47" t="s">
        <v>209</v>
      </c>
      <c r="AL47" t="s">
        <v>209</v>
      </c>
      <c r="AO47" t="s">
        <v>209</v>
      </c>
      <c r="AP47" t="s">
        <v>209</v>
      </c>
      <c r="AQ47" t="s">
        <v>209</v>
      </c>
      <c r="AR47" t="s">
        <v>209</v>
      </c>
      <c r="AU47" t="s">
        <v>209</v>
      </c>
      <c r="AV47" t="s">
        <v>209</v>
      </c>
      <c r="AW47" t="s">
        <v>209</v>
      </c>
      <c r="AX47" t="s">
        <v>209</v>
      </c>
      <c r="BA47" t="s">
        <v>209</v>
      </c>
      <c r="BB47" t="s">
        <v>209</v>
      </c>
      <c r="BC47" t="s">
        <v>209</v>
      </c>
      <c r="BD47" t="s">
        <v>209</v>
      </c>
      <c r="BG47" t="s">
        <v>209</v>
      </c>
      <c r="BH47" t="s">
        <v>209</v>
      </c>
      <c r="BI47" t="s">
        <v>209</v>
      </c>
      <c r="BJ47" t="s">
        <v>209</v>
      </c>
      <c r="BM47" t="s">
        <v>209</v>
      </c>
      <c r="BN47" t="s">
        <v>209</v>
      </c>
      <c r="BO47" t="s">
        <v>209</v>
      </c>
      <c r="BP47" t="s">
        <v>209</v>
      </c>
      <c r="BS47" t="s">
        <v>209</v>
      </c>
      <c r="BT47" t="s">
        <v>209</v>
      </c>
      <c r="BU47" t="s">
        <v>209</v>
      </c>
      <c r="BV47" t="s">
        <v>209</v>
      </c>
      <c r="BY47" t="s">
        <v>209</v>
      </c>
      <c r="BZ47" t="s">
        <v>209</v>
      </c>
      <c r="CA47" t="s">
        <v>209</v>
      </c>
      <c r="CB47" t="s">
        <v>209</v>
      </c>
      <c r="CE47" t="s">
        <v>209</v>
      </c>
      <c r="CF47" t="s">
        <v>209</v>
      </c>
      <c r="CG47" t="s">
        <v>209</v>
      </c>
      <c r="CH47" t="s">
        <v>209</v>
      </c>
      <c r="CK47" t="s">
        <v>209</v>
      </c>
      <c r="CL47" t="s">
        <v>209</v>
      </c>
      <c r="CM47" t="s">
        <v>209</v>
      </c>
      <c r="CN47" t="s">
        <v>209</v>
      </c>
      <c r="CQ47" t="s">
        <v>209</v>
      </c>
      <c r="CR47" t="s">
        <v>209</v>
      </c>
      <c r="CS47" t="s">
        <v>209</v>
      </c>
      <c r="CT47" t="s">
        <v>209</v>
      </c>
      <c r="CW47" t="s">
        <v>209</v>
      </c>
      <c r="CX47" t="s">
        <v>209</v>
      </c>
      <c r="CY47" t="s">
        <v>209</v>
      </c>
      <c r="CZ47" t="s">
        <v>209</v>
      </c>
      <c r="DC47" t="s">
        <v>209</v>
      </c>
      <c r="DD47" t="s">
        <v>209</v>
      </c>
      <c r="DE47" t="s">
        <v>209</v>
      </c>
      <c r="DF47" t="s">
        <v>209</v>
      </c>
      <c r="DI47" t="s">
        <v>209</v>
      </c>
      <c r="DJ47" t="s">
        <v>209</v>
      </c>
      <c r="DK47" t="s">
        <v>209</v>
      </c>
      <c r="DL47" t="s">
        <v>209</v>
      </c>
      <c r="DO47" t="s">
        <v>209</v>
      </c>
      <c r="DP47" t="s">
        <v>209</v>
      </c>
      <c r="DQ47" t="s">
        <v>209</v>
      </c>
      <c r="DR47" t="s">
        <v>209</v>
      </c>
      <c r="DU47" t="s">
        <v>209</v>
      </c>
      <c r="DV47" t="s">
        <v>209</v>
      </c>
      <c r="DW47" t="s">
        <v>209</v>
      </c>
      <c r="DX47" t="s">
        <v>209</v>
      </c>
      <c r="EA47" t="s">
        <v>209</v>
      </c>
      <c r="EB47" t="s">
        <v>209</v>
      </c>
      <c r="EC47" t="s">
        <v>209</v>
      </c>
      <c r="ED47" t="s">
        <v>209</v>
      </c>
      <c r="EG47" t="s">
        <v>209</v>
      </c>
      <c r="EH47" t="s">
        <v>209</v>
      </c>
      <c r="EI47" t="s">
        <v>209</v>
      </c>
      <c r="EJ47" t="s">
        <v>209</v>
      </c>
      <c r="EM47" t="s">
        <v>209</v>
      </c>
      <c r="EN47" t="s">
        <v>209</v>
      </c>
      <c r="EO47" t="s">
        <v>209</v>
      </c>
      <c r="EP47" t="s">
        <v>209</v>
      </c>
      <c r="ES47" t="s">
        <v>209</v>
      </c>
      <c r="ET47" t="s">
        <v>209</v>
      </c>
      <c r="EU47" t="s">
        <v>209</v>
      </c>
      <c r="EV47" t="s">
        <v>209</v>
      </c>
      <c r="EY47" t="s">
        <v>209</v>
      </c>
      <c r="EZ47" t="s">
        <v>209</v>
      </c>
      <c r="FA47" t="s">
        <v>209</v>
      </c>
      <c r="FB47" t="s">
        <v>209</v>
      </c>
      <c r="FE47" t="s">
        <v>209</v>
      </c>
      <c r="FF47" t="s">
        <v>209</v>
      </c>
      <c r="FG47" t="s">
        <v>209</v>
      </c>
      <c r="FH47" t="s">
        <v>209</v>
      </c>
      <c r="FK47" t="s">
        <v>209</v>
      </c>
      <c r="FL47" t="s">
        <v>209</v>
      </c>
      <c r="FM47" t="s">
        <v>209</v>
      </c>
      <c r="FN47" t="s">
        <v>209</v>
      </c>
      <c r="FQ47" t="s">
        <v>209</v>
      </c>
      <c r="FR47" t="s">
        <v>209</v>
      </c>
      <c r="FS47" t="s">
        <v>209</v>
      </c>
      <c r="FT47" t="s">
        <v>209</v>
      </c>
      <c r="FW47" t="s">
        <v>209</v>
      </c>
      <c r="FX47" t="s">
        <v>209</v>
      </c>
      <c r="FY47" t="s">
        <v>209</v>
      </c>
      <c r="FZ47" t="s">
        <v>209</v>
      </c>
      <c r="GC47" t="s">
        <v>209</v>
      </c>
      <c r="GD47" t="s">
        <v>209</v>
      </c>
      <c r="GE47" t="s">
        <v>209</v>
      </c>
      <c r="GF47" t="s">
        <v>209</v>
      </c>
      <c r="GI47" t="s">
        <v>209</v>
      </c>
      <c r="GJ47" t="s">
        <v>209</v>
      </c>
      <c r="GK47" t="s">
        <v>209</v>
      </c>
      <c r="GL47" t="s">
        <v>209</v>
      </c>
      <c r="GO47" t="s">
        <v>209</v>
      </c>
      <c r="GP47" t="s">
        <v>209</v>
      </c>
      <c r="GQ47" t="s">
        <v>209</v>
      </c>
      <c r="GR47" t="s">
        <v>209</v>
      </c>
      <c r="GU47" t="s">
        <v>209</v>
      </c>
      <c r="GV47" t="s">
        <v>209</v>
      </c>
      <c r="GW47" t="s">
        <v>209</v>
      </c>
      <c r="GX47" t="s">
        <v>209</v>
      </c>
      <c r="HA47" t="s">
        <v>209</v>
      </c>
      <c r="HB47" t="s">
        <v>209</v>
      </c>
      <c r="HC47" t="s">
        <v>209</v>
      </c>
      <c r="HD47" t="s">
        <v>209</v>
      </c>
      <c r="HG47" t="s">
        <v>209</v>
      </c>
      <c r="HH47" t="s">
        <v>209</v>
      </c>
      <c r="HI47" t="s">
        <v>209</v>
      </c>
      <c r="HJ47" t="s">
        <v>209</v>
      </c>
      <c r="HM47" t="s">
        <v>209</v>
      </c>
      <c r="HN47" t="s">
        <v>209</v>
      </c>
      <c r="HO47" t="s">
        <v>209</v>
      </c>
      <c r="HP47" t="s">
        <v>209</v>
      </c>
      <c r="HS47" t="s">
        <v>209</v>
      </c>
      <c r="HT47" t="s">
        <v>209</v>
      </c>
      <c r="HU47" t="s">
        <v>209</v>
      </c>
      <c r="HV47" t="s">
        <v>209</v>
      </c>
      <c r="HY47" t="s">
        <v>209</v>
      </c>
      <c r="HZ47" t="s">
        <v>209</v>
      </c>
      <c r="IA47" t="s">
        <v>209</v>
      </c>
      <c r="IB47" t="s">
        <v>209</v>
      </c>
      <c r="ID47" t="s">
        <v>206</v>
      </c>
      <c r="IE47" t="s">
        <v>409</v>
      </c>
      <c r="IF47">
        <v>913.79</v>
      </c>
      <c r="IG47">
        <v>24.42</v>
      </c>
      <c r="II47">
        <v>62.55</v>
      </c>
      <c r="IV47">
        <v>793.81</v>
      </c>
      <c r="ND47">
        <v>33.01</v>
      </c>
    </row>
    <row r="48" spans="1:368" x14ac:dyDescent="0.25">
      <c r="A48">
        <v>476</v>
      </c>
      <c r="B48" t="s">
        <v>410</v>
      </c>
      <c r="C48">
        <v>4</v>
      </c>
      <c r="D48" t="s">
        <v>198</v>
      </c>
      <c r="E48">
        <v>1409767376</v>
      </c>
      <c r="F48" t="s">
        <v>411</v>
      </c>
      <c r="G48" t="s">
        <v>410</v>
      </c>
      <c r="H48" t="s">
        <v>200</v>
      </c>
      <c r="I48" t="s">
        <v>241</v>
      </c>
      <c r="K48" t="s">
        <v>202</v>
      </c>
      <c r="N48" t="s">
        <v>412</v>
      </c>
      <c r="O48" t="s">
        <v>207</v>
      </c>
      <c r="Q48" t="s">
        <v>209</v>
      </c>
      <c r="R48" t="s">
        <v>209</v>
      </c>
      <c r="S48" t="s">
        <v>209</v>
      </c>
      <c r="T48" t="s">
        <v>209</v>
      </c>
      <c r="W48" t="s">
        <v>209</v>
      </c>
      <c r="X48" t="s">
        <v>209</v>
      </c>
      <c r="Y48" t="s">
        <v>209</v>
      </c>
      <c r="Z48" t="s">
        <v>209</v>
      </c>
      <c r="AC48" t="s">
        <v>209</v>
      </c>
      <c r="AD48" t="s">
        <v>209</v>
      </c>
      <c r="AE48" t="s">
        <v>209</v>
      </c>
      <c r="AF48" t="s">
        <v>209</v>
      </c>
      <c r="AI48" t="s">
        <v>209</v>
      </c>
      <c r="AJ48" t="s">
        <v>209</v>
      </c>
      <c r="AK48" t="s">
        <v>209</v>
      </c>
      <c r="AL48" t="s">
        <v>209</v>
      </c>
      <c r="AO48" t="s">
        <v>209</v>
      </c>
      <c r="AP48" t="s">
        <v>209</v>
      </c>
      <c r="AQ48" t="s">
        <v>209</v>
      </c>
      <c r="AR48" t="s">
        <v>209</v>
      </c>
      <c r="AU48" t="s">
        <v>209</v>
      </c>
      <c r="AV48" t="s">
        <v>209</v>
      </c>
      <c r="AW48" t="s">
        <v>209</v>
      </c>
      <c r="AX48" t="s">
        <v>209</v>
      </c>
      <c r="BA48" t="s">
        <v>209</v>
      </c>
      <c r="BB48" t="s">
        <v>209</v>
      </c>
      <c r="BC48" t="s">
        <v>209</v>
      </c>
      <c r="BD48" t="s">
        <v>209</v>
      </c>
      <c r="BG48" t="s">
        <v>209</v>
      </c>
      <c r="BH48" t="s">
        <v>209</v>
      </c>
      <c r="BI48" t="s">
        <v>209</v>
      </c>
      <c r="BJ48" t="s">
        <v>209</v>
      </c>
      <c r="BM48" t="s">
        <v>209</v>
      </c>
      <c r="BN48" t="s">
        <v>209</v>
      </c>
      <c r="BO48" t="s">
        <v>209</v>
      </c>
      <c r="BP48" t="s">
        <v>209</v>
      </c>
      <c r="BS48" t="s">
        <v>209</v>
      </c>
      <c r="BT48" t="s">
        <v>209</v>
      </c>
      <c r="BU48" t="s">
        <v>209</v>
      </c>
      <c r="BV48" t="s">
        <v>209</v>
      </c>
      <c r="BY48" t="s">
        <v>209</v>
      </c>
      <c r="BZ48" t="s">
        <v>209</v>
      </c>
      <c r="CA48" t="s">
        <v>209</v>
      </c>
      <c r="CB48" t="s">
        <v>209</v>
      </c>
      <c r="CE48" t="s">
        <v>209</v>
      </c>
      <c r="CF48" t="s">
        <v>209</v>
      </c>
      <c r="CG48" t="s">
        <v>209</v>
      </c>
      <c r="CH48" t="s">
        <v>209</v>
      </c>
      <c r="CK48" t="s">
        <v>209</v>
      </c>
      <c r="CL48" t="s">
        <v>209</v>
      </c>
      <c r="CM48" t="s">
        <v>209</v>
      </c>
      <c r="CN48" t="s">
        <v>209</v>
      </c>
      <c r="CQ48" t="s">
        <v>209</v>
      </c>
      <c r="CR48" t="s">
        <v>209</v>
      </c>
      <c r="CS48" t="s">
        <v>209</v>
      </c>
      <c r="CT48" t="s">
        <v>209</v>
      </c>
      <c r="CW48" t="s">
        <v>209</v>
      </c>
      <c r="CX48" t="s">
        <v>209</v>
      </c>
      <c r="CY48" t="s">
        <v>209</v>
      </c>
      <c r="CZ48" t="s">
        <v>209</v>
      </c>
      <c r="DC48" t="s">
        <v>209</v>
      </c>
      <c r="DD48" t="s">
        <v>209</v>
      </c>
      <c r="DE48" t="s">
        <v>209</v>
      </c>
      <c r="DF48" t="s">
        <v>209</v>
      </c>
      <c r="DI48" t="s">
        <v>209</v>
      </c>
      <c r="DJ48" t="s">
        <v>209</v>
      </c>
      <c r="DK48" t="s">
        <v>209</v>
      </c>
      <c r="DL48" t="s">
        <v>209</v>
      </c>
      <c r="DO48" t="s">
        <v>209</v>
      </c>
      <c r="DP48" t="s">
        <v>209</v>
      </c>
      <c r="DQ48" t="s">
        <v>209</v>
      </c>
      <c r="DR48" t="s">
        <v>209</v>
      </c>
      <c r="DU48" t="s">
        <v>209</v>
      </c>
      <c r="DV48" t="s">
        <v>209</v>
      </c>
      <c r="DW48" t="s">
        <v>209</v>
      </c>
      <c r="DX48" t="s">
        <v>209</v>
      </c>
      <c r="EA48" t="s">
        <v>209</v>
      </c>
      <c r="EB48" t="s">
        <v>209</v>
      </c>
      <c r="EC48" t="s">
        <v>209</v>
      </c>
      <c r="ED48" t="s">
        <v>209</v>
      </c>
      <c r="EG48" t="s">
        <v>209</v>
      </c>
      <c r="EH48" t="s">
        <v>209</v>
      </c>
      <c r="EI48" t="s">
        <v>209</v>
      </c>
      <c r="EJ48" t="s">
        <v>209</v>
      </c>
      <c r="EM48" t="s">
        <v>209</v>
      </c>
      <c r="EN48" t="s">
        <v>209</v>
      </c>
      <c r="EO48" t="s">
        <v>209</v>
      </c>
      <c r="EP48" t="s">
        <v>209</v>
      </c>
      <c r="ES48" t="s">
        <v>209</v>
      </c>
      <c r="ET48" t="s">
        <v>209</v>
      </c>
      <c r="EU48" t="s">
        <v>209</v>
      </c>
      <c r="EV48" t="s">
        <v>209</v>
      </c>
      <c r="EY48" t="s">
        <v>209</v>
      </c>
      <c r="EZ48" t="s">
        <v>209</v>
      </c>
      <c r="FA48" t="s">
        <v>209</v>
      </c>
      <c r="FB48" t="s">
        <v>209</v>
      </c>
      <c r="FE48" t="s">
        <v>209</v>
      </c>
      <c r="FF48" t="s">
        <v>209</v>
      </c>
      <c r="FG48" t="s">
        <v>209</v>
      </c>
      <c r="FH48" t="s">
        <v>209</v>
      </c>
      <c r="FK48" t="s">
        <v>209</v>
      </c>
      <c r="FL48" t="s">
        <v>209</v>
      </c>
      <c r="FM48" t="s">
        <v>209</v>
      </c>
      <c r="FN48" t="s">
        <v>209</v>
      </c>
      <c r="FQ48" t="s">
        <v>209</v>
      </c>
      <c r="FR48" t="s">
        <v>209</v>
      </c>
      <c r="FS48" t="s">
        <v>209</v>
      </c>
      <c r="FT48" t="s">
        <v>209</v>
      </c>
      <c r="FW48" t="s">
        <v>209</v>
      </c>
      <c r="FX48" t="s">
        <v>209</v>
      </c>
      <c r="FY48" t="s">
        <v>209</v>
      </c>
      <c r="FZ48" t="s">
        <v>209</v>
      </c>
      <c r="GC48" t="s">
        <v>209</v>
      </c>
      <c r="GD48" t="s">
        <v>209</v>
      </c>
      <c r="GE48" t="s">
        <v>209</v>
      </c>
      <c r="GF48" t="s">
        <v>209</v>
      </c>
      <c r="GI48" t="s">
        <v>209</v>
      </c>
      <c r="GJ48" t="s">
        <v>209</v>
      </c>
      <c r="GK48" t="s">
        <v>209</v>
      </c>
      <c r="GL48" t="s">
        <v>209</v>
      </c>
      <c r="GO48" t="s">
        <v>209</v>
      </c>
      <c r="GP48" t="s">
        <v>209</v>
      </c>
      <c r="GQ48" t="s">
        <v>209</v>
      </c>
      <c r="GR48" t="s">
        <v>209</v>
      </c>
      <c r="GU48" t="s">
        <v>209</v>
      </c>
      <c r="GV48" t="s">
        <v>209</v>
      </c>
      <c r="GW48" t="s">
        <v>209</v>
      </c>
      <c r="GX48" t="s">
        <v>209</v>
      </c>
      <c r="HA48" t="s">
        <v>209</v>
      </c>
      <c r="HB48" t="s">
        <v>209</v>
      </c>
      <c r="HC48" t="s">
        <v>209</v>
      </c>
      <c r="HD48" t="s">
        <v>209</v>
      </c>
      <c r="HG48" t="s">
        <v>209</v>
      </c>
      <c r="HH48" t="s">
        <v>209</v>
      </c>
      <c r="HI48" t="s">
        <v>209</v>
      </c>
      <c r="HJ48" t="s">
        <v>209</v>
      </c>
      <c r="HM48" t="s">
        <v>209</v>
      </c>
      <c r="HN48" t="s">
        <v>209</v>
      </c>
      <c r="HO48" t="s">
        <v>209</v>
      </c>
      <c r="HP48" t="s">
        <v>209</v>
      </c>
      <c r="HS48" t="s">
        <v>209</v>
      </c>
      <c r="HT48" t="s">
        <v>209</v>
      </c>
      <c r="HU48" t="s">
        <v>209</v>
      </c>
      <c r="HV48" t="s">
        <v>209</v>
      </c>
      <c r="HY48" t="s">
        <v>209</v>
      </c>
      <c r="HZ48" t="s">
        <v>209</v>
      </c>
      <c r="IA48" t="s">
        <v>209</v>
      </c>
      <c r="IB48" t="s">
        <v>209</v>
      </c>
      <c r="ID48" t="s">
        <v>207</v>
      </c>
      <c r="IF48">
        <v>4194.8599999999997</v>
      </c>
      <c r="IG48">
        <v>1279.6500000000001</v>
      </c>
      <c r="II48">
        <v>1460.19</v>
      </c>
      <c r="IV48">
        <v>1269.07</v>
      </c>
      <c r="ND48">
        <v>185.95</v>
      </c>
    </row>
    <row r="49" spans="1:368" x14ac:dyDescent="0.25">
      <c r="A49">
        <v>478</v>
      </c>
      <c r="B49" t="s">
        <v>413</v>
      </c>
      <c r="C49">
        <v>4</v>
      </c>
      <c r="D49" t="s">
        <v>198</v>
      </c>
      <c r="E49">
        <v>1230925685</v>
      </c>
      <c r="F49" t="s">
        <v>414</v>
      </c>
      <c r="G49" t="s">
        <v>413</v>
      </c>
      <c r="H49" t="s">
        <v>200</v>
      </c>
      <c r="I49" t="s">
        <v>397</v>
      </c>
      <c r="K49" t="s">
        <v>213</v>
      </c>
      <c r="L49" t="s">
        <v>219</v>
      </c>
      <c r="M49" t="s">
        <v>415</v>
      </c>
      <c r="O49" t="s">
        <v>206</v>
      </c>
      <c r="Q49" t="s">
        <v>209</v>
      </c>
      <c r="R49" t="s">
        <v>209</v>
      </c>
      <c r="S49" t="s">
        <v>209</v>
      </c>
      <c r="T49" t="s">
        <v>209</v>
      </c>
      <c r="W49" t="s">
        <v>209</v>
      </c>
      <c r="X49" t="s">
        <v>209</v>
      </c>
      <c r="Y49" t="s">
        <v>209</v>
      </c>
      <c r="Z49" t="s">
        <v>209</v>
      </c>
      <c r="AB49" t="s">
        <v>206</v>
      </c>
      <c r="AC49" t="s">
        <v>206</v>
      </c>
      <c r="AD49" t="s">
        <v>207</v>
      </c>
      <c r="AE49" t="s">
        <v>207</v>
      </c>
      <c r="AF49" t="s">
        <v>207</v>
      </c>
      <c r="AG49" t="s">
        <v>416</v>
      </c>
      <c r="AI49" t="s">
        <v>209</v>
      </c>
      <c r="AJ49" t="s">
        <v>209</v>
      </c>
      <c r="AK49" t="s">
        <v>209</v>
      </c>
      <c r="AL49" t="s">
        <v>209</v>
      </c>
      <c r="AO49" t="s">
        <v>209</v>
      </c>
      <c r="AP49" t="s">
        <v>209</v>
      </c>
      <c r="AQ49" t="s">
        <v>209</v>
      </c>
      <c r="AR49" t="s">
        <v>209</v>
      </c>
      <c r="AU49" t="s">
        <v>209</v>
      </c>
      <c r="AV49" t="s">
        <v>209</v>
      </c>
      <c r="AW49" t="s">
        <v>209</v>
      </c>
      <c r="AX49" t="s">
        <v>209</v>
      </c>
      <c r="BA49" t="s">
        <v>209</v>
      </c>
      <c r="BB49" t="s">
        <v>209</v>
      </c>
      <c r="BC49" t="s">
        <v>209</v>
      </c>
      <c r="BD49" t="s">
        <v>209</v>
      </c>
      <c r="BG49" t="s">
        <v>209</v>
      </c>
      <c r="BH49" t="s">
        <v>209</v>
      </c>
      <c r="BI49" t="s">
        <v>209</v>
      </c>
      <c r="BJ49" t="s">
        <v>209</v>
      </c>
      <c r="BM49" t="s">
        <v>209</v>
      </c>
      <c r="BN49" t="s">
        <v>209</v>
      </c>
      <c r="BO49" t="s">
        <v>209</v>
      </c>
      <c r="BP49" t="s">
        <v>209</v>
      </c>
      <c r="BS49" t="s">
        <v>209</v>
      </c>
      <c r="BT49" t="s">
        <v>209</v>
      </c>
      <c r="BU49" t="s">
        <v>209</v>
      </c>
      <c r="BV49" t="s">
        <v>209</v>
      </c>
      <c r="BY49" t="s">
        <v>209</v>
      </c>
      <c r="BZ49" t="s">
        <v>209</v>
      </c>
      <c r="CA49" t="s">
        <v>209</v>
      </c>
      <c r="CB49" t="s">
        <v>209</v>
      </c>
      <c r="CE49" t="s">
        <v>209</v>
      </c>
      <c r="CF49" t="s">
        <v>209</v>
      </c>
      <c r="CG49" t="s">
        <v>209</v>
      </c>
      <c r="CH49" t="s">
        <v>209</v>
      </c>
      <c r="CK49" t="s">
        <v>209</v>
      </c>
      <c r="CL49" t="s">
        <v>209</v>
      </c>
      <c r="CM49" t="s">
        <v>209</v>
      </c>
      <c r="CN49" t="s">
        <v>209</v>
      </c>
      <c r="CQ49" t="s">
        <v>209</v>
      </c>
      <c r="CR49" t="s">
        <v>209</v>
      </c>
      <c r="CS49" t="s">
        <v>209</v>
      </c>
      <c r="CT49" t="s">
        <v>209</v>
      </c>
      <c r="CW49" t="s">
        <v>209</v>
      </c>
      <c r="CX49" t="s">
        <v>209</v>
      </c>
      <c r="CY49" t="s">
        <v>209</v>
      </c>
      <c r="CZ49" t="s">
        <v>209</v>
      </c>
      <c r="DC49" t="s">
        <v>209</v>
      </c>
      <c r="DD49" t="s">
        <v>209</v>
      </c>
      <c r="DE49" t="s">
        <v>209</v>
      </c>
      <c r="DF49" t="s">
        <v>209</v>
      </c>
      <c r="DI49" t="s">
        <v>209</v>
      </c>
      <c r="DJ49" t="s">
        <v>209</v>
      </c>
      <c r="DK49" t="s">
        <v>209</v>
      </c>
      <c r="DL49" t="s">
        <v>209</v>
      </c>
      <c r="DO49" t="s">
        <v>209</v>
      </c>
      <c r="DP49" t="s">
        <v>209</v>
      </c>
      <c r="DQ49" t="s">
        <v>209</v>
      </c>
      <c r="DR49" t="s">
        <v>209</v>
      </c>
      <c r="DU49" t="s">
        <v>209</v>
      </c>
      <c r="DV49" t="s">
        <v>209</v>
      </c>
      <c r="DW49" t="s">
        <v>209</v>
      </c>
      <c r="DX49" t="s">
        <v>209</v>
      </c>
      <c r="EA49" t="s">
        <v>209</v>
      </c>
      <c r="EB49" t="s">
        <v>209</v>
      </c>
      <c r="EC49" t="s">
        <v>209</v>
      </c>
      <c r="ED49" t="s">
        <v>209</v>
      </c>
      <c r="EG49" t="s">
        <v>209</v>
      </c>
      <c r="EH49" t="s">
        <v>209</v>
      </c>
      <c r="EI49" t="s">
        <v>209</v>
      </c>
      <c r="EJ49" t="s">
        <v>209</v>
      </c>
      <c r="EM49" t="s">
        <v>209</v>
      </c>
      <c r="EN49" t="s">
        <v>209</v>
      </c>
      <c r="EO49" t="s">
        <v>209</v>
      </c>
      <c r="EP49" t="s">
        <v>209</v>
      </c>
      <c r="ES49" t="s">
        <v>209</v>
      </c>
      <c r="ET49" t="s">
        <v>209</v>
      </c>
      <c r="EU49" t="s">
        <v>209</v>
      </c>
      <c r="EV49" t="s">
        <v>209</v>
      </c>
      <c r="EY49" t="s">
        <v>209</v>
      </c>
      <c r="EZ49" t="s">
        <v>209</v>
      </c>
      <c r="FA49" t="s">
        <v>209</v>
      </c>
      <c r="FB49" t="s">
        <v>209</v>
      </c>
      <c r="FE49" t="s">
        <v>209</v>
      </c>
      <c r="FF49" t="s">
        <v>209</v>
      </c>
      <c r="FG49" t="s">
        <v>209</v>
      </c>
      <c r="FH49" t="s">
        <v>209</v>
      </c>
      <c r="FK49" t="s">
        <v>209</v>
      </c>
      <c r="FL49" t="s">
        <v>209</v>
      </c>
      <c r="FM49" t="s">
        <v>209</v>
      </c>
      <c r="FN49" t="s">
        <v>209</v>
      </c>
      <c r="FQ49" t="s">
        <v>209</v>
      </c>
      <c r="FR49" t="s">
        <v>209</v>
      </c>
      <c r="FS49" t="s">
        <v>209</v>
      </c>
      <c r="FT49" t="s">
        <v>209</v>
      </c>
      <c r="FW49" t="s">
        <v>209</v>
      </c>
      <c r="FX49" t="s">
        <v>209</v>
      </c>
      <c r="FY49" t="s">
        <v>209</v>
      </c>
      <c r="FZ49" t="s">
        <v>209</v>
      </c>
      <c r="GC49" t="s">
        <v>209</v>
      </c>
      <c r="GD49" t="s">
        <v>209</v>
      </c>
      <c r="GE49" t="s">
        <v>209</v>
      </c>
      <c r="GF49" t="s">
        <v>209</v>
      </c>
      <c r="GI49" t="s">
        <v>209</v>
      </c>
      <c r="GJ49" t="s">
        <v>209</v>
      </c>
      <c r="GK49" t="s">
        <v>209</v>
      </c>
      <c r="GL49" t="s">
        <v>209</v>
      </c>
      <c r="GO49" t="s">
        <v>209</v>
      </c>
      <c r="GP49" t="s">
        <v>209</v>
      </c>
      <c r="GQ49" t="s">
        <v>209</v>
      </c>
      <c r="GR49" t="s">
        <v>209</v>
      </c>
      <c r="GU49" t="s">
        <v>209</v>
      </c>
      <c r="GV49" t="s">
        <v>209</v>
      </c>
      <c r="GW49" t="s">
        <v>209</v>
      </c>
      <c r="GX49" t="s">
        <v>209</v>
      </c>
      <c r="HA49" t="s">
        <v>209</v>
      </c>
      <c r="HB49" t="s">
        <v>209</v>
      </c>
      <c r="HC49" t="s">
        <v>209</v>
      </c>
      <c r="HD49" t="s">
        <v>209</v>
      </c>
      <c r="HG49" t="s">
        <v>209</v>
      </c>
      <c r="HH49" t="s">
        <v>209</v>
      </c>
      <c r="HI49" t="s">
        <v>209</v>
      </c>
      <c r="HJ49" t="s">
        <v>209</v>
      </c>
      <c r="HM49" t="s">
        <v>209</v>
      </c>
      <c r="HN49" t="s">
        <v>209</v>
      </c>
      <c r="HO49" t="s">
        <v>209</v>
      </c>
      <c r="HP49" t="s">
        <v>209</v>
      </c>
      <c r="HS49" t="s">
        <v>209</v>
      </c>
      <c r="HT49" t="s">
        <v>209</v>
      </c>
      <c r="HU49" t="s">
        <v>209</v>
      </c>
      <c r="HV49" t="s">
        <v>209</v>
      </c>
      <c r="HY49" t="s">
        <v>209</v>
      </c>
      <c r="HZ49" t="s">
        <v>209</v>
      </c>
      <c r="IA49" t="s">
        <v>209</v>
      </c>
      <c r="IB49" t="s">
        <v>209</v>
      </c>
      <c r="ID49" t="s">
        <v>207</v>
      </c>
      <c r="IF49">
        <v>296.19</v>
      </c>
      <c r="IG49">
        <v>4.29</v>
      </c>
      <c r="II49">
        <v>52.88</v>
      </c>
      <c r="IV49">
        <v>230.36</v>
      </c>
      <c r="ND49">
        <v>8.66</v>
      </c>
    </row>
    <row r="50" spans="1:368" x14ac:dyDescent="0.25">
      <c r="A50">
        <v>480</v>
      </c>
      <c r="B50" t="s">
        <v>417</v>
      </c>
      <c r="C50">
        <v>4</v>
      </c>
      <c r="D50" t="s">
        <v>198</v>
      </c>
      <c r="E50">
        <v>2147282955</v>
      </c>
      <c r="F50" t="s">
        <v>418</v>
      </c>
      <c r="G50" t="s">
        <v>417</v>
      </c>
      <c r="H50" t="s">
        <v>200</v>
      </c>
      <c r="I50" t="s">
        <v>241</v>
      </c>
      <c r="K50" t="s">
        <v>202</v>
      </c>
      <c r="N50" t="s">
        <v>412</v>
      </c>
      <c r="O50" t="s">
        <v>207</v>
      </c>
      <c r="Q50" t="s">
        <v>209</v>
      </c>
      <c r="R50" t="s">
        <v>209</v>
      </c>
      <c r="S50" t="s">
        <v>209</v>
      </c>
      <c r="T50" t="s">
        <v>209</v>
      </c>
      <c r="W50" t="s">
        <v>209</v>
      </c>
      <c r="X50" t="s">
        <v>209</v>
      </c>
      <c r="Y50" t="s">
        <v>209</v>
      </c>
      <c r="Z50" t="s">
        <v>209</v>
      </c>
      <c r="AC50" t="s">
        <v>209</v>
      </c>
      <c r="AD50" t="s">
        <v>209</v>
      </c>
      <c r="AE50" t="s">
        <v>209</v>
      </c>
      <c r="AF50" t="s">
        <v>209</v>
      </c>
      <c r="AI50" t="s">
        <v>209</v>
      </c>
      <c r="AJ50" t="s">
        <v>209</v>
      </c>
      <c r="AK50" t="s">
        <v>209</v>
      </c>
      <c r="AL50" t="s">
        <v>209</v>
      </c>
      <c r="AO50" t="s">
        <v>209</v>
      </c>
      <c r="AP50" t="s">
        <v>209</v>
      </c>
      <c r="AQ50" t="s">
        <v>209</v>
      </c>
      <c r="AR50" t="s">
        <v>209</v>
      </c>
      <c r="AU50" t="s">
        <v>209</v>
      </c>
      <c r="AV50" t="s">
        <v>209</v>
      </c>
      <c r="AW50" t="s">
        <v>209</v>
      </c>
      <c r="AX50" t="s">
        <v>209</v>
      </c>
      <c r="BA50" t="s">
        <v>209</v>
      </c>
      <c r="BB50" t="s">
        <v>209</v>
      </c>
      <c r="BC50" t="s">
        <v>209</v>
      </c>
      <c r="BD50" t="s">
        <v>209</v>
      </c>
      <c r="BG50" t="s">
        <v>209</v>
      </c>
      <c r="BH50" t="s">
        <v>209</v>
      </c>
      <c r="BI50" t="s">
        <v>209</v>
      </c>
      <c r="BJ50" t="s">
        <v>209</v>
      </c>
      <c r="BM50" t="s">
        <v>209</v>
      </c>
      <c r="BN50" t="s">
        <v>209</v>
      </c>
      <c r="BO50" t="s">
        <v>209</v>
      </c>
      <c r="BP50" t="s">
        <v>209</v>
      </c>
      <c r="BS50" t="s">
        <v>209</v>
      </c>
      <c r="BT50" t="s">
        <v>209</v>
      </c>
      <c r="BU50" t="s">
        <v>209</v>
      </c>
      <c r="BV50" t="s">
        <v>209</v>
      </c>
      <c r="BY50" t="s">
        <v>209</v>
      </c>
      <c r="BZ50" t="s">
        <v>209</v>
      </c>
      <c r="CA50" t="s">
        <v>209</v>
      </c>
      <c r="CB50" t="s">
        <v>209</v>
      </c>
      <c r="CE50" t="s">
        <v>209</v>
      </c>
      <c r="CF50" t="s">
        <v>209</v>
      </c>
      <c r="CG50" t="s">
        <v>209</v>
      </c>
      <c r="CH50" t="s">
        <v>209</v>
      </c>
      <c r="CK50" t="s">
        <v>209</v>
      </c>
      <c r="CL50" t="s">
        <v>209</v>
      </c>
      <c r="CM50" t="s">
        <v>209</v>
      </c>
      <c r="CN50" t="s">
        <v>209</v>
      </c>
      <c r="CQ50" t="s">
        <v>209</v>
      </c>
      <c r="CR50" t="s">
        <v>209</v>
      </c>
      <c r="CS50" t="s">
        <v>209</v>
      </c>
      <c r="CT50" t="s">
        <v>209</v>
      </c>
      <c r="CW50" t="s">
        <v>209</v>
      </c>
      <c r="CX50" t="s">
        <v>209</v>
      </c>
      <c r="CY50" t="s">
        <v>209</v>
      </c>
      <c r="CZ50" t="s">
        <v>209</v>
      </c>
      <c r="DC50" t="s">
        <v>209</v>
      </c>
      <c r="DD50" t="s">
        <v>209</v>
      </c>
      <c r="DE50" t="s">
        <v>209</v>
      </c>
      <c r="DF50" t="s">
        <v>209</v>
      </c>
      <c r="DI50" t="s">
        <v>209</v>
      </c>
      <c r="DJ50" t="s">
        <v>209</v>
      </c>
      <c r="DK50" t="s">
        <v>209</v>
      </c>
      <c r="DL50" t="s">
        <v>209</v>
      </c>
      <c r="DO50" t="s">
        <v>209</v>
      </c>
      <c r="DP50" t="s">
        <v>209</v>
      </c>
      <c r="DQ50" t="s">
        <v>209</v>
      </c>
      <c r="DR50" t="s">
        <v>209</v>
      </c>
      <c r="DU50" t="s">
        <v>209</v>
      </c>
      <c r="DV50" t="s">
        <v>209</v>
      </c>
      <c r="DW50" t="s">
        <v>209</v>
      </c>
      <c r="DX50" t="s">
        <v>209</v>
      </c>
      <c r="EA50" t="s">
        <v>209</v>
      </c>
      <c r="EB50" t="s">
        <v>209</v>
      </c>
      <c r="EC50" t="s">
        <v>209</v>
      </c>
      <c r="ED50" t="s">
        <v>209</v>
      </c>
      <c r="EG50" t="s">
        <v>209</v>
      </c>
      <c r="EH50" t="s">
        <v>209</v>
      </c>
      <c r="EI50" t="s">
        <v>209</v>
      </c>
      <c r="EJ50" t="s">
        <v>209</v>
      </c>
      <c r="EM50" t="s">
        <v>209</v>
      </c>
      <c r="EN50" t="s">
        <v>209</v>
      </c>
      <c r="EO50" t="s">
        <v>209</v>
      </c>
      <c r="EP50" t="s">
        <v>209</v>
      </c>
      <c r="ES50" t="s">
        <v>209</v>
      </c>
      <c r="ET50" t="s">
        <v>209</v>
      </c>
      <c r="EU50" t="s">
        <v>209</v>
      </c>
      <c r="EV50" t="s">
        <v>209</v>
      </c>
      <c r="EY50" t="s">
        <v>209</v>
      </c>
      <c r="EZ50" t="s">
        <v>209</v>
      </c>
      <c r="FA50" t="s">
        <v>209</v>
      </c>
      <c r="FB50" t="s">
        <v>209</v>
      </c>
      <c r="FE50" t="s">
        <v>209</v>
      </c>
      <c r="FF50" t="s">
        <v>209</v>
      </c>
      <c r="FG50" t="s">
        <v>209</v>
      </c>
      <c r="FH50" t="s">
        <v>209</v>
      </c>
      <c r="FK50" t="s">
        <v>209</v>
      </c>
      <c r="FL50" t="s">
        <v>209</v>
      </c>
      <c r="FM50" t="s">
        <v>209</v>
      </c>
      <c r="FN50" t="s">
        <v>209</v>
      </c>
      <c r="FQ50" t="s">
        <v>209</v>
      </c>
      <c r="FR50" t="s">
        <v>209</v>
      </c>
      <c r="FS50" t="s">
        <v>209</v>
      </c>
      <c r="FT50" t="s">
        <v>209</v>
      </c>
      <c r="FW50" t="s">
        <v>209</v>
      </c>
      <c r="FX50" t="s">
        <v>209</v>
      </c>
      <c r="FY50" t="s">
        <v>209</v>
      </c>
      <c r="FZ50" t="s">
        <v>209</v>
      </c>
      <c r="GC50" t="s">
        <v>209</v>
      </c>
      <c r="GD50" t="s">
        <v>209</v>
      </c>
      <c r="GE50" t="s">
        <v>209</v>
      </c>
      <c r="GF50" t="s">
        <v>209</v>
      </c>
      <c r="GI50" t="s">
        <v>209</v>
      </c>
      <c r="GJ50" t="s">
        <v>209</v>
      </c>
      <c r="GK50" t="s">
        <v>209</v>
      </c>
      <c r="GL50" t="s">
        <v>209</v>
      </c>
      <c r="GO50" t="s">
        <v>209</v>
      </c>
      <c r="GP50" t="s">
        <v>209</v>
      </c>
      <c r="GQ50" t="s">
        <v>209</v>
      </c>
      <c r="GR50" t="s">
        <v>209</v>
      </c>
      <c r="GU50" t="s">
        <v>209</v>
      </c>
      <c r="GV50" t="s">
        <v>209</v>
      </c>
      <c r="GW50" t="s">
        <v>209</v>
      </c>
      <c r="GX50" t="s">
        <v>209</v>
      </c>
      <c r="HA50" t="s">
        <v>209</v>
      </c>
      <c r="HB50" t="s">
        <v>209</v>
      </c>
      <c r="HC50" t="s">
        <v>209</v>
      </c>
      <c r="HD50" t="s">
        <v>209</v>
      </c>
      <c r="HG50" t="s">
        <v>209</v>
      </c>
      <c r="HH50" t="s">
        <v>209</v>
      </c>
      <c r="HI50" t="s">
        <v>209</v>
      </c>
      <c r="HJ50" t="s">
        <v>209</v>
      </c>
      <c r="HM50" t="s">
        <v>209</v>
      </c>
      <c r="HN50" t="s">
        <v>209</v>
      </c>
      <c r="HO50" t="s">
        <v>209</v>
      </c>
      <c r="HP50" t="s">
        <v>209</v>
      </c>
      <c r="HS50" t="s">
        <v>209</v>
      </c>
      <c r="HT50" t="s">
        <v>209</v>
      </c>
      <c r="HU50" t="s">
        <v>209</v>
      </c>
      <c r="HV50" t="s">
        <v>209</v>
      </c>
      <c r="HY50" t="s">
        <v>209</v>
      </c>
      <c r="HZ50" t="s">
        <v>209</v>
      </c>
      <c r="IA50" t="s">
        <v>209</v>
      </c>
      <c r="IB50" t="s">
        <v>209</v>
      </c>
      <c r="ID50" t="s">
        <v>207</v>
      </c>
      <c r="IF50">
        <v>833.99</v>
      </c>
      <c r="IG50">
        <v>4.24</v>
      </c>
      <c r="II50">
        <v>374.42</v>
      </c>
      <c r="IV50">
        <v>25.58</v>
      </c>
      <c r="ND50">
        <v>429.75</v>
      </c>
    </row>
    <row r="51" spans="1:368" x14ac:dyDescent="0.25">
      <c r="A51">
        <v>494</v>
      </c>
      <c r="B51" t="s">
        <v>419</v>
      </c>
      <c r="C51">
        <v>4</v>
      </c>
      <c r="D51" t="s">
        <v>198</v>
      </c>
      <c r="E51">
        <v>1950074612</v>
      </c>
      <c r="F51" t="s">
        <v>420</v>
      </c>
      <c r="G51" t="s">
        <v>419</v>
      </c>
      <c r="H51" t="s">
        <v>200</v>
      </c>
      <c r="I51" t="s">
        <v>201</v>
      </c>
      <c r="K51" t="s">
        <v>202</v>
      </c>
      <c r="N51" t="s">
        <v>421</v>
      </c>
      <c r="O51" t="s">
        <v>206</v>
      </c>
      <c r="Q51" t="s">
        <v>209</v>
      </c>
      <c r="R51" t="s">
        <v>209</v>
      </c>
      <c r="S51" t="s">
        <v>209</v>
      </c>
      <c r="T51" t="s">
        <v>209</v>
      </c>
      <c r="W51" t="s">
        <v>209</v>
      </c>
      <c r="X51" t="s">
        <v>209</v>
      </c>
      <c r="Y51" t="s">
        <v>209</v>
      </c>
      <c r="Z51" t="s">
        <v>209</v>
      </c>
      <c r="AC51" t="s">
        <v>209</v>
      </c>
      <c r="AD51" t="s">
        <v>209</v>
      </c>
      <c r="AE51" t="s">
        <v>209</v>
      </c>
      <c r="AF51" t="s">
        <v>209</v>
      </c>
      <c r="AI51" t="s">
        <v>209</v>
      </c>
      <c r="AJ51" t="s">
        <v>209</v>
      </c>
      <c r="AK51" t="s">
        <v>209</v>
      </c>
      <c r="AL51" t="s">
        <v>209</v>
      </c>
      <c r="AO51" t="s">
        <v>209</v>
      </c>
      <c r="AP51" t="s">
        <v>209</v>
      </c>
      <c r="AQ51" t="s">
        <v>209</v>
      </c>
      <c r="AR51" t="s">
        <v>209</v>
      </c>
      <c r="AU51" t="s">
        <v>209</v>
      </c>
      <c r="AV51" t="s">
        <v>209</v>
      </c>
      <c r="AW51" t="s">
        <v>209</v>
      </c>
      <c r="AX51" t="s">
        <v>209</v>
      </c>
      <c r="BA51" t="s">
        <v>209</v>
      </c>
      <c r="BB51" t="s">
        <v>209</v>
      </c>
      <c r="BC51" t="s">
        <v>209</v>
      </c>
      <c r="BD51" t="s">
        <v>209</v>
      </c>
      <c r="BG51" t="s">
        <v>209</v>
      </c>
      <c r="BH51" t="s">
        <v>209</v>
      </c>
      <c r="BI51" t="s">
        <v>209</v>
      </c>
      <c r="BJ51" t="s">
        <v>209</v>
      </c>
      <c r="BM51" t="s">
        <v>209</v>
      </c>
      <c r="BN51" t="s">
        <v>209</v>
      </c>
      <c r="BO51" t="s">
        <v>209</v>
      </c>
      <c r="BP51" t="s">
        <v>209</v>
      </c>
      <c r="BS51" t="s">
        <v>209</v>
      </c>
      <c r="BT51" t="s">
        <v>209</v>
      </c>
      <c r="BU51" t="s">
        <v>209</v>
      </c>
      <c r="BV51" t="s">
        <v>209</v>
      </c>
      <c r="BY51" t="s">
        <v>209</v>
      </c>
      <c r="BZ51" t="s">
        <v>209</v>
      </c>
      <c r="CA51" t="s">
        <v>209</v>
      </c>
      <c r="CB51" t="s">
        <v>209</v>
      </c>
      <c r="CE51" t="s">
        <v>209</v>
      </c>
      <c r="CF51" t="s">
        <v>209</v>
      </c>
      <c r="CG51" t="s">
        <v>209</v>
      </c>
      <c r="CH51" t="s">
        <v>209</v>
      </c>
      <c r="CK51" t="s">
        <v>209</v>
      </c>
      <c r="CL51" t="s">
        <v>209</v>
      </c>
      <c r="CM51" t="s">
        <v>209</v>
      </c>
      <c r="CN51" t="s">
        <v>209</v>
      </c>
      <c r="CQ51" t="s">
        <v>209</v>
      </c>
      <c r="CR51" t="s">
        <v>209</v>
      </c>
      <c r="CS51" t="s">
        <v>209</v>
      </c>
      <c r="CT51" t="s">
        <v>209</v>
      </c>
      <c r="CW51" t="s">
        <v>209</v>
      </c>
      <c r="CX51" t="s">
        <v>209</v>
      </c>
      <c r="CY51" t="s">
        <v>209</v>
      </c>
      <c r="CZ51" t="s">
        <v>209</v>
      </c>
      <c r="DC51" t="s">
        <v>209</v>
      </c>
      <c r="DD51" t="s">
        <v>209</v>
      </c>
      <c r="DE51" t="s">
        <v>209</v>
      </c>
      <c r="DF51" t="s">
        <v>209</v>
      </c>
      <c r="DI51" t="s">
        <v>209</v>
      </c>
      <c r="DJ51" t="s">
        <v>209</v>
      </c>
      <c r="DK51" t="s">
        <v>209</v>
      </c>
      <c r="DL51" t="s">
        <v>209</v>
      </c>
      <c r="DN51" t="s">
        <v>206</v>
      </c>
      <c r="DO51" t="s">
        <v>206</v>
      </c>
      <c r="DP51" t="s">
        <v>207</v>
      </c>
      <c r="DQ51" t="s">
        <v>207</v>
      </c>
      <c r="DR51" t="s">
        <v>207</v>
      </c>
      <c r="DS51" t="s">
        <v>422</v>
      </c>
      <c r="DT51" t="s">
        <v>206</v>
      </c>
      <c r="DU51" t="s">
        <v>206</v>
      </c>
      <c r="DV51" t="s">
        <v>207</v>
      </c>
      <c r="DW51" t="s">
        <v>207</v>
      </c>
      <c r="DX51" t="s">
        <v>207</v>
      </c>
      <c r="DY51" t="s">
        <v>422</v>
      </c>
      <c r="EA51" t="s">
        <v>209</v>
      </c>
      <c r="EB51" t="s">
        <v>209</v>
      </c>
      <c r="EC51" t="s">
        <v>209</v>
      </c>
      <c r="ED51" t="s">
        <v>209</v>
      </c>
      <c r="EG51" t="s">
        <v>209</v>
      </c>
      <c r="EH51" t="s">
        <v>209</v>
      </c>
      <c r="EI51" t="s">
        <v>209</v>
      </c>
      <c r="EJ51" t="s">
        <v>209</v>
      </c>
      <c r="EM51" t="s">
        <v>209</v>
      </c>
      <c r="EN51" t="s">
        <v>209</v>
      </c>
      <c r="EO51" t="s">
        <v>209</v>
      </c>
      <c r="EP51" t="s">
        <v>209</v>
      </c>
      <c r="ES51" t="s">
        <v>209</v>
      </c>
      <c r="ET51" t="s">
        <v>209</v>
      </c>
      <c r="EU51" t="s">
        <v>209</v>
      </c>
      <c r="EV51" t="s">
        <v>209</v>
      </c>
      <c r="EY51" t="s">
        <v>209</v>
      </c>
      <c r="EZ51" t="s">
        <v>209</v>
      </c>
      <c r="FA51" t="s">
        <v>209</v>
      </c>
      <c r="FB51" t="s">
        <v>209</v>
      </c>
      <c r="FE51" t="s">
        <v>209</v>
      </c>
      <c r="FF51" t="s">
        <v>209</v>
      </c>
      <c r="FG51" t="s">
        <v>209</v>
      </c>
      <c r="FH51" t="s">
        <v>209</v>
      </c>
      <c r="FK51" t="s">
        <v>209</v>
      </c>
      <c r="FL51" t="s">
        <v>209</v>
      </c>
      <c r="FM51" t="s">
        <v>209</v>
      </c>
      <c r="FN51" t="s">
        <v>209</v>
      </c>
      <c r="FQ51" t="s">
        <v>209</v>
      </c>
      <c r="FR51" t="s">
        <v>209</v>
      </c>
      <c r="FS51" t="s">
        <v>209</v>
      </c>
      <c r="FT51" t="s">
        <v>209</v>
      </c>
      <c r="FW51" t="s">
        <v>209</v>
      </c>
      <c r="FX51" t="s">
        <v>209</v>
      </c>
      <c r="FY51" t="s">
        <v>209</v>
      </c>
      <c r="FZ51" t="s">
        <v>209</v>
      </c>
      <c r="GC51" t="s">
        <v>209</v>
      </c>
      <c r="GD51" t="s">
        <v>209</v>
      </c>
      <c r="GE51" t="s">
        <v>209</v>
      </c>
      <c r="GF51" t="s">
        <v>209</v>
      </c>
      <c r="GI51" t="s">
        <v>209</v>
      </c>
      <c r="GJ51" t="s">
        <v>209</v>
      </c>
      <c r="GK51" t="s">
        <v>209</v>
      </c>
      <c r="GL51" t="s">
        <v>209</v>
      </c>
      <c r="GN51" t="s">
        <v>206</v>
      </c>
      <c r="GO51" t="s">
        <v>207</v>
      </c>
      <c r="GP51" t="s">
        <v>206</v>
      </c>
      <c r="GQ51" t="s">
        <v>207</v>
      </c>
      <c r="GR51" t="s">
        <v>207</v>
      </c>
      <c r="GS51" t="s">
        <v>423</v>
      </c>
      <c r="GU51" t="s">
        <v>209</v>
      </c>
      <c r="GV51" t="s">
        <v>209</v>
      </c>
      <c r="GW51" t="s">
        <v>209</v>
      </c>
      <c r="GX51" t="s">
        <v>209</v>
      </c>
      <c r="HA51" t="s">
        <v>209</v>
      </c>
      <c r="HB51" t="s">
        <v>209</v>
      </c>
      <c r="HC51" t="s">
        <v>209</v>
      </c>
      <c r="HD51" t="s">
        <v>209</v>
      </c>
      <c r="HG51" t="s">
        <v>209</v>
      </c>
      <c r="HH51" t="s">
        <v>209</v>
      </c>
      <c r="HI51" t="s">
        <v>209</v>
      </c>
      <c r="HJ51" t="s">
        <v>209</v>
      </c>
      <c r="HM51" t="s">
        <v>209</v>
      </c>
      <c r="HN51" t="s">
        <v>209</v>
      </c>
      <c r="HO51" t="s">
        <v>209</v>
      </c>
      <c r="HP51" t="s">
        <v>209</v>
      </c>
      <c r="HS51" t="s">
        <v>209</v>
      </c>
      <c r="HT51" t="s">
        <v>209</v>
      </c>
      <c r="HU51" t="s">
        <v>209</v>
      </c>
      <c r="HV51" t="s">
        <v>209</v>
      </c>
      <c r="HY51" t="s">
        <v>209</v>
      </c>
      <c r="HZ51" t="s">
        <v>209</v>
      </c>
      <c r="IA51" t="s">
        <v>209</v>
      </c>
      <c r="IB51" t="s">
        <v>209</v>
      </c>
      <c r="ID51" t="s">
        <v>206</v>
      </c>
      <c r="IE51" t="s">
        <v>424</v>
      </c>
      <c r="IF51">
        <v>4270.93</v>
      </c>
      <c r="IG51">
        <v>4.04</v>
      </c>
      <c r="II51">
        <v>835.04</v>
      </c>
      <c r="IV51">
        <v>2612.96</v>
      </c>
      <c r="ND51">
        <v>818.89</v>
      </c>
    </row>
    <row r="52" spans="1:368" x14ac:dyDescent="0.25">
      <c r="A52">
        <v>498</v>
      </c>
      <c r="B52" t="s">
        <v>425</v>
      </c>
      <c r="C52">
        <v>4</v>
      </c>
      <c r="D52" t="s">
        <v>198</v>
      </c>
      <c r="E52">
        <v>18354815</v>
      </c>
      <c r="F52" t="s">
        <v>426</v>
      </c>
      <c r="G52" t="s">
        <v>425</v>
      </c>
      <c r="H52" t="s">
        <v>200</v>
      </c>
      <c r="I52" t="s">
        <v>245</v>
      </c>
      <c r="K52" t="s">
        <v>213</v>
      </c>
      <c r="L52" t="s">
        <v>249</v>
      </c>
      <c r="O52" t="s">
        <v>206</v>
      </c>
      <c r="P52" t="s">
        <v>206</v>
      </c>
      <c r="Q52" t="s">
        <v>207</v>
      </c>
      <c r="R52" t="s">
        <v>207</v>
      </c>
      <c r="S52" t="s">
        <v>206</v>
      </c>
      <c r="T52" t="s">
        <v>207</v>
      </c>
      <c r="U52" t="s">
        <v>427</v>
      </c>
      <c r="V52" t="s">
        <v>206</v>
      </c>
      <c r="W52" t="s">
        <v>206</v>
      </c>
      <c r="X52" t="s">
        <v>207</v>
      </c>
      <c r="Y52" t="s">
        <v>206</v>
      </c>
      <c r="Z52" t="s">
        <v>207</v>
      </c>
      <c r="AA52" t="s">
        <v>428</v>
      </c>
      <c r="AC52" t="s">
        <v>209</v>
      </c>
      <c r="AD52" t="s">
        <v>209</v>
      </c>
      <c r="AE52" t="s">
        <v>209</v>
      </c>
      <c r="AF52" t="s">
        <v>209</v>
      </c>
      <c r="AI52" t="s">
        <v>209</v>
      </c>
      <c r="AJ52" t="s">
        <v>209</v>
      </c>
      <c r="AK52" t="s">
        <v>209</v>
      </c>
      <c r="AL52" t="s">
        <v>209</v>
      </c>
      <c r="AO52" t="s">
        <v>209</v>
      </c>
      <c r="AP52" t="s">
        <v>209</v>
      </c>
      <c r="AQ52" t="s">
        <v>209</v>
      </c>
      <c r="AR52" t="s">
        <v>209</v>
      </c>
      <c r="AU52" t="s">
        <v>209</v>
      </c>
      <c r="AV52" t="s">
        <v>209</v>
      </c>
      <c r="AW52" t="s">
        <v>209</v>
      </c>
      <c r="AX52" t="s">
        <v>209</v>
      </c>
      <c r="BA52" t="s">
        <v>209</v>
      </c>
      <c r="BB52" t="s">
        <v>209</v>
      </c>
      <c r="BC52" t="s">
        <v>209</v>
      </c>
      <c r="BD52" t="s">
        <v>209</v>
      </c>
      <c r="BG52" t="s">
        <v>209</v>
      </c>
      <c r="BH52" t="s">
        <v>209</v>
      </c>
      <c r="BI52" t="s">
        <v>209</v>
      </c>
      <c r="BJ52" t="s">
        <v>209</v>
      </c>
      <c r="BM52" t="s">
        <v>209</v>
      </c>
      <c r="BN52" t="s">
        <v>209</v>
      </c>
      <c r="BO52" t="s">
        <v>209</v>
      </c>
      <c r="BP52" t="s">
        <v>209</v>
      </c>
      <c r="BS52" t="s">
        <v>209</v>
      </c>
      <c r="BT52" t="s">
        <v>209</v>
      </c>
      <c r="BU52" t="s">
        <v>209</v>
      </c>
      <c r="BV52" t="s">
        <v>209</v>
      </c>
      <c r="BX52" t="s">
        <v>206</v>
      </c>
      <c r="BY52" t="s">
        <v>206</v>
      </c>
      <c r="BZ52" t="s">
        <v>207</v>
      </c>
      <c r="CA52" t="s">
        <v>207</v>
      </c>
      <c r="CB52" t="s">
        <v>207</v>
      </c>
      <c r="CC52" t="s">
        <v>429</v>
      </c>
      <c r="CE52" t="s">
        <v>209</v>
      </c>
      <c r="CF52" t="s">
        <v>209</v>
      </c>
      <c r="CG52" t="s">
        <v>209</v>
      </c>
      <c r="CH52" t="s">
        <v>209</v>
      </c>
      <c r="CK52" t="s">
        <v>209</v>
      </c>
      <c r="CL52" t="s">
        <v>209</v>
      </c>
      <c r="CM52" t="s">
        <v>209</v>
      </c>
      <c r="CN52" t="s">
        <v>209</v>
      </c>
      <c r="CQ52" t="s">
        <v>209</v>
      </c>
      <c r="CR52" t="s">
        <v>209</v>
      </c>
      <c r="CS52" t="s">
        <v>209</v>
      </c>
      <c r="CT52" t="s">
        <v>209</v>
      </c>
      <c r="CW52" t="s">
        <v>209</v>
      </c>
      <c r="CX52" t="s">
        <v>209</v>
      </c>
      <c r="CY52" t="s">
        <v>209</v>
      </c>
      <c r="CZ52" t="s">
        <v>209</v>
      </c>
      <c r="DC52" t="s">
        <v>209</v>
      </c>
      <c r="DD52" t="s">
        <v>209</v>
      </c>
      <c r="DE52" t="s">
        <v>209</v>
      </c>
      <c r="DF52" t="s">
        <v>209</v>
      </c>
      <c r="DI52" t="s">
        <v>209</v>
      </c>
      <c r="DJ52" t="s">
        <v>209</v>
      </c>
      <c r="DK52" t="s">
        <v>209</v>
      </c>
      <c r="DL52" t="s">
        <v>209</v>
      </c>
      <c r="DO52" t="s">
        <v>209</v>
      </c>
      <c r="DP52" t="s">
        <v>209</v>
      </c>
      <c r="DQ52" t="s">
        <v>209</v>
      </c>
      <c r="DR52" t="s">
        <v>209</v>
      </c>
      <c r="DU52" t="s">
        <v>209</v>
      </c>
      <c r="DV52" t="s">
        <v>209</v>
      </c>
      <c r="DW52" t="s">
        <v>209</v>
      </c>
      <c r="DX52" t="s">
        <v>209</v>
      </c>
      <c r="EA52" t="s">
        <v>209</v>
      </c>
      <c r="EB52" t="s">
        <v>209</v>
      </c>
      <c r="EC52" t="s">
        <v>209</v>
      </c>
      <c r="ED52" t="s">
        <v>209</v>
      </c>
      <c r="EG52" t="s">
        <v>209</v>
      </c>
      <c r="EH52" t="s">
        <v>209</v>
      </c>
      <c r="EI52" t="s">
        <v>209</v>
      </c>
      <c r="EJ52" t="s">
        <v>209</v>
      </c>
      <c r="EM52" t="s">
        <v>209</v>
      </c>
      <c r="EN52" t="s">
        <v>209</v>
      </c>
      <c r="EO52" t="s">
        <v>209</v>
      </c>
      <c r="EP52" t="s">
        <v>209</v>
      </c>
      <c r="ER52" t="s">
        <v>206</v>
      </c>
      <c r="ES52" t="s">
        <v>206</v>
      </c>
      <c r="ET52" t="s">
        <v>207</v>
      </c>
      <c r="EU52" t="s">
        <v>207</v>
      </c>
      <c r="EV52" t="s">
        <v>207</v>
      </c>
      <c r="EW52" t="s">
        <v>430</v>
      </c>
      <c r="EY52" t="s">
        <v>209</v>
      </c>
      <c r="EZ52" t="s">
        <v>209</v>
      </c>
      <c r="FA52" t="s">
        <v>209</v>
      </c>
      <c r="FB52" t="s">
        <v>209</v>
      </c>
      <c r="FE52" t="s">
        <v>209</v>
      </c>
      <c r="FF52" t="s">
        <v>209</v>
      </c>
      <c r="FG52" t="s">
        <v>209</v>
      </c>
      <c r="FH52" t="s">
        <v>209</v>
      </c>
      <c r="FK52" t="s">
        <v>209</v>
      </c>
      <c r="FL52" t="s">
        <v>209</v>
      </c>
      <c r="FM52" t="s">
        <v>209</v>
      </c>
      <c r="FN52" t="s">
        <v>209</v>
      </c>
      <c r="FP52" t="s">
        <v>206</v>
      </c>
      <c r="FQ52" t="s">
        <v>206</v>
      </c>
      <c r="FR52" t="s">
        <v>207</v>
      </c>
      <c r="FS52" t="s">
        <v>207</v>
      </c>
      <c r="FT52" t="s">
        <v>207</v>
      </c>
      <c r="FU52" t="s">
        <v>431</v>
      </c>
      <c r="FW52" t="s">
        <v>209</v>
      </c>
      <c r="FX52" t="s">
        <v>209</v>
      </c>
      <c r="FY52" t="s">
        <v>209</v>
      </c>
      <c r="FZ52" t="s">
        <v>209</v>
      </c>
      <c r="GB52" t="s">
        <v>206</v>
      </c>
      <c r="GC52" t="s">
        <v>206</v>
      </c>
      <c r="GD52" t="s">
        <v>207</v>
      </c>
      <c r="GE52" t="s">
        <v>207</v>
      </c>
      <c r="GF52" t="s">
        <v>207</v>
      </c>
      <c r="GG52" t="s">
        <v>432</v>
      </c>
      <c r="GI52" t="s">
        <v>209</v>
      </c>
      <c r="GJ52" t="s">
        <v>209</v>
      </c>
      <c r="GK52" t="s">
        <v>209</v>
      </c>
      <c r="GL52" t="s">
        <v>209</v>
      </c>
      <c r="GO52" t="s">
        <v>209</v>
      </c>
      <c r="GP52" t="s">
        <v>209</v>
      </c>
      <c r="GQ52" t="s">
        <v>209</v>
      </c>
      <c r="GR52" t="s">
        <v>209</v>
      </c>
      <c r="GU52" t="s">
        <v>209</v>
      </c>
      <c r="GV52" t="s">
        <v>209</v>
      </c>
      <c r="GW52" t="s">
        <v>209</v>
      </c>
      <c r="GX52" t="s">
        <v>209</v>
      </c>
      <c r="HA52" t="s">
        <v>209</v>
      </c>
      <c r="HB52" t="s">
        <v>209</v>
      </c>
      <c r="HC52" t="s">
        <v>209</v>
      </c>
      <c r="HD52" t="s">
        <v>209</v>
      </c>
      <c r="HG52" t="s">
        <v>209</v>
      </c>
      <c r="HH52" t="s">
        <v>209</v>
      </c>
      <c r="HI52" t="s">
        <v>209</v>
      </c>
      <c r="HJ52" t="s">
        <v>209</v>
      </c>
      <c r="HM52" t="s">
        <v>209</v>
      </c>
      <c r="HN52" t="s">
        <v>209</v>
      </c>
      <c r="HO52" t="s">
        <v>209</v>
      </c>
      <c r="HP52" t="s">
        <v>209</v>
      </c>
      <c r="HS52" t="s">
        <v>209</v>
      </c>
      <c r="HT52" t="s">
        <v>209</v>
      </c>
      <c r="HU52" t="s">
        <v>209</v>
      </c>
      <c r="HV52" t="s">
        <v>209</v>
      </c>
      <c r="HY52" t="s">
        <v>209</v>
      </c>
      <c r="HZ52" t="s">
        <v>209</v>
      </c>
      <c r="IA52" t="s">
        <v>209</v>
      </c>
      <c r="IB52" t="s">
        <v>209</v>
      </c>
      <c r="ID52" t="s">
        <v>206</v>
      </c>
      <c r="IE52" t="s">
        <v>433</v>
      </c>
      <c r="IF52">
        <v>1791.2</v>
      </c>
      <c r="IG52">
        <v>42.03</v>
      </c>
      <c r="II52">
        <v>92.38</v>
      </c>
      <c r="IV52">
        <v>1550.13</v>
      </c>
      <c r="ND52">
        <v>106.66</v>
      </c>
    </row>
    <row r="53" spans="1:368" x14ac:dyDescent="0.25">
      <c r="A53">
        <v>507</v>
      </c>
      <c r="B53" t="s">
        <v>434</v>
      </c>
      <c r="C53">
        <v>4</v>
      </c>
      <c r="D53" t="s">
        <v>198</v>
      </c>
      <c r="E53">
        <v>1934847663</v>
      </c>
      <c r="F53" t="s">
        <v>435</v>
      </c>
      <c r="G53" t="s">
        <v>434</v>
      </c>
      <c r="H53" t="s">
        <v>200</v>
      </c>
      <c r="I53" t="s">
        <v>241</v>
      </c>
      <c r="K53" t="s">
        <v>213</v>
      </c>
      <c r="L53" t="s">
        <v>249</v>
      </c>
      <c r="O53" t="s">
        <v>206</v>
      </c>
      <c r="Q53" t="s">
        <v>209</v>
      </c>
      <c r="R53" t="s">
        <v>209</v>
      </c>
      <c r="S53" t="s">
        <v>209</v>
      </c>
      <c r="T53" t="s">
        <v>209</v>
      </c>
      <c r="W53" t="s">
        <v>209</v>
      </c>
      <c r="X53" t="s">
        <v>209</v>
      </c>
      <c r="Y53" t="s">
        <v>209</v>
      </c>
      <c r="Z53" t="s">
        <v>209</v>
      </c>
      <c r="AC53" t="s">
        <v>209</v>
      </c>
      <c r="AD53" t="s">
        <v>209</v>
      </c>
      <c r="AE53" t="s">
        <v>209</v>
      </c>
      <c r="AF53" t="s">
        <v>209</v>
      </c>
      <c r="AI53" t="s">
        <v>209</v>
      </c>
      <c r="AJ53" t="s">
        <v>209</v>
      </c>
      <c r="AK53" t="s">
        <v>209</v>
      </c>
      <c r="AL53" t="s">
        <v>209</v>
      </c>
      <c r="AO53" t="s">
        <v>209</v>
      </c>
      <c r="AP53" t="s">
        <v>209</v>
      </c>
      <c r="AQ53" t="s">
        <v>209</v>
      </c>
      <c r="AR53" t="s">
        <v>209</v>
      </c>
      <c r="AU53" t="s">
        <v>209</v>
      </c>
      <c r="AV53" t="s">
        <v>209</v>
      </c>
      <c r="AW53" t="s">
        <v>209</v>
      </c>
      <c r="AX53" t="s">
        <v>209</v>
      </c>
      <c r="BA53" t="s">
        <v>209</v>
      </c>
      <c r="BB53" t="s">
        <v>209</v>
      </c>
      <c r="BC53" t="s">
        <v>209</v>
      </c>
      <c r="BD53" t="s">
        <v>209</v>
      </c>
      <c r="BG53" t="s">
        <v>209</v>
      </c>
      <c r="BH53" t="s">
        <v>209</v>
      </c>
      <c r="BI53" t="s">
        <v>209</v>
      </c>
      <c r="BJ53" t="s">
        <v>209</v>
      </c>
      <c r="BM53" t="s">
        <v>209</v>
      </c>
      <c r="BN53" t="s">
        <v>209</v>
      </c>
      <c r="BO53" t="s">
        <v>209</v>
      </c>
      <c r="BP53" t="s">
        <v>209</v>
      </c>
      <c r="BS53" t="s">
        <v>209</v>
      </c>
      <c r="BT53" t="s">
        <v>209</v>
      </c>
      <c r="BU53" t="s">
        <v>209</v>
      </c>
      <c r="BV53" t="s">
        <v>209</v>
      </c>
      <c r="BY53" t="s">
        <v>209</v>
      </c>
      <c r="BZ53" t="s">
        <v>209</v>
      </c>
      <c r="CA53" t="s">
        <v>209</v>
      </c>
      <c r="CB53" t="s">
        <v>209</v>
      </c>
      <c r="CE53" t="s">
        <v>209</v>
      </c>
      <c r="CF53" t="s">
        <v>209</v>
      </c>
      <c r="CG53" t="s">
        <v>209</v>
      </c>
      <c r="CH53" t="s">
        <v>209</v>
      </c>
      <c r="CK53" t="s">
        <v>209</v>
      </c>
      <c r="CL53" t="s">
        <v>209</v>
      </c>
      <c r="CM53" t="s">
        <v>209</v>
      </c>
      <c r="CN53" t="s">
        <v>209</v>
      </c>
      <c r="CQ53" t="s">
        <v>209</v>
      </c>
      <c r="CR53" t="s">
        <v>209</v>
      </c>
      <c r="CS53" t="s">
        <v>209</v>
      </c>
      <c r="CT53" t="s">
        <v>209</v>
      </c>
      <c r="CW53" t="s">
        <v>209</v>
      </c>
      <c r="CX53" t="s">
        <v>209</v>
      </c>
      <c r="CY53" t="s">
        <v>209</v>
      </c>
      <c r="CZ53" t="s">
        <v>209</v>
      </c>
      <c r="DC53" t="s">
        <v>209</v>
      </c>
      <c r="DD53" t="s">
        <v>209</v>
      </c>
      <c r="DE53" t="s">
        <v>209</v>
      </c>
      <c r="DF53" t="s">
        <v>209</v>
      </c>
      <c r="DI53" t="s">
        <v>209</v>
      </c>
      <c r="DJ53" t="s">
        <v>209</v>
      </c>
      <c r="DK53" t="s">
        <v>209</v>
      </c>
      <c r="DL53" t="s">
        <v>209</v>
      </c>
      <c r="DO53" t="s">
        <v>209</v>
      </c>
      <c r="DP53" t="s">
        <v>209</v>
      </c>
      <c r="DQ53" t="s">
        <v>209</v>
      </c>
      <c r="DR53" t="s">
        <v>209</v>
      </c>
      <c r="DU53" t="s">
        <v>209</v>
      </c>
      <c r="DV53" t="s">
        <v>209</v>
      </c>
      <c r="DW53" t="s">
        <v>209</v>
      </c>
      <c r="DX53" t="s">
        <v>209</v>
      </c>
      <c r="EA53" t="s">
        <v>209</v>
      </c>
      <c r="EB53" t="s">
        <v>209</v>
      </c>
      <c r="EC53" t="s">
        <v>209</v>
      </c>
      <c r="ED53" t="s">
        <v>209</v>
      </c>
      <c r="EG53" t="s">
        <v>209</v>
      </c>
      <c r="EH53" t="s">
        <v>209</v>
      </c>
      <c r="EI53" t="s">
        <v>209</v>
      </c>
      <c r="EJ53" t="s">
        <v>209</v>
      </c>
      <c r="EM53" t="s">
        <v>209</v>
      </c>
      <c r="EN53" t="s">
        <v>209</v>
      </c>
      <c r="EO53" t="s">
        <v>209</v>
      </c>
      <c r="EP53" t="s">
        <v>209</v>
      </c>
      <c r="ES53" t="s">
        <v>209</v>
      </c>
      <c r="ET53" t="s">
        <v>209</v>
      </c>
      <c r="EU53" t="s">
        <v>209</v>
      </c>
      <c r="EV53" t="s">
        <v>209</v>
      </c>
      <c r="EY53" t="s">
        <v>209</v>
      </c>
      <c r="EZ53" t="s">
        <v>209</v>
      </c>
      <c r="FA53" t="s">
        <v>209</v>
      </c>
      <c r="FB53" t="s">
        <v>209</v>
      </c>
      <c r="FE53" t="s">
        <v>209</v>
      </c>
      <c r="FF53" t="s">
        <v>209</v>
      </c>
      <c r="FG53" t="s">
        <v>209</v>
      </c>
      <c r="FH53" t="s">
        <v>209</v>
      </c>
      <c r="FK53" t="s">
        <v>209</v>
      </c>
      <c r="FL53" t="s">
        <v>209</v>
      </c>
      <c r="FM53" t="s">
        <v>209</v>
      </c>
      <c r="FN53" t="s">
        <v>209</v>
      </c>
      <c r="FQ53" t="s">
        <v>209</v>
      </c>
      <c r="FR53" t="s">
        <v>209</v>
      </c>
      <c r="FS53" t="s">
        <v>209</v>
      </c>
      <c r="FT53" t="s">
        <v>209</v>
      </c>
      <c r="FW53" t="s">
        <v>209</v>
      </c>
      <c r="FX53" t="s">
        <v>209</v>
      </c>
      <c r="FY53" t="s">
        <v>209</v>
      </c>
      <c r="FZ53" t="s">
        <v>209</v>
      </c>
      <c r="GC53" t="s">
        <v>209</v>
      </c>
      <c r="GD53" t="s">
        <v>209</v>
      </c>
      <c r="GE53" t="s">
        <v>209</v>
      </c>
      <c r="GF53" t="s">
        <v>209</v>
      </c>
      <c r="GI53" t="s">
        <v>209</v>
      </c>
      <c r="GJ53" t="s">
        <v>209</v>
      </c>
      <c r="GK53" t="s">
        <v>209</v>
      </c>
      <c r="GL53" t="s">
        <v>209</v>
      </c>
      <c r="GN53" t="s">
        <v>206</v>
      </c>
      <c r="GO53" t="s">
        <v>207</v>
      </c>
      <c r="GP53" t="s">
        <v>206</v>
      </c>
      <c r="GQ53" t="s">
        <v>207</v>
      </c>
      <c r="GR53" t="s">
        <v>207</v>
      </c>
      <c r="GS53" t="s">
        <v>436</v>
      </c>
      <c r="GU53" t="s">
        <v>209</v>
      </c>
      <c r="GV53" t="s">
        <v>209</v>
      </c>
      <c r="GW53" t="s">
        <v>209</v>
      </c>
      <c r="GX53" t="s">
        <v>209</v>
      </c>
      <c r="HA53" t="s">
        <v>209</v>
      </c>
      <c r="HB53" t="s">
        <v>209</v>
      </c>
      <c r="HC53" t="s">
        <v>209</v>
      </c>
      <c r="HD53" t="s">
        <v>209</v>
      </c>
      <c r="HG53" t="s">
        <v>209</v>
      </c>
      <c r="HH53" t="s">
        <v>209</v>
      </c>
      <c r="HI53" t="s">
        <v>209</v>
      </c>
      <c r="HJ53" t="s">
        <v>209</v>
      </c>
      <c r="HL53" t="s">
        <v>206</v>
      </c>
      <c r="HM53" t="s">
        <v>207</v>
      </c>
      <c r="HN53" t="s">
        <v>207</v>
      </c>
      <c r="HO53" t="s">
        <v>207</v>
      </c>
      <c r="HP53" t="s">
        <v>207</v>
      </c>
      <c r="HS53" t="s">
        <v>209</v>
      </c>
      <c r="HT53" t="s">
        <v>209</v>
      </c>
      <c r="HU53" t="s">
        <v>209</v>
      </c>
      <c r="HV53" t="s">
        <v>209</v>
      </c>
      <c r="HY53" t="s">
        <v>209</v>
      </c>
      <c r="HZ53" t="s">
        <v>209</v>
      </c>
      <c r="IA53" t="s">
        <v>209</v>
      </c>
      <c r="IB53" t="s">
        <v>209</v>
      </c>
      <c r="ID53" t="s">
        <v>207</v>
      </c>
      <c r="IF53">
        <v>463.27</v>
      </c>
      <c r="IG53">
        <v>14.67</v>
      </c>
      <c r="II53">
        <v>78.239999999999995</v>
      </c>
      <c r="IV53">
        <v>355.92</v>
      </c>
      <c r="ND53">
        <v>14.44</v>
      </c>
    </row>
    <row r="54" spans="1:368" x14ac:dyDescent="0.25">
      <c r="A54">
        <v>516</v>
      </c>
      <c r="B54" t="s">
        <v>437</v>
      </c>
      <c r="C54">
        <v>4</v>
      </c>
      <c r="D54" t="s">
        <v>198</v>
      </c>
      <c r="E54">
        <v>847812192</v>
      </c>
      <c r="F54" t="s">
        <v>438</v>
      </c>
      <c r="G54" t="s">
        <v>437</v>
      </c>
      <c r="H54" t="s">
        <v>200</v>
      </c>
      <c r="I54" t="s">
        <v>298</v>
      </c>
      <c r="K54" t="s">
        <v>213</v>
      </c>
      <c r="L54" t="s">
        <v>258</v>
      </c>
      <c r="O54" t="s">
        <v>206</v>
      </c>
      <c r="P54" t="s">
        <v>206</v>
      </c>
      <c r="Q54" t="s">
        <v>206</v>
      </c>
      <c r="R54" t="s">
        <v>207</v>
      </c>
      <c r="S54" t="s">
        <v>207</v>
      </c>
      <c r="T54" t="s">
        <v>207</v>
      </c>
      <c r="U54" t="s">
        <v>439</v>
      </c>
      <c r="V54" t="s">
        <v>206</v>
      </c>
      <c r="W54" t="s">
        <v>207</v>
      </c>
      <c r="X54" t="s">
        <v>207</v>
      </c>
      <c r="Y54" t="s">
        <v>207</v>
      </c>
      <c r="Z54" t="s">
        <v>207</v>
      </c>
      <c r="AA54" t="s">
        <v>440</v>
      </c>
      <c r="AB54" t="s">
        <v>206</v>
      </c>
      <c r="AC54" t="s">
        <v>206</v>
      </c>
      <c r="AD54" t="s">
        <v>207</v>
      </c>
      <c r="AE54" t="s">
        <v>207</v>
      </c>
      <c r="AF54" t="s">
        <v>207</v>
      </c>
      <c r="AG54" t="s">
        <v>441</v>
      </c>
      <c r="AH54" t="s">
        <v>206</v>
      </c>
      <c r="AI54" t="s">
        <v>206</v>
      </c>
      <c r="AJ54" t="s">
        <v>207</v>
      </c>
      <c r="AK54" t="s">
        <v>207</v>
      </c>
      <c r="AL54" t="s">
        <v>207</v>
      </c>
      <c r="AM54" t="s">
        <v>442</v>
      </c>
      <c r="AN54" t="s">
        <v>206</v>
      </c>
      <c r="AO54" t="s">
        <v>206</v>
      </c>
      <c r="AP54" t="s">
        <v>207</v>
      </c>
      <c r="AQ54" t="s">
        <v>207</v>
      </c>
      <c r="AR54" t="s">
        <v>207</v>
      </c>
      <c r="AS54" t="s">
        <v>443</v>
      </c>
      <c r="AT54" t="s">
        <v>206</v>
      </c>
      <c r="AU54" t="s">
        <v>207</v>
      </c>
      <c r="AV54" t="s">
        <v>206</v>
      </c>
      <c r="AW54" t="s">
        <v>207</v>
      </c>
      <c r="AX54" t="s">
        <v>207</v>
      </c>
      <c r="AY54" t="s">
        <v>444</v>
      </c>
      <c r="AZ54" t="s">
        <v>206</v>
      </c>
      <c r="BA54" t="s">
        <v>206</v>
      </c>
      <c r="BB54" t="s">
        <v>207</v>
      </c>
      <c r="BC54" t="s">
        <v>207</v>
      </c>
      <c r="BD54" t="s">
        <v>207</v>
      </c>
      <c r="BE54" t="s">
        <v>445</v>
      </c>
      <c r="BF54" t="s">
        <v>206</v>
      </c>
      <c r="BG54" t="s">
        <v>206</v>
      </c>
      <c r="BH54" t="s">
        <v>207</v>
      </c>
      <c r="BI54" t="s">
        <v>207</v>
      </c>
      <c r="BJ54" t="s">
        <v>207</v>
      </c>
      <c r="BK54" t="s">
        <v>446</v>
      </c>
      <c r="BL54" t="s">
        <v>206</v>
      </c>
      <c r="BM54" t="s">
        <v>206</v>
      </c>
      <c r="BN54" t="s">
        <v>207</v>
      </c>
      <c r="BO54" t="s">
        <v>207</v>
      </c>
      <c r="BP54" t="s">
        <v>207</v>
      </c>
      <c r="BQ54" t="s">
        <v>447</v>
      </c>
      <c r="BR54" t="s">
        <v>206</v>
      </c>
      <c r="BS54" t="s">
        <v>206</v>
      </c>
      <c r="BT54" t="s">
        <v>207</v>
      </c>
      <c r="BU54" t="s">
        <v>207</v>
      </c>
      <c r="BV54" t="s">
        <v>207</v>
      </c>
      <c r="BW54" t="s">
        <v>447</v>
      </c>
      <c r="BX54" t="s">
        <v>206</v>
      </c>
      <c r="BY54" t="s">
        <v>206</v>
      </c>
      <c r="BZ54" t="s">
        <v>207</v>
      </c>
      <c r="CA54" t="s">
        <v>207</v>
      </c>
      <c r="CB54" t="s">
        <v>207</v>
      </c>
      <c r="CC54" t="s">
        <v>448</v>
      </c>
      <c r="CD54" t="s">
        <v>206</v>
      </c>
      <c r="CE54" t="s">
        <v>206</v>
      </c>
      <c r="CF54" t="s">
        <v>207</v>
      </c>
      <c r="CG54" t="s">
        <v>207</v>
      </c>
      <c r="CH54" t="s">
        <v>207</v>
      </c>
      <c r="CI54" t="s">
        <v>447</v>
      </c>
      <c r="CJ54" t="s">
        <v>206</v>
      </c>
      <c r="CK54" t="s">
        <v>206</v>
      </c>
      <c r="CL54" t="s">
        <v>207</v>
      </c>
      <c r="CM54" t="s">
        <v>207</v>
      </c>
      <c r="CN54" t="s">
        <v>207</v>
      </c>
      <c r="CO54" t="s">
        <v>447</v>
      </c>
      <c r="CP54" t="s">
        <v>206</v>
      </c>
      <c r="CQ54" t="s">
        <v>206</v>
      </c>
      <c r="CR54" t="s">
        <v>207</v>
      </c>
      <c r="CS54" t="s">
        <v>207</v>
      </c>
      <c r="CT54" t="s">
        <v>207</v>
      </c>
      <c r="CU54" t="s">
        <v>449</v>
      </c>
      <c r="CV54" t="s">
        <v>206</v>
      </c>
      <c r="CW54" t="s">
        <v>206</v>
      </c>
      <c r="CX54" t="s">
        <v>207</v>
      </c>
      <c r="CY54" t="s">
        <v>207</v>
      </c>
      <c r="CZ54" t="s">
        <v>207</v>
      </c>
      <c r="DA54" t="s">
        <v>447</v>
      </c>
      <c r="DB54" t="s">
        <v>206</v>
      </c>
      <c r="DC54" t="s">
        <v>206</v>
      </c>
      <c r="DD54" t="s">
        <v>207</v>
      </c>
      <c r="DE54" t="s">
        <v>206</v>
      </c>
      <c r="DF54" t="s">
        <v>207</v>
      </c>
      <c r="DG54" t="s">
        <v>450</v>
      </c>
      <c r="DH54" t="s">
        <v>206</v>
      </c>
      <c r="DI54" t="s">
        <v>206</v>
      </c>
      <c r="DJ54" t="s">
        <v>207</v>
      </c>
      <c r="DK54" t="s">
        <v>207</v>
      </c>
      <c r="DL54" t="s">
        <v>207</v>
      </c>
      <c r="DM54" t="s">
        <v>451</v>
      </c>
      <c r="DN54" t="s">
        <v>206</v>
      </c>
      <c r="DO54" t="s">
        <v>206</v>
      </c>
      <c r="DP54" t="s">
        <v>207</v>
      </c>
      <c r="DQ54" t="s">
        <v>207</v>
      </c>
      <c r="DR54" t="s">
        <v>207</v>
      </c>
      <c r="DS54" t="s">
        <v>452</v>
      </c>
      <c r="DT54" t="s">
        <v>206</v>
      </c>
      <c r="DU54" t="s">
        <v>206</v>
      </c>
      <c r="DV54" t="s">
        <v>207</v>
      </c>
      <c r="DW54" t="s">
        <v>207</v>
      </c>
      <c r="DX54" t="s">
        <v>207</v>
      </c>
      <c r="DY54" t="s">
        <v>453</v>
      </c>
      <c r="EA54" t="s">
        <v>209</v>
      </c>
      <c r="EB54" t="s">
        <v>209</v>
      </c>
      <c r="EC54" t="s">
        <v>209</v>
      </c>
      <c r="ED54" t="s">
        <v>209</v>
      </c>
      <c r="EG54" t="s">
        <v>209</v>
      </c>
      <c r="EH54" t="s">
        <v>209</v>
      </c>
      <c r="EI54" t="s">
        <v>209</v>
      </c>
      <c r="EJ54" t="s">
        <v>209</v>
      </c>
      <c r="EM54" t="s">
        <v>209</v>
      </c>
      <c r="EN54" t="s">
        <v>209</v>
      </c>
      <c r="EO54" t="s">
        <v>209</v>
      </c>
      <c r="EP54" t="s">
        <v>209</v>
      </c>
      <c r="ES54" t="s">
        <v>209</v>
      </c>
      <c r="ET54" t="s">
        <v>209</v>
      </c>
      <c r="EU54" t="s">
        <v>209</v>
      </c>
      <c r="EV54" t="s">
        <v>209</v>
      </c>
      <c r="EY54" t="s">
        <v>209</v>
      </c>
      <c r="EZ54" t="s">
        <v>209</v>
      </c>
      <c r="FA54" t="s">
        <v>209</v>
      </c>
      <c r="FB54" t="s">
        <v>209</v>
      </c>
      <c r="FE54" t="s">
        <v>209</v>
      </c>
      <c r="FF54" t="s">
        <v>209</v>
      </c>
      <c r="FG54" t="s">
        <v>209</v>
      </c>
      <c r="FH54" t="s">
        <v>209</v>
      </c>
      <c r="FK54" t="s">
        <v>209</v>
      </c>
      <c r="FL54" t="s">
        <v>209</v>
      </c>
      <c r="FM54" t="s">
        <v>209</v>
      </c>
      <c r="FN54" t="s">
        <v>209</v>
      </c>
      <c r="FQ54" t="s">
        <v>209</v>
      </c>
      <c r="FR54" t="s">
        <v>209</v>
      </c>
      <c r="FS54" t="s">
        <v>209</v>
      </c>
      <c r="FT54" t="s">
        <v>209</v>
      </c>
      <c r="FW54" t="s">
        <v>209</v>
      </c>
      <c r="FX54" t="s">
        <v>209</v>
      </c>
      <c r="FY54" t="s">
        <v>209</v>
      </c>
      <c r="FZ54" t="s">
        <v>209</v>
      </c>
      <c r="GC54" t="s">
        <v>209</v>
      </c>
      <c r="GD54" t="s">
        <v>209</v>
      </c>
      <c r="GE54" t="s">
        <v>209</v>
      </c>
      <c r="GF54" t="s">
        <v>209</v>
      </c>
      <c r="GI54" t="s">
        <v>209</v>
      </c>
      <c r="GJ54" t="s">
        <v>209</v>
      </c>
      <c r="GK54" t="s">
        <v>209</v>
      </c>
      <c r="GL54" t="s">
        <v>209</v>
      </c>
      <c r="GO54" t="s">
        <v>209</v>
      </c>
      <c r="GP54" t="s">
        <v>209</v>
      </c>
      <c r="GQ54" t="s">
        <v>209</v>
      </c>
      <c r="GR54" t="s">
        <v>209</v>
      </c>
      <c r="GU54" t="s">
        <v>209</v>
      </c>
      <c r="GV54" t="s">
        <v>209</v>
      </c>
      <c r="GW54" t="s">
        <v>209</v>
      </c>
      <c r="GX54" t="s">
        <v>209</v>
      </c>
      <c r="HA54" t="s">
        <v>209</v>
      </c>
      <c r="HB54" t="s">
        <v>209</v>
      </c>
      <c r="HC54" t="s">
        <v>209</v>
      </c>
      <c r="HD54" t="s">
        <v>209</v>
      </c>
      <c r="HG54" t="s">
        <v>209</v>
      </c>
      <c r="HH54" t="s">
        <v>209</v>
      </c>
      <c r="HI54" t="s">
        <v>209</v>
      </c>
      <c r="HJ54" t="s">
        <v>209</v>
      </c>
      <c r="HM54" t="s">
        <v>209</v>
      </c>
      <c r="HN54" t="s">
        <v>209</v>
      </c>
      <c r="HO54" t="s">
        <v>209</v>
      </c>
      <c r="HP54" t="s">
        <v>209</v>
      </c>
      <c r="HS54" t="s">
        <v>209</v>
      </c>
      <c r="HT54" t="s">
        <v>209</v>
      </c>
      <c r="HU54" t="s">
        <v>209</v>
      </c>
      <c r="HV54" t="s">
        <v>209</v>
      </c>
      <c r="HY54" t="s">
        <v>209</v>
      </c>
      <c r="HZ54" t="s">
        <v>209</v>
      </c>
      <c r="IA54" t="s">
        <v>209</v>
      </c>
      <c r="IB54" t="s">
        <v>209</v>
      </c>
      <c r="ID54" t="s">
        <v>206</v>
      </c>
      <c r="IE54" t="s">
        <v>454</v>
      </c>
      <c r="IF54">
        <v>2587.33</v>
      </c>
      <c r="IG54">
        <v>46.04</v>
      </c>
      <c r="II54">
        <v>203.41</v>
      </c>
      <c r="IV54">
        <v>2245.92</v>
      </c>
      <c r="ND54">
        <v>91.96</v>
      </c>
    </row>
    <row r="55" spans="1:368" x14ac:dyDescent="0.25">
      <c r="A55">
        <v>517</v>
      </c>
      <c r="B55" t="s">
        <v>455</v>
      </c>
      <c r="C55">
        <v>4</v>
      </c>
      <c r="D55" t="s">
        <v>198</v>
      </c>
      <c r="E55">
        <v>1879163734</v>
      </c>
      <c r="F55" t="s">
        <v>456</v>
      </c>
      <c r="G55" t="s">
        <v>455</v>
      </c>
      <c r="H55" t="s">
        <v>200</v>
      </c>
      <c r="I55" t="s">
        <v>201</v>
      </c>
      <c r="K55" t="s">
        <v>202</v>
      </c>
      <c r="N55" t="s">
        <v>229</v>
      </c>
      <c r="O55" t="s">
        <v>206</v>
      </c>
      <c r="P55" t="s">
        <v>206</v>
      </c>
      <c r="Q55" t="s">
        <v>207</v>
      </c>
      <c r="R55" t="s">
        <v>207</v>
      </c>
      <c r="S55" t="s">
        <v>207</v>
      </c>
      <c r="T55" t="s">
        <v>206</v>
      </c>
      <c r="U55" t="s">
        <v>457</v>
      </c>
      <c r="W55" t="s">
        <v>209</v>
      </c>
      <c r="X55" t="s">
        <v>209</v>
      </c>
      <c r="Y55" t="s">
        <v>209</v>
      </c>
      <c r="Z55" t="s">
        <v>209</v>
      </c>
      <c r="AC55" t="s">
        <v>209</v>
      </c>
      <c r="AD55" t="s">
        <v>209</v>
      </c>
      <c r="AE55" t="s">
        <v>209</v>
      </c>
      <c r="AF55" t="s">
        <v>209</v>
      </c>
      <c r="AH55" t="s">
        <v>206</v>
      </c>
      <c r="AI55" t="s">
        <v>207</v>
      </c>
      <c r="AJ55" t="s">
        <v>206</v>
      </c>
      <c r="AK55" t="s">
        <v>207</v>
      </c>
      <c r="AL55" t="s">
        <v>207</v>
      </c>
      <c r="AM55" t="s">
        <v>458</v>
      </c>
      <c r="AN55" t="s">
        <v>206</v>
      </c>
      <c r="AO55" t="s">
        <v>207</v>
      </c>
      <c r="AP55" t="s">
        <v>207</v>
      </c>
      <c r="AQ55" t="s">
        <v>206</v>
      </c>
      <c r="AR55" t="s">
        <v>207</v>
      </c>
      <c r="AS55" t="s">
        <v>459</v>
      </c>
      <c r="AT55" t="s">
        <v>206</v>
      </c>
      <c r="AU55" t="s">
        <v>207</v>
      </c>
      <c r="AV55" t="s">
        <v>207</v>
      </c>
      <c r="AW55" t="s">
        <v>206</v>
      </c>
      <c r="AX55" t="s">
        <v>207</v>
      </c>
      <c r="AY55" t="s">
        <v>460</v>
      </c>
      <c r="BA55" t="s">
        <v>209</v>
      </c>
      <c r="BB55" t="s">
        <v>209</v>
      </c>
      <c r="BC55" t="s">
        <v>209</v>
      </c>
      <c r="BD55" t="s">
        <v>209</v>
      </c>
      <c r="BG55" t="s">
        <v>209</v>
      </c>
      <c r="BH55" t="s">
        <v>209</v>
      </c>
      <c r="BI55" t="s">
        <v>209</v>
      </c>
      <c r="BJ55" t="s">
        <v>209</v>
      </c>
      <c r="BL55" t="s">
        <v>206</v>
      </c>
      <c r="BM55" t="s">
        <v>206</v>
      </c>
      <c r="BN55" t="s">
        <v>207</v>
      </c>
      <c r="BO55" t="s">
        <v>207</v>
      </c>
      <c r="BP55" t="s">
        <v>207</v>
      </c>
      <c r="BQ55" t="s">
        <v>461</v>
      </c>
      <c r="BR55" t="s">
        <v>206</v>
      </c>
      <c r="BS55" t="s">
        <v>206</v>
      </c>
      <c r="BT55" t="s">
        <v>207</v>
      </c>
      <c r="BU55" t="s">
        <v>207</v>
      </c>
      <c r="BV55" t="s">
        <v>207</v>
      </c>
      <c r="BW55" t="s">
        <v>461</v>
      </c>
      <c r="BY55" t="s">
        <v>209</v>
      </c>
      <c r="BZ55" t="s">
        <v>209</v>
      </c>
      <c r="CA55" t="s">
        <v>209</v>
      </c>
      <c r="CB55" t="s">
        <v>209</v>
      </c>
      <c r="CE55" t="s">
        <v>209</v>
      </c>
      <c r="CF55" t="s">
        <v>209</v>
      </c>
      <c r="CG55" t="s">
        <v>209</v>
      </c>
      <c r="CH55" t="s">
        <v>209</v>
      </c>
      <c r="CK55" t="s">
        <v>209</v>
      </c>
      <c r="CL55" t="s">
        <v>209</v>
      </c>
      <c r="CM55" t="s">
        <v>209</v>
      </c>
      <c r="CN55" t="s">
        <v>209</v>
      </c>
      <c r="CP55" t="s">
        <v>206</v>
      </c>
      <c r="CQ55" t="s">
        <v>207</v>
      </c>
      <c r="CR55" t="s">
        <v>206</v>
      </c>
      <c r="CS55" t="s">
        <v>207</v>
      </c>
      <c r="CT55" t="s">
        <v>206</v>
      </c>
      <c r="CU55" t="s">
        <v>462</v>
      </c>
      <c r="CV55" t="s">
        <v>206</v>
      </c>
      <c r="CW55" t="s">
        <v>207</v>
      </c>
      <c r="CX55" t="s">
        <v>206</v>
      </c>
      <c r="CY55" t="s">
        <v>207</v>
      </c>
      <c r="CZ55" t="s">
        <v>206</v>
      </c>
      <c r="DA55" t="s">
        <v>463</v>
      </c>
      <c r="DC55" t="s">
        <v>209</v>
      </c>
      <c r="DD55" t="s">
        <v>209</v>
      </c>
      <c r="DE55" t="s">
        <v>209</v>
      </c>
      <c r="DF55" t="s">
        <v>209</v>
      </c>
      <c r="DH55" t="s">
        <v>206</v>
      </c>
      <c r="DI55" t="s">
        <v>207</v>
      </c>
      <c r="DJ55" t="s">
        <v>207</v>
      </c>
      <c r="DK55" t="s">
        <v>206</v>
      </c>
      <c r="DL55" t="s">
        <v>206</v>
      </c>
      <c r="DM55" t="s">
        <v>464</v>
      </c>
      <c r="DO55" t="s">
        <v>209</v>
      </c>
      <c r="DP55" t="s">
        <v>209</v>
      </c>
      <c r="DQ55" t="s">
        <v>209</v>
      </c>
      <c r="DR55" t="s">
        <v>209</v>
      </c>
      <c r="DU55" t="s">
        <v>209</v>
      </c>
      <c r="DV55" t="s">
        <v>209</v>
      </c>
      <c r="DW55" t="s">
        <v>209</v>
      </c>
      <c r="DX55" t="s">
        <v>209</v>
      </c>
      <c r="DZ55" t="s">
        <v>206</v>
      </c>
      <c r="EA55" t="s">
        <v>206</v>
      </c>
      <c r="EB55" t="s">
        <v>207</v>
      </c>
      <c r="EC55" t="s">
        <v>207</v>
      </c>
      <c r="ED55" t="s">
        <v>207</v>
      </c>
      <c r="EE55" t="s">
        <v>465</v>
      </c>
      <c r="EG55" t="s">
        <v>209</v>
      </c>
      <c r="EH55" t="s">
        <v>209</v>
      </c>
      <c r="EI55" t="s">
        <v>209</v>
      </c>
      <c r="EJ55" t="s">
        <v>209</v>
      </c>
      <c r="EM55" t="s">
        <v>209</v>
      </c>
      <c r="EN55" t="s">
        <v>209</v>
      </c>
      <c r="EO55" t="s">
        <v>209</v>
      </c>
      <c r="EP55" t="s">
        <v>209</v>
      </c>
      <c r="ES55" t="s">
        <v>209</v>
      </c>
      <c r="ET55" t="s">
        <v>209</v>
      </c>
      <c r="EU55" t="s">
        <v>209</v>
      </c>
      <c r="EV55" t="s">
        <v>209</v>
      </c>
      <c r="EY55" t="s">
        <v>209</v>
      </c>
      <c r="EZ55" t="s">
        <v>209</v>
      </c>
      <c r="FA55" t="s">
        <v>209</v>
      </c>
      <c r="FB55" t="s">
        <v>209</v>
      </c>
      <c r="FE55" t="s">
        <v>209</v>
      </c>
      <c r="FF55" t="s">
        <v>209</v>
      </c>
      <c r="FG55" t="s">
        <v>209</v>
      </c>
      <c r="FH55" t="s">
        <v>209</v>
      </c>
      <c r="FK55" t="s">
        <v>209</v>
      </c>
      <c r="FL55" t="s">
        <v>209</v>
      </c>
      <c r="FM55" t="s">
        <v>209</v>
      </c>
      <c r="FN55" t="s">
        <v>209</v>
      </c>
      <c r="FQ55" t="s">
        <v>209</v>
      </c>
      <c r="FR55" t="s">
        <v>209</v>
      </c>
      <c r="FS55" t="s">
        <v>209</v>
      </c>
      <c r="FT55" t="s">
        <v>209</v>
      </c>
      <c r="FW55" t="s">
        <v>209</v>
      </c>
      <c r="FX55" t="s">
        <v>209</v>
      </c>
      <c r="FY55" t="s">
        <v>209</v>
      </c>
      <c r="FZ55" t="s">
        <v>209</v>
      </c>
      <c r="GC55" t="s">
        <v>209</v>
      </c>
      <c r="GD55" t="s">
        <v>209</v>
      </c>
      <c r="GE55" t="s">
        <v>209</v>
      </c>
      <c r="GF55" t="s">
        <v>209</v>
      </c>
      <c r="GI55" t="s">
        <v>209</v>
      </c>
      <c r="GJ55" t="s">
        <v>209</v>
      </c>
      <c r="GK55" t="s">
        <v>209</v>
      </c>
      <c r="GL55" t="s">
        <v>209</v>
      </c>
      <c r="GO55" t="s">
        <v>209</v>
      </c>
      <c r="GP55" t="s">
        <v>209</v>
      </c>
      <c r="GQ55" t="s">
        <v>209</v>
      </c>
      <c r="GR55" t="s">
        <v>209</v>
      </c>
      <c r="GU55" t="s">
        <v>209</v>
      </c>
      <c r="GV55" t="s">
        <v>209</v>
      </c>
      <c r="GW55" t="s">
        <v>209</v>
      </c>
      <c r="GX55" t="s">
        <v>209</v>
      </c>
      <c r="HA55" t="s">
        <v>209</v>
      </c>
      <c r="HB55" t="s">
        <v>209</v>
      </c>
      <c r="HC55" t="s">
        <v>209</v>
      </c>
      <c r="HD55" t="s">
        <v>209</v>
      </c>
      <c r="HG55" t="s">
        <v>209</v>
      </c>
      <c r="HH55" t="s">
        <v>209</v>
      </c>
      <c r="HI55" t="s">
        <v>209</v>
      </c>
      <c r="HJ55" t="s">
        <v>209</v>
      </c>
      <c r="HM55" t="s">
        <v>209</v>
      </c>
      <c r="HN55" t="s">
        <v>209</v>
      </c>
      <c r="HO55" t="s">
        <v>209</v>
      </c>
      <c r="HP55" t="s">
        <v>209</v>
      </c>
      <c r="HS55" t="s">
        <v>209</v>
      </c>
      <c r="HT55" t="s">
        <v>209</v>
      </c>
      <c r="HU55" t="s">
        <v>209</v>
      </c>
      <c r="HV55" t="s">
        <v>209</v>
      </c>
      <c r="HY55" t="s">
        <v>209</v>
      </c>
      <c r="HZ55" t="s">
        <v>209</v>
      </c>
      <c r="IA55" t="s">
        <v>209</v>
      </c>
      <c r="IB55" t="s">
        <v>209</v>
      </c>
      <c r="ID55" t="s">
        <v>207</v>
      </c>
      <c r="IF55">
        <v>886.56</v>
      </c>
      <c r="IG55">
        <v>5.77</v>
      </c>
      <c r="II55">
        <v>135.49</v>
      </c>
      <c r="IV55">
        <v>736.85</v>
      </c>
      <c r="ND55">
        <v>8.4499999999999993</v>
      </c>
    </row>
    <row r="56" spans="1:368" x14ac:dyDescent="0.25">
      <c r="A56">
        <v>519</v>
      </c>
      <c r="B56" t="s">
        <v>466</v>
      </c>
      <c r="C56">
        <v>4</v>
      </c>
      <c r="D56" t="s">
        <v>198</v>
      </c>
      <c r="E56">
        <v>565640953</v>
      </c>
      <c r="F56" t="s">
        <v>467</v>
      </c>
      <c r="G56" t="s">
        <v>466</v>
      </c>
      <c r="H56" t="s">
        <v>200</v>
      </c>
      <c r="I56" t="s">
        <v>201</v>
      </c>
      <c r="K56" t="s">
        <v>202</v>
      </c>
      <c r="N56" t="s">
        <v>205</v>
      </c>
      <c r="O56" t="s">
        <v>206</v>
      </c>
      <c r="P56" t="s">
        <v>206</v>
      </c>
      <c r="Q56" t="s">
        <v>206</v>
      </c>
      <c r="R56" t="s">
        <v>207</v>
      </c>
      <c r="S56" t="s">
        <v>206</v>
      </c>
      <c r="T56" t="s">
        <v>207</v>
      </c>
      <c r="U56" t="s">
        <v>468</v>
      </c>
      <c r="V56" t="s">
        <v>206</v>
      </c>
      <c r="W56" t="s">
        <v>206</v>
      </c>
      <c r="X56" t="s">
        <v>207</v>
      </c>
      <c r="Y56" t="s">
        <v>206</v>
      </c>
      <c r="Z56" t="s">
        <v>207</v>
      </c>
      <c r="AA56" t="s">
        <v>469</v>
      </c>
      <c r="AB56" t="s">
        <v>206</v>
      </c>
      <c r="AC56" t="s">
        <v>207</v>
      </c>
      <c r="AD56" t="s">
        <v>206</v>
      </c>
      <c r="AE56" t="s">
        <v>206</v>
      </c>
      <c r="AF56" t="s">
        <v>207</v>
      </c>
      <c r="AG56" t="s">
        <v>470</v>
      </c>
      <c r="AI56" t="s">
        <v>209</v>
      </c>
      <c r="AJ56" t="s">
        <v>209</v>
      </c>
      <c r="AK56" t="s">
        <v>209</v>
      </c>
      <c r="AL56" t="s">
        <v>209</v>
      </c>
      <c r="AN56" t="s">
        <v>206</v>
      </c>
      <c r="AO56" t="s">
        <v>207</v>
      </c>
      <c r="AP56" t="s">
        <v>206</v>
      </c>
      <c r="AQ56" t="s">
        <v>206</v>
      </c>
      <c r="AR56" t="s">
        <v>207</v>
      </c>
      <c r="AS56" t="s">
        <v>470</v>
      </c>
      <c r="AU56" t="s">
        <v>209</v>
      </c>
      <c r="AV56" t="s">
        <v>209</v>
      </c>
      <c r="AW56" t="s">
        <v>209</v>
      </c>
      <c r="AX56" t="s">
        <v>209</v>
      </c>
      <c r="BA56" t="s">
        <v>209</v>
      </c>
      <c r="BB56" t="s">
        <v>209</v>
      </c>
      <c r="BC56" t="s">
        <v>209</v>
      </c>
      <c r="BD56" t="s">
        <v>209</v>
      </c>
      <c r="BG56" t="s">
        <v>209</v>
      </c>
      <c r="BH56" t="s">
        <v>209</v>
      </c>
      <c r="BI56" t="s">
        <v>209</v>
      </c>
      <c r="BJ56" t="s">
        <v>209</v>
      </c>
      <c r="BM56" t="s">
        <v>209</v>
      </c>
      <c r="BN56" t="s">
        <v>209</v>
      </c>
      <c r="BO56" t="s">
        <v>209</v>
      </c>
      <c r="BP56" t="s">
        <v>209</v>
      </c>
      <c r="BS56" t="s">
        <v>209</v>
      </c>
      <c r="BT56" t="s">
        <v>209</v>
      </c>
      <c r="BU56" t="s">
        <v>209</v>
      </c>
      <c r="BV56" t="s">
        <v>209</v>
      </c>
      <c r="BY56" t="s">
        <v>209</v>
      </c>
      <c r="BZ56" t="s">
        <v>209</v>
      </c>
      <c r="CA56" t="s">
        <v>209</v>
      </c>
      <c r="CB56" t="s">
        <v>209</v>
      </c>
      <c r="CE56" t="s">
        <v>209</v>
      </c>
      <c r="CF56" t="s">
        <v>209</v>
      </c>
      <c r="CG56" t="s">
        <v>209</v>
      </c>
      <c r="CH56" t="s">
        <v>209</v>
      </c>
      <c r="CK56" t="s">
        <v>209</v>
      </c>
      <c r="CL56" t="s">
        <v>209</v>
      </c>
      <c r="CM56" t="s">
        <v>209</v>
      </c>
      <c r="CN56" t="s">
        <v>209</v>
      </c>
      <c r="CQ56" t="s">
        <v>209</v>
      </c>
      <c r="CR56" t="s">
        <v>209</v>
      </c>
      <c r="CS56" t="s">
        <v>209</v>
      </c>
      <c r="CT56" t="s">
        <v>209</v>
      </c>
      <c r="CW56" t="s">
        <v>209</v>
      </c>
      <c r="CX56" t="s">
        <v>209</v>
      </c>
      <c r="CY56" t="s">
        <v>209</v>
      </c>
      <c r="CZ56" t="s">
        <v>209</v>
      </c>
      <c r="DC56" t="s">
        <v>209</v>
      </c>
      <c r="DD56" t="s">
        <v>209</v>
      </c>
      <c r="DE56" t="s">
        <v>209</v>
      </c>
      <c r="DF56" t="s">
        <v>209</v>
      </c>
      <c r="DI56" t="s">
        <v>209</v>
      </c>
      <c r="DJ56" t="s">
        <v>209</v>
      </c>
      <c r="DK56" t="s">
        <v>209</v>
      </c>
      <c r="DL56" t="s">
        <v>209</v>
      </c>
      <c r="DO56" t="s">
        <v>209</v>
      </c>
      <c r="DP56" t="s">
        <v>209</v>
      </c>
      <c r="DQ56" t="s">
        <v>209</v>
      </c>
      <c r="DR56" t="s">
        <v>209</v>
      </c>
      <c r="DU56" t="s">
        <v>209</v>
      </c>
      <c r="DV56" t="s">
        <v>209</v>
      </c>
      <c r="DW56" t="s">
        <v>209</v>
      </c>
      <c r="DX56" t="s">
        <v>209</v>
      </c>
      <c r="EA56" t="s">
        <v>209</v>
      </c>
      <c r="EB56" t="s">
        <v>209</v>
      </c>
      <c r="EC56" t="s">
        <v>209</v>
      </c>
      <c r="ED56" t="s">
        <v>209</v>
      </c>
      <c r="EG56" t="s">
        <v>209</v>
      </c>
      <c r="EH56" t="s">
        <v>209</v>
      </c>
      <c r="EI56" t="s">
        <v>209</v>
      </c>
      <c r="EJ56" t="s">
        <v>209</v>
      </c>
      <c r="EM56" t="s">
        <v>209</v>
      </c>
      <c r="EN56" t="s">
        <v>209</v>
      </c>
      <c r="EO56" t="s">
        <v>209</v>
      </c>
      <c r="EP56" t="s">
        <v>209</v>
      </c>
      <c r="ES56" t="s">
        <v>209</v>
      </c>
      <c r="ET56" t="s">
        <v>209</v>
      </c>
      <c r="EU56" t="s">
        <v>209</v>
      </c>
      <c r="EV56" t="s">
        <v>209</v>
      </c>
      <c r="EY56" t="s">
        <v>209</v>
      </c>
      <c r="EZ56" t="s">
        <v>209</v>
      </c>
      <c r="FA56" t="s">
        <v>209</v>
      </c>
      <c r="FB56" t="s">
        <v>209</v>
      </c>
      <c r="FE56" t="s">
        <v>209</v>
      </c>
      <c r="FF56" t="s">
        <v>209</v>
      </c>
      <c r="FG56" t="s">
        <v>209</v>
      </c>
      <c r="FH56" t="s">
        <v>209</v>
      </c>
      <c r="FK56" t="s">
        <v>209</v>
      </c>
      <c r="FL56" t="s">
        <v>209</v>
      </c>
      <c r="FM56" t="s">
        <v>209</v>
      </c>
      <c r="FN56" t="s">
        <v>209</v>
      </c>
      <c r="FQ56" t="s">
        <v>209</v>
      </c>
      <c r="FR56" t="s">
        <v>209</v>
      </c>
      <c r="FS56" t="s">
        <v>209</v>
      </c>
      <c r="FT56" t="s">
        <v>209</v>
      </c>
      <c r="FW56" t="s">
        <v>209</v>
      </c>
      <c r="FX56" t="s">
        <v>209</v>
      </c>
      <c r="FY56" t="s">
        <v>209</v>
      </c>
      <c r="FZ56" t="s">
        <v>209</v>
      </c>
      <c r="GC56" t="s">
        <v>209</v>
      </c>
      <c r="GD56" t="s">
        <v>209</v>
      </c>
      <c r="GE56" t="s">
        <v>209</v>
      </c>
      <c r="GF56" t="s">
        <v>209</v>
      </c>
      <c r="GI56" t="s">
        <v>209</v>
      </c>
      <c r="GJ56" t="s">
        <v>209</v>
      </c>
      <c r="GK56" t="s">
        <v>209</v>
      </c>
      <c r="GL56" t="s">
        <v>209</v>
      </c>
      <c r="GO56" t="s">
        <v>209</v>
      </c>
      <c r="GP56" t="s">
        <v>209</v>
      </c>
      <c r="GQ56" t="s">
        <v>209</v>
      </c>
      <c r="GR56" t="s">
        <v>209</v>
      </c>
      <c r="GU56" t="s">
        <v>209</v>
      </c>
      <c r="GV56" t="s">
        <v>209</v>
      </c>
      <c r="GW56" t="s">
        <v>209</v>
      </c>
      <c r="GX56" t="s">
        <v>209</v>
      </c>
      <c r="HA56" t="s">
        <v>209</v>
      </c>
      <c r="HB56" t="s">
        <v>209</v>
      </c>
      <c r="HC56" t="s">
        <v>209</v>
      </c>
      <c r="HD56" t="s">
        <v>209</v>
      </c>
      <c r="HG56" t="s">
        <v>209</v>
      </c>
      <c r="HH56" t="s">
        <v>209</v>
      </c>
      <c r="HI56" t="s">
        <v>209</v>
      </c>
      <c r="HJ56" t="s">
        <v>209</v>
      </c>
      <c r="HM56" t="s">
        <v>209</v>
      </c>
      <c r="HN56" t="s">
        <v>209</v>
      </c>
      <c r="HO56" t="s">
        <v>209</v>
      </c>
      <c r="HP56" t="s">
        <v>209</v>
      </c>
      <c r="HR56" t="s">
        <v>206</v>
      </c>
      <c r="HS56" t="s">
        <v>206</v>
      </c>
      <c r="HT56" t="s">
        <v>206</v>
      </c>
      <c r="HU56" t="s">
        <v>206</v>
      </c>
      <c r="HV56" t="s">
        <v>207</v>
      </c>
      <c r="HW56" t="s">
        <v>471</v>
      </c>
      <c r="HY56" t="s">
        <v>209</v>
      </c>
      <c r="HZ56" t="s">
        <v>209</v>
      </c>
      <c r="IA56" t="s">
        <v>209</v>
      </c>
      <c r="IB56" t="s">
        <v>209</v>
      </c>
      <c r="ID56" t="s">
        <v>206</v>
      </c>
      <c r="IE56" t="s">
        <v>472</v>
      </c>
      <c r="IF56">
        <v>5052.88</v>
      </c>
      <c r="IG56">
        <v>208.23</v>
      </c>
      <c r="II56">
        <v>4232.13</v>
      </c>
      <c r="IV56">
        <v>547.95000000000005</v>
      </c>
      <c r="ND56">
        <v>64.569999999999993</v>
      </c>
    </row>
    <row r="57" spans="1:368" x14ac:dyDescent="0.25">
      <c r="A57">
        <v>524</v>
      </c>
      <c r="B57" t="s">
        <v>473</v>
      </c>
      <c r="C57">
        <v>4</v>
      </c>
      <c r="D57" t="s">
        <v>198</v>
      </c>
      <c r="E57">
        <v>1056021981</v>
      </c>
      <c r="F57" t="s">
        <v>474</v>
      </c>
      <c r="G57" t="s">
        <v>473</v>
      </c>
      <c r="H57" t="s">
        <v>200</v>
      </c>
      <c r="I57" t="s">
        <v>397</v>
      </c>
      <c r="K57" t="s">
        <v>213</v>
      </c>
      <c r="L57" t="s">
        <v>475</v>
      </c>
      <c r="O57" t="s">
        <v>206</v>
      </c>
      <c r="Q57" t="s">
        <v>209</v>
      </c>
      <c r="R57" t="s">
        <v>209</v>
      </c>
      <c r="S57" t="s">
        <v>209</v>
      </c>
      <c r="T57" t="s">
        <v>209</v>
      </c>
      <c r="W57" t="s">
        <v>209</v>
      </c>
      <c r="X57" t="s">
        <v>209</v>
      </c>
      <c r="Y57" t="s">
        <v>209</v>
      </c>
      <c r="Z57" t="s">
        <v>209</v>
      </c>
      <c r="AC57" t="s">
        <v>209</v>
      </c>
      <c r="AD57" t="s">
        <v>209</v>
      </c>
      <c r="AE57" t="s">
        <v>209</v>
      </c>
      <c r="AF57" t="s">
        <v>209</v>
      </c>
      <c r="AI57" t="s">
        <v>209</v>
      </c>
      <c r="AJ57" t="s">
        <v>209</v>
      </c>
      <c r="AK57" t="s">
        <v>209</v>
      </c>
      <c r="AL57" t="s">
        <v>209</v>
      </c>
      <c r="AO57" t="s">
        <v>209</v>
      </c>
      <c r="AP57" t="s">
        <v>209</v>
      </c>
      <c r="AQ57" t="s">
        <v>209</v>
      </c>
      <c r="AR57" t="s">
        <v>209</v>
      </c>
      <c r="AU57" t="s">
        <v>209</v>
      </c>
      <c r="AV57" t="s">
        <v>209</v>
      </c>
      <c r="AW57" t="s">
        <v>209</v>
      </c>
      <c r="AX57" t="s">
        <v>209</v>
      </c>
      <c r="BA57" t="s">
        <v>209</v>
      </c>
      <c r="BB57" t="s">
        <v>209</v>
      </c>
      <c r="BC57" t="s">
        <v>209</v>
      </c>
      <c r="BD57" t="s">
        <v>209</v>
      </c>
      <c r="BG57" t="s">
        <v>209</v>
      </c>
      <c r="BH57" t="s">
        <v>209</v>
      </c>
      <c r="BI57" t="s">
        <v>209</v>
      </c>
      <c r="BJ57" t="s">
        <v>209</v>
      </c>
      <c r="BM57" t="s">
        <v>209</v>
      </c>
      <c r="BN57" t="s">
        <v>209</v>
      </c>
      <c r="BO57" t="s">
        <v>209</v>
      </c>
      <c r="BP57" t="s">
        <v>209</v>
      </c>
      <c r="BS57" t="s">
        <v>209</v>
      </c>
      <c r="BT57" t="s">
        <v>209</v>
      </c>
      <c r="BU57" t="s">
        <v>209</v>
      </c>
      <c r="BV57" t="s">
        <v>209</v>
      </c>
      <c r="BY57" t="s">
        <v>209</v>
      </c>
      <c r="BZ57" t="s">
        <v>209</v>
      </c>
      <c r="CA57" t="s">
        <v>209</v>
      </c>
      <c r="CB57" t="s">
        <v>209</v>
      </c>
      <c r="CE57" t="s">
        <v>209</v>
      </c>
      <c r="CF57" t="s">
        <v>209</v>
      </c>
      <c r="CG57" t="s">
        <v>209</v>
      </c>
      <c r="CH57" t="s">
        <v>209</v>
      </c>
      <c r="CK57" t="s">
        <v>209</v>
      </c>
      <c r="CL57" t="s">
        <v>209</v>
      </c>
      <c r="CM57" t="s">
        <v>209</v>
      </c>
      <c r="CN57" t="s">
        <v>209</v>
      </c>
      <c r="CQ57" t="s">
        <v>209</v>
      </c>
      <c r="CR57" t="s">
        <v>209</v>
      </c>
      <c r="CS57" t="s">
        <v>209</v>
      </c>
      <c r="CT57" t="s">
        <v>209</v>
      </c>
      <c r="CW57" t="s">
        <v>209</v>
      </c>
      <c r="CX57" t="s">
        <v>209</v>
      </c>
      <c r="CY57" t="s">
        <v>209</v>
      </c>
      <c r="CZ57" t="s">
        <v>209</v>
      </c>
      <c r="DC57" t="s">
        <v>209</v>
      </c>
      <c r="DD57" t="s">
        <v>209</v>
      </c>
      <c r="DE57" t="s">
        <v>209</v>
      </c>
      <c r="DF57" t="s">
        <v>209</v>
      </c>
      <c r="DI57" t="s">
        <v>209</v>
      </c>
      <c r="DJ57" t="s">
        <v>209</v>
      </c>
      <c r="DK57" t="s">
        <v>209</v>
      </c>
      <c r="DL57" t="s">
        <v>209</v>
      </c>
      <c r="DO57" t="s">
        <v>209</v>
      </c>
      <c r="DP57" t="s">
        <v>209</v>
      </c>
      <c r="DQ57" t="s">
        <v>209</v>
      </c>
      <c r="DR57" t="s">
        <v>209</v>
      </c>
      <c r="DU57" t="s">
        <v>209</v>
      </c>
      <c r="DV57" t="s">
        <v>209</v>
      </c>
      <c r="DW57" t="s">
        <v>209</v>
      </c>
      <c r="DX57" t="s">
        <v>209</v>
      </c>
      <c r="EA57" t="s">
        <v>209</v>
      </c>
      <c r="EB57" t="s">
        <v>209</v>
      </c>
      <c r="EC57" t="s">
        <v>209</v>
      </c>
      <c r="ED57" t="s">
        <v>209</v>
      </c>
      <c r="EG57" t="s">
        <v>209</v>
      </c>
      <c r="EH57" t="s">
        <v>209</v>
      </c>
      <c r="EI57" t="s">
        <v>209</v>
      </c>
      <c r="EJ57" t="s">
        <v>209</v>
      </c>
      <c r="EM57" t="s">
        <v>209</v>
      </c>
      <c r="EN57" t="s">
        <v>209</v>
      </c>
      <c r="EO57" t="s">
        <v>209</v>
      </c>
      <c r="EP57" t="s">
        <v>209</v>
      </c>
      <c r="ES57" t="s">
        <v>209</v>
      </c>
      <c r="ET57" t="s">
        <v>209</v>
      </c>
      <c r="EU57" t="s">
        <v>209</v>
      </c>
      <c r="EV57" t="s">
        <v>209</v>
      </c>
      <c r="EY57" t="s">
        <v>209</v>
      </c>
      <c r="EZ57" t="s">
        <v>209</v>
      </c>
      <c r="FA57" t="s">
        <v>209</v>
      </c>
      <c r="FB57" t="s">
        <v>209</v>
      </c>
      <c r="FE57" t="s">
        <v>209</v>
      </c>
      <c r="FF57" t="s">
        <v>209</v>
      </c>
      <c r="FG57" t="s">
        <v>209</v>
      </c>
      <c r="FH57" t="s">
        <v>209</v>
      </c>
      <c r="FK57" t="s">
        <v>209</v>
      </c>
      <c r="FL57" t="s">
        <v>209</v>
      </c>
      <c r="FM57" t="s">
        <v>209</v>
      </c>
      <c r="FN57" t="s">
        <v>209</v>
      </c>
      <c r="FQ57" t="s">
        <v>209</v>
      </c>
      <c r="FR57" t="s">
        <v>209</v>
      </c>
      <c r="FS57" t="s">
        <v>209</v>
      </c>
      <c r="FT57" t="s">
        <v>209</v>
      </c>
      <c r="FW57" t="s">
        <v>209</v>
      </c>
      <c r="FX57" t="s">
        <v>209</v>
      </c>
      <c r="FY57" t="s">
        <v>209</v>
      </c>
      <c r="FZ57" t="s">
        <v>209</v>
      </c>
      <c r="GC57" t="s">
        <v>209</v>
      </c>
      <c r="GD57" t="s">
        <v>209</v>
      </c>
      <c r="GE57" t="s">
        <v>209</v>
      </c>
      <c r="GF57" t="s">
        <v>209</v>
      </c>
      <c r="GI57" t="s">
        <v>209</v>
      </c>
      <c r="GJ57" t="s">
        <v>209</v>
      </c>
      <c r="GK57" t="s">
        <v>209</v>
      </c>
      <c r="GL57" t="s">
        <v>209</v>
      </c>
      <c r="GO57" t="s">
        <v>209</v>
      </c>
      <c r="GP57" t="s">
        <v>209</v>
      </c>
      <c r="GQ57" t="s">
        <v>209</v>
      </c>
      <c r="GR57" t="s">
        <v>209</v>
      </c>
      <c r="GU57" t="s">
        <v>209</v>
      </c>
      <c r="GV57" t="s">
        <v>209</v>
      </c>
      <c r="GW57" t="s">
        <v>209</v>
      </c>
      <c r="GX57" t="s">
        <v>209</v>
      </c>
      <c r="HA57" t="s">
        <v>209</v>
      </c>
      <c r="HB57" t="s">
        <v>209</v>
      </c>
      <c r="HC57" t="s">
        <v>209</v>
      </c>
      <c r="HD57" t="s">
        <v>209</v>
      </c>
      <c r="HG57" t="s">
        <v>209</v>
      </c>
      <c r="HH57" t="s">
        <v>209</v>
      </c>
      <c r="HI57" t="s">
        <v>209</v>
      </c>
      <c r="HJ57" t="s">
        <v>209</v>
      </c>
      <c r="HM57" t="s">
        <v>209</v>
      </c>
      <c r="HN57" t="s">
        <v>209</v>
      </c>
      <c r="HO57" t="s">
        <v>209</v>
      </c>
      <c r="HP57" t="s">
        <v>209</v>
      </c>
      <c r="HR57" t="s">
        <v>206</v>
      </c>
      <c r="HS57" t="s">
        <v>207</v>
      </c>
      <c r="HT57" t="s">
        <v>206</v>
      </c>
      <c r="HU57" t="s">
        <v>207</v>
      </c>
      <c r="HV57" t="s">
        <v>207</v>
      </c>
      <c r="HW57" t="s">
        <v>476</v>
      </c>
      <c r="HY57" t="s">
        <v>209</v>
      </c>
      <c r="HZ57" t="s">
        <v>209</v>
      </c>
      <c r="IA57" t="s">
        <v>209</v>
      </c>
      <c r="IB57" t="s">
        <v>209</v>
      </c>
      <c r="ID57" t="s">
        <v>207</v>
      </c>
      <c r="IF57">
        <v>117.77</v>
      </c>
      <c r="IG57">
        <v>3.87</v>
      </c>
      <c r="II57">
        <v>88.9</v>
      </c>
      <c r="IV57">
        <v>19.21</v>
      </c>
      <c r="ND57">
        <v>5.79</v>
      </c>
    </row>
    <row r="58" spans="1:368" x14ac:dyDescent="0.25">
      <c r="A58">
        <v>533</v>
      </c>
      <c r="B58" t="s">
        <v>477</v>
      </c>
      <c r="C58">
        <v>4</v>
      </c>
      <c r="D58" t="s">
        <v>198</v>
      </c>
      <c r="E58">
        <v>177172764</v>
      </c>
      <c r="F58" t="s">
        <v>478</v>
      </c>
      <c r="G58" t="s">
        <v>477</v>
      </c>
      <c r="H58" t="s">
        <v>200</v>
      </c>
      <c r="I58" t="s">
        <v>201</v>
      </c>
      <c r="K58" t="s">
        <v>202</v>
      </c>
      <c r="N58" t="s">
        <v>342</v>
      </c>
      <c r="O58" t="s">
        <v>206</v>
      </c>
      <c r="Q58" t="s">
        <v>209</v>
      </c>
      <c r="R58" t="s">
        <v>209</v>
      </c>
      <c r="S58" t="s">
        <v>209</v>
      </c>
      <c r="T58" t="s">
        <v>209</v>
      </c>
      <c r="W58" t="s">
        <v>209</v>
      </c>
      <c r="X58" t="s">
        <v>209</v>
      </c>
      <c r="Y58" t="s">
        <v>209</v>
      </c>
      <c r="Z58" t="s">
        <v>209</v>
      </c>
      <c r="AC58" t="s">
        <v>209</v>
      </c>
      <c r="AD58" t="s">
        <v>209</v>
      </c>
      <c r="AE58" t="s">
        <v>209</v>
      </c>
      <c r="AF58" t="s">
        <v>209</v>
      </c>
      <c r="AI58" t="s">
        <v>209</v>
      </c>
      <c r="AJ58" t="s">
        <v>209</v>
      </c>
      <c r="AK58" t="s">
        <v>209</v>
      </c>
      <c r="AL58" t="s">
        <v>209</v>
      </c>
      <c r="AO58" t="s">
        <v>209</v>
      </c>
      <c r="AP58" t="s">
        <v>209</v>
      </c>
      <c r="AQ58" t="s">
        <v>209</v>
      </c>
      <c r="AR58" t="s">
        <v>209</v>
      </c>
      <c r="AU58" t="s">
        <v>209</v>
      </c>
      <c r="AV58" t="s">
        <v>209</v>
      </c>
      <c r="AW58" t="s">
        <v>209</v>
      </c>
      <c r="AX58" t="s">
        <v>209</v>
      </c>
      <c r="BA58" t="s">
        <v>209</v>
      </c>
      <c r="BB58" t="s">
        <v>209</v>
      </c>
      <c r="BC58" t="s">
        <v>209</v>
      </c>
      <c r="BD58" t="s">
        <v>209</v>
      </c>
      <c r="BG58" t="s">
        <v>209</v>
      </c>
      <c r="BH58" t="s">
        <v>209</v>
      </c>
      <c r="BI58" t="s">
        <v>209</v>
      </c>
      <c r="BJ58" t="s">
        <v>209</v>
      </c>
      <c r="BM58" t="s">
        <v>209</v>
      </c>
      <c r="BN58" t="s">
        <v>209</v>
      </c>
      <c r="BO58" t="s">
        <v>209</v>
      </c>
      <c r="BP58" t="s">
        <v>209</v>
      </c>
      <c r="BS58" t="s">
        <v>209</v>
      </c>
      <c r="BT58" t="s">
        <v>209</v>
      </c>
      <c r="BU58" t="s">
        <v>209</v>
      </c>
      <c r="BV58" t="s">
        <v>209</v>
      </c>
      <c r="BY58" t="s">
        <v>209</v>
      </c>
      <c r="BZ58" t="s">
        <v>209</v>
      </c>
      <c r="CA58" t="s">
        <v>209</v>
      </c>
      <c r="CB58" t="s">
        <v>209</v>
      </c>
      <c r="CE58" t="s">
        <v>209</v>
      </c>
      <c r="CF58" t="s">
        <v>209</v>
      </c>
      <c r="CG58" t="s">
        <v>209</v>
      </c>
      <c r="CH58" t="s">
        <v>209</v>
      </c>
      <c r="CK58" t="s">
        <v>209</v>
      </c>
      <c r="CL58" t="s">
        <v>209</v>
      </c>
      <c r="CM58" t="s">
        <v>209</v>
      </c>
      <c r="CN58" t="s">
        <v>209</v>
      </c>
      <c r="CP58" t="s">
        <v>206</v>
      </c>
      <c r="CQ58" t="s">
        <v>206</v>
      </c>
      <c r="CR58" t="s">
        <v>207</v>
      </c>
      <c r="CS58" t="s">
        <v>207</v>
      </c>
      <c r="CT58" t="s">
        <v>207</v>
      </c>
      <c r="CU58" t="s">
        <v>479</v>
      </c>
      <c r="CW58" t="s">
        <v>209</v>
      </c>
      <c r="CX58" t="s">
        <v>209</v>
      </c>
      <c r="CY58" t="s">
        <v>209</v>
      </c>
      <c r="CZ58" t="s">
        <v>209</v>
      </c>
      <c r="DC58" t="s">
        <v>209</v>
      </c>
      <c r="DD58" t="s">
        <v>209</v>
      </c>
      <c r="DE58" t="s">
        <v>209</v>
      </c>
      <c r="DF58" t="s">
        <v>209</v>
      </c>
      <c r="DI58" t="s">
        <v>209</v>
      </c>
      <c r="DJ58" t="s">
        <v>209</v>
      </c>
      <c r="DK58" t="s">
        <v>209</v>
      </c>
      <c r="DL58" t="s">
        <v>209</v>
      </c>
      <c r="DO58" t="s">
        <v>209</v>
      </c>
      <c r="DP58" t="s">
        <v>209</v>
      </c>
      <c r="DQ58" t="s">
        <v>209</v>
      </c>
      <c r="DR58" t="s">
        <v>209</v>
      </c>
      <c r="DU58" t="s">
        <v>209</v>
      </c>
      <c r="DV58" t="s">
        <v>209</v>
      </c>
      <c r="DW58" t="s">
        <v>209</v>
      </c>
      <c r="DX58" t="s">
        <v>209</v>
      </c>
      <c r="EA58" t="s">
        <v>209</v>
      </c>
      <c r="EB58" t="s">
        <v>209</v>
      </c>
      <c r="EC58" t="s">
        <v>209</v>
      </c>
      <c r="ED58" t="s">
        <v>209</v>
      </c>
      <c r="EG58" t="s">
        <v>209</v>
      </c>
      <c r="EH58" t="s">
        <v>209</v>
      </c>
      <c r="EI58" t="s">
        <v>209</v>
      </c>
      <c r="EJ58" t="s">
        <v>209</v>
      </c>
      <c r="EM58" t="s">
        <v>209</v>
      </c>
      <c r="EN58" t="s">
        <v>209</v>
      </c>
      <c r="EO58" t="s">
        <v>209</v>
      </c>
      <c r="EP58" t="s">
        <v>209</v>
      </c>
      <c r="ES58" t="s">
        <v>209</v>
      </c>
      <c r="ET58" t="s">
        <v>209</v>
      </c>
      <c r="EU58" t="s">
        <v>209</v>
      </c>
      <c r="EV58" t="s">
        <v>209</v>
      </c>
      <c r="EY58" t="s">
        <v>209</v>
      </c>
      <c r="EZ58" t="s">
        <v>209</v>
      </c>
      <c r="FA58" t="s">
        <v>209</v>
      </c>
      <c r="FB58" t="s">
        <v>209</v>
      </c>
      <c r="FE58" t="s">
        <v>209</v>
      </c>
      <c r="FF58" t="s">
        <v>209</v>
      </c>
      <c r="FG58" t="s">
        <v>209</v>
      </c>
      <c r="FH58" t="s">
        <v>209</v>
      </c>
      <c r="FK58" t="s">
        <v>209</v>
      </c>
      <c r="FL58" t="s">
        <v>209</v>
      </c>
      <c r="FM58" t="s">
        <v>209</v>
      </c>
      <c r="FN58" t="s">
        <v>209</v>
      </c>
      <c r="FQ58" t="s">
        <v>209</v>
      </c>
      <c r="FR58" t="s">
        <v>209</v>
      </c>
      <c r="FS58" t="s">
        <v>209</v>
      </c>
      <c r="FT58" t="s">
        <v>209</v>
      </c>
      <c r="FW58" t="s">
        <v>209</v>
      </c>
      <c r="FX58" t="s">
        <v>209</v>
      </c>
      <c r="FY58" t="s">
        <v>209</v>
      </c>
      <c r="FZ58" t="s">
        <v>209</v>
      </c>
      <c r="GC58" t="s">
        <v>209</v>
      </c>
      <c r="GD58" t="s">
        <v>209</v>
      </c>
      <c r="GE58" t="s">
        <v>209</v>
      </c>
      <c r="GF58" t="s">
        <v>209</v>
      </c>
      <c r="GI58" t="s">
        <v>209</v>
      </c>
      <c r="GJ58" t="s">
        <v>209</v>
      </c>
      <c r="GK58" t="s">
        <v>209</v>
      </c>
      <c r="GL58" t="s">
        <v>209</v>
      </c>
      <c r="GO58" t="s">
        <v>209</v>
      </c>
      <c r="GP58" t="s">
        <v>209</v>
      </c>
      <c r="GQ58" t="s">
        <v>209</v>
      </c>
      <c r="GR58" t="s">
        <v>209</v>
      </c>
      <c r="GU58" t="s">
        <v>209</v>
      </c>
      <c r="GV58" t="s">
        <v>209</v>
      </c>
      <c r="GW58" t="s">
        <v>209</v>
      </c>
      <c r="GX58" t="s">
        <v>209</v>
      </c>
      <c r="HA58" t="s">
        <v>209</v>
      </c>
      <c r="HB58" t="s">
        <v>209</v>
      </c>
      <c r="HC58" t="s">
        <v>209</v>
      </c>
      <c r="HD58" t="s">
        <v>209</v>
      </c>
      <c r="HG58" t="s">
        <v>209</v>
      </c>
      <c r="HH58" t="s">
        <v>209</v>
      </c>
      <c r="HI58" t="s">
        <v>209</v>
      </c>
      <c r="HJ58" t="s">
        <v>209</v>
      </c>
      <c r="HM58" t="s">
        <v>209</v>
      </c>
      <c r="HN58" t="s">
        <v>209</v>
      </c>
      <c r="HO58" t="s">
        <v>209</v>
      </c>
      <c r="HP58" t="s">
        <v>209</v>
      </c>
      <c r="HS58" t="s">
        <v>209</v>
      </c>
      <c r="HT58" t="s">
        <v>209</v>
      </c>
      <c r="HU58" t="s">
        <v>209</v>
      </c>
      <c r="HV58" t="s">
        <v>209</v>
      </c>
      <c r="HY58" t="s">
        <v>209</v>
      </c>
      <c r="HZ58" t="s">
        <v>209</v>
      </c>
      <c r="IA58" t="s">
        <v>209</v>
      </c>
      <c r="IB58" t="s">
        <v>209</v>
      </c>
      <c r="ID58" t="s">
        <v>207</v>
      </c>
      <c r="IF58">
        <v>412.92</v>
      </c>
      <c r="IG58">
        <v>3.15</v>
      </c>
      <c r="II58">
        <v>97.2</v>
      </c>
      <c r="IV58">
        <v>306.47000000000003</v>
      </c>
      <c r="ND58">
        <v>6.1</v>
      </c>
    </row>
    <row r="59" spans="1:368" x14ac:dyDescent="0.25">
      <c r="A59">
        <v>538</v>
      </c>
      <c r="B59" t="s">
        <v>480</v>
      </c>
      <c r="C59">
        <v>4</v>
      </c>
      <c r="D59" t="s">
        <v>198</v>
      </c>
      <c r="E59">
        <v>907323220</v>
      </c>
      <c r="F59" t="s">
        <v>481</v>
      </c>
      <c r="G59" t="s">
        <v>480</v>
      </c>
      <c r="H59" t="s">
        <v>200</v>
      </c>
      <c r="I59" t="s">
        <v>201</v>
      </c>
      <c r="K59" t="s">
        <v>213</v>
      </c>
      <c r="L59" t="s">
        <v>219</v>
      </c>
      <c r="M59" t="s">
        <v>482</v>
      </c>
      <c r="O59" t="s">
        <v>206</v>
      </c>
      <c r="P59" t="s">
        <v>206</v>
      </c>
      <c r="Q59" t="s">
        <v>207</v>
      </c>
      <c r="R59" t="s">
        <v>207</v>
      </c>
      <c r="S59" t="s">
        <v>206</v>
      </c>
      <c r="T59" t="s">
        <v>207</v>
      </c>
      <c r="U59" t="s">
        <v>483</v>
      </c>
      <c r="W59" t="s">
        <v>209</v>
      </c>
      <c r="X59" t="s">
        <v>209</v>
      </c>
      <c r="Y59" t="s">
        <v>209</v>
      </c>
      <c r="Z59" t="s">
        <v>209</v>
      </c>
      <c r="AB59" t="s">
        <v>206</v>
      </c>
      <c r="AC59" t="s">
        <v>206</v>
      </c>
      <c r="AD59" t="s">
        <v>207</v>
      </c>
      <c r="AE59" t="s">
        <v>207</v>
      </c>
      <c r="AF59" t="s">
        <v>207</v>
      </c>
      <c r="AG59" t="s">
        <v>484</v>
      </c>
      <c r="AI59" t="s">
        <v>209</v>
      </c>
      <c r="AJ59" t="s">
        <v>209</v>
      </c>
      <c r="AK59" t="s">
        <v>209</v>
      </c>
      <c r="AL59" t="s">
        <v>209</v>
      </c>
      <c r="AN59" t="s">
        <v>206</v>
      </c>
      <c r="AO59" t="s">
        <v>206</v>
      </c>
      <c r="AP59" t="s">
        <v>207</v>
      </c>
      <c r="AQ59" t="s">
        <v>207</v>
      </c>
      <c r="AR59" t="s">
        <v>207</v>
      </c>
      <c r="AS59" t="s">
        <v>485</v>
      </c>
      <c r="AU59" t="s">
        <v>209</v>
      </c>
      <c r="AV59" t="s">
        <v>209</v>
      </c>
      <c r="AW59" t="s">
        <v>209</v>
      </c>
      <c r="AX59" t="s">
        <v>209</v>
      </c>
      <c r="BA59" t="s">
        <v>209</v>
      </c>
      <c r="BB59" t="s">
        <v>209</v>
      </c>
      <c r="BC59" t="s">
        <v>209</v>
      </c>
      <c r="BD59" t="s">
        <v>209</v>
      </c>
      <c r="BG59" t="s">
        <v>209</v>
      </c>
      <c r="BH59" t="s">
        <v>209</v>
      </c>
      <c r="BI59" t="s">
        <v>209</v>
      </c>
      <c r="BJ59" t="s">
        <v>209</v>
      </c>
      <c r="BM59" t="s">
        <v>209</v>
      </c>
      <c r="BN59" t="s">
        <v>209</v>
      </c>
      <c r="BO59" t="s">
        <v>209</v>
      </c>
      <c r="BP59" t="s">
        <v>209</v>
      </c>
      <c r="BS59" t="s">
        <v>209</v>
      </c>
      <c r="BT59" t="s">
        <v>209</v>
      </c>
      <c r="BU59" t="s">
        <v>209</v>
      </c>
      <c r="BV59" t="s">
        <v>209</v>
      </c>
      <c r="BY59" t="s">
        <v>209</v>
      </c>
      <c r="BZ59" t="s">
        <v>209</v>
      </c>
      <c r="CA59" t="s">
        <v>209</v>
      </c>
      <c r="CB59" t="s">
        <v>209</v>
      </c>
      <c r="CE59" t="s">
        <v>209</v>
      </c>
      <c r="CF59" t="s">
        <v>209</v>
      </c>
      <c r="CG59" t="s">
        <v>209</v>
      </c>
      <c r="CH59" t="s">
        <v>209</v>
      </c>
      <c r="CK59" t="s">
        <v>209</v>
      </c>
      <c r="CL59" t="s">
        <v>209</v>
      </c>
      <c r="CM59" t="s">
        <v>209</v>
      </c>
      <c r="CN59" t="s">
        <v>209</v>
      </c>
      <c r="CQ59" t="s">
        <v>209</v>
      </c>
      <c r="CR59" t="s">
        <v>209</v>
      </c>
      <c r="CS59" t="s">
        <v>209</v>
      </c>
      <c r="CT59" t="s">
        <v>209</v>
      </c>
      <c r="CW59" t="s">
        <v>209</v>
      </c>
      <c r="CX59" t="s">
        <v>209</v>
      </c>
      <c r="CY59" t="s">
        <v>209</v>
      </c>
      <c r="CZ59" t="s">
        <v>209</v>
      </c>
      <c r="DC59" t="s">
        <v>209</v>
      </c>
      <c r="DD59" t="s">
        <v>209</v>
      </c>
      <c r="DE59" t="s">
        <v>209</v>
      </c>
      <c r="DF59" t="s">
        <v>209</v>
      </c>
      <c r="DI59" t="s">
        <v>209</v>
      </c>
      <c r="DJ59" t="s">
        <v>209</v>
      </c>
      <c r="DK59" t="s">
        <v>209</v>
      </c>
      <c r="DL59" t="s">
        <v>209</v>
      </c>
      <c r="DO59" t="s">
        <v>209</v>
      </c>
      <c r="DP59" t="s">
        <v>209</v>
      </c>
      <c r="DQ59" t="s">
        <v>209</v>
      </c>
      <c r="DR59" t="s">
        <v>209</v>
      </c>
      <c r="DU59" t="s">
        <v>209</v>
      </c>
      <c r="DV59" t="s">
        <v>209</v>
      </c>
      <c r="DW59" t="s">
        <v>209</v>
      </c>
      <c r="DX59" t="s">
        <v>209</v>
      </c>
      <c r="EA59" t="s">
        <v>209</v>
      </c>
      <c r="EB59" t="s">
        <v>209</v>
      </c>
      <c r="EC59" t="s">
        <v>209</v>
      </c>
      <c r="ED59" t="s">
        <v>209</v>
      </c>
      <c r="EG59" t="s">
        <v>209</v>
      </c>
      <c r="EH59" t="s">
        <v>209</v>
      </c>
      <c r="EI59" t="s">
        <v>209</v>
      </c>
      <c r="EJ59" t="s">
        <v>209</v>
      </c>
      <c r="EM59" t="s">
        <v>209</v>
      </c>
      <c r="EN59" t="s">
        <v>209</v>
      </c>
      <c r="EO59" t="s">
        <v>209</v>
      </c>
      <c r="EP59" t="s">
        <v>209</v>
      </c>
      <c r="ES59" t="s">
        <v>209</v>
      </c>
      <c r="ET59" t="s">
        <v>209</v>
      </c>
      <c r="EU59" t="s">
        <v>209</v>
      </c>
      <c r="EV59" t="s">
        <v>209</v>
      </c>
      <c r="EY59" t="s">
        <v>209</v>
      </c>
      <c r="EZ59" t="s">
        <v>209</v>
      </c>
      <c r="FA59" t="s">
        <v>209</v>
      </c>
      <c r="FB59" t="s">
        <v>209</v>
      </c>
      <c r="FE59" t="s">
        <v>209</v>
      </c>
      <c r="FF59" t="s">
        <v>209</v>
      </c>
      <c r="FG59" t="s">
        <v>209</v>
      </c>
      <c r="FH59" t="s">
        <v>209</v>
      </c>
      <c r="FK59" t="s">
        <v>209</v>
      </c>
      <c r="FL59" t="s">
        <v>209</v>
      </c>
      <c r="FM59" t="s">
        <v>209</v>
      </c>
      <c r="FN59" t="s">
        <v>209</v>
      </c>
      <c r="FQ59" t="s">
        <v>209</v>
      </c>
      <c r="FR59" t="s">
        <v>209</v>
      </c>
      <c r="FS59" t="s">
        <v>209</v>
      </c>
      <c r="FT59" t="s">
        <v>209</v>
      </c>
      <c r="FW59" t="s">
        <v>209</v>
      </c>
      <c r="FX59" t="s">
        <v>209</v>
      </c>
      <c r="FY59" t="s">
        <v>209</v>
      </c>
      <c r="FZ59" t="s">
        <v>209</v>
      </c>
      <c r="GC59" t="s">
        <v>209</v>
      </c>
      <c r="GD59" t="s">
        <v>209</v>
      </c>
      <c r="GE59" t="s">
        <v>209</v>
      </c>
      <c r="GF59" t="s">
        <v>209</v>
      </c>
      <c r="GI59" t="s">
        <v>209</v>
      </c>
      <c r="GJ59" t="s">
        <v>209</v>
      </c>
      <c r="GK59" t="s">
        <v>209</v>
      </c>
      <c r="GL59" t="s">
        <v>209</v>
      </c>
      <c r="GO59" t="s">
        <v>209</v>
      </c>
      <c r="GP59" t="s">
        <v>209</v>
      </c>
      <c r="GQ59" t="s">
        <v>209</v>
      </c>
      <c r="GR59" t="s">
        <v>209</v>
      </c>
      <c r="GU59" t="s">
        <v>209</v>
      </c>
      <c r="GV59" t="s">
        <v>209</v>
      </c>
      <c r="GW59" t="s">
        <v>209</v>
      </c>
      <c r="GX59" t="s">
        <v>209</v>
      </c>
      <c r="HA59" t="s">
        <v>209</v>
      </c>
      <c r="HB59" t="s">
        <v>209</v>
      </c>
      <c r="HC59" t="s">
        <v>209</v>
      </c>
      <c r="HD59" t="s">
        <v>209</v>
      </c>
      <c r="HG59" t="s">
        <v>209</v>
      </c>
      <c r="HH59" t="s">
        <v>209</v>
      </c>
      <c r="HI59" t="s">
        <v>209</v>
      </c>
      <c r="HJ59" t="s">
        <v>209</v>
      </c>
      <c r="HM59" t="s">
        <v>209</v>
      </c>
      <c r="HN59" t="s">
        <v>209</v>
      </c>
      <c r="HO59" t="s">
        <v>209</v>
      </c>
      <c r="HP59" t="s">
        <v>209</v>
      </c>
      <c r="HS59" t="s">
        <v>209</v>
      </c>
      <c r="HT59" t="s">
        <v>209</v>
      </c>
      <c r="HU59" t="s">
        <v>209</v>
      </c>
      <c r="HV59" t="s">
        <v>209</v>
      </c>
      <c r="HY59" t="s">
        <v>209</v>
      </c>
      <c r="HZ59" t="s">
        <v>209</v>
      </c>
      <c r="IA59" t="s">
        <v>209</v>
      </c>
      <c r="IB59" t="s">
        <v>209</v>
      </c>
      <c r="ID59" t="s">
        <v>207</v>
      </c>
      <c r="IF59">
        <v>1575.91</v>
      </c>
      <c r="IG59">
        <v>51.92</v>
      </c>
      <c r="II59">
        <v>137.66999999999999</v>
      </c>
      <c r="IV59">
        <v>1356.5</v>
      </c>
      <c r="ND59">
        <v>29.82</v>
      </c>
    </row>
    <row r="60" spans="1:368" x14ac:dyDescent="0.25">
      <c r="A60">
        <v>550</v>
      </c>
      <c r="B60" t="s">
        <v>486</v>
      </c>
      <c r="C60">
        <v>4</v>
      </c>
      <c r="D60" t="s">
        <v>198</v>
      </c>
      <c r="E60">
        <v>1570645999</v>
      </c>
      <c r="F60" t="s">
        <v>487</v>
      </c>
      <c r="G60" t="s">
        <v>486</v>
      </c>
      <c r="H60" t="s">
        <v>200</v>
      </c>
      <c r="I60" t="s">
        <v>488</v>
      </c>
      <c r="K60" t="s">
        <v>213</v>
      </c>
      <c r="L60" t="s">
        <v>219</v>
      </c>
      <c r="M60" t="s">
        <v>489</v>
      </c>
      <c r="O60" t="s">
        <v>206</v>
      </c>
      <c r="P60" t="s">
        <v>206</v>
      </c>
      <c r="Q60" t="s">
        <v>206</v>
      </c>
      <c r="R60" t="s">
        <v>207</v>
      </c>
      <c r="S60" t="s">
        <v>207</v>
      </c>
      <c r="T60" t="s">
        <v>207</v>
      </c>
      <c r="U60" t="s">
        <v>490</v>
      </c>
      <c r="W60" t="s">
        <v>209</v>
      </c>
      <c r="X60" t="s">
        <v>209</v>
      </c>
      <c r="Y60" t="s">
        <v>209</v>
      </c>
      <c r="Z60" t="s">
        <v>209</v>
      </c>
      <c r="AC60" t="s">
        <v>209</v>
      </c>
      <c r="AD60" t="s">
        <v>209</v>
      </c>
      <c r="AE60" t="s">
        <v>209</v>
      </c>
      <c r="AF60" t="s">
        <v>209</v>
      </c>
      <c r="AI60" t="s">
        <v>209</v>
      </c>
      <c r="AJ60" t="s">
        <v>209</v>
      </c>
      <c r="AK60" t="s">
        <v>209</v>
      </c>
      <c r="AL60" t="s">
        <v>209</v>
      </c>
      <c r="AO60" t="s">
        <v>209</v>
      </c>
      <c r="AP60" t="s">
        <v>209</v>
      </c>
      <c r="AQ60" t="s">
        <v>209</v>
      </c>
      <c r="AR60" t="s">
        <v>209</v>
      </c>
      <c r="AU60" t="s">
        <v>209</v>
      </c>
      <c r="AV60" t="s">
        <v>209</v>
      </c>
      <c r="AW60" t="s">
        <v>209</v>
      </c>
      <c r="AX60" t="s">
        <v>209</v>
      </c>
      <c r="BA60" t="s">
        <v>209</v>
      </c>
      <c r="BB60" t="s">
        <v>209</v>
      </c>
      <c r="BC60" t="s">
        <v>209</v>
      </c>
      <c r="BD60" t="s">
        <v>209</v>
      </c>
      <c r="BG60" t="s">
        <v>209</v>
      </c>
      <c r="BH60" t="s">
        <v>209</v>
      </c>
      <c r="BI60" t="s">
        <v>209</v>
      </c>
      <c r="BJ60" t="s">
        <v>209</v>
      </c>
      <c r="BM60" t="s">
        <v>209</v>
      </c>
      <c r="BN60" t="s">
        <v>209</v>
      </c>
      <c r="BO60" t="s">
        <v>209</v>
      </c>
      <c r="BP60" t="s">
        <v>209</v>
      </c>
      <c r="BS60" t="s">
        <v>209</v>
      </c>
      <c r="BT60" t="s">
        <v>209</v>
      </c>
      <c r="BU60" t="s">
        <v>209</v>
      </c>
      <c r="BV60" t="s">
        <v>209</v>
      </c>
      <c r="BY60" t="s">
        <v>209</v>
      </c>
      <c r="BZ60" t="s">
        <v>209</v>
      </c>
      <c r="CA60" t="s">
        <v>209</v>
      </c>
      <c r="CB60" t="s">
        <v>209</v>
      </c>
      <c r="CE60" t="s">
        <v>209</v>
      </c>
      <c r="CF60" t="s">
        <v>209</v>
      </c>
      <c r="CG60" t="s">
        <v>209</v>
      </c>
      <c r="CH60" t="s">
        <v>209</v>
      </c>
      <c r="CK60" t="s">
        <v>209</v>
      </c>
      <c r="CL60" t="s">
        <v>209</v>
      </c>
      <c r="CM60" t="s">
        <v>209</v>
      </c>
      <c r="CN60" t="s">
        <v>209</v>
      </c>
      <c r="CQ60" t="s">
        <v>209</v>
      </c>
      <c r="CR60" t="s">
        <v>209</v>
      </c>
      <c r="CS60" t="s">
        <v>209</v>
      </c>
      <c r="CT60" t="s">
        <v>209</v>
      </c>
      <c r="CW60" t="s">
        <v>209</v>
      </c>
      <c r="CX60" t="s">
        <v>209</v>
      </c>
      <c r="CY60" t="s">
        <v>209</v>
      </c>
      <c r="CZ60" t="s">
        <v>209</v>
      </c>
      <c r="DC60" t="s">
        <v>209</v>
      </c>
      <c r="DD60" t="s">
        <v>209</v>
      </c>
      <c r="DE60" t="s">
        <v>209</v>
      </c>
      <c r="DF60" t="s">
        <v>209</v>
      </c>
      <c r="DI60" t="s">
        <v>209</v>
      </c>
      <c r="DJ60" t="s">
        <v>209</v>
      </c>
      <c r="DK60" t="s">
        <v>209</v>
      </c>
      <c r="DL60" t="s">
        <v>209</v>
      </c>
      <c r="DO60" t="s">
        <v>209</v>
      </c>
      <c r="DP60" t="s">
        <v>209</v>
      </c>
      <c r="DQ60" t="s">
        <v>209</v>
      </c>
      <c r="DR60" t="s">
        <v>209</v>
      </c>
      <c r="DU60" t="s">
        <v>209</v>
      </c>
      <c r="DV60" t="s">
        <v>209</v>
      </c>
      <c r="DW60" t="s">
        <v>209</v>
      </c>
      <c r="DX60" t="s">
        <v>209</v>
      </c>
      <c r="EA60" t="s">
        <v>209</v>
      </c>
      <c r="EB60" t="s">
        <v>209</v>
      </c>
      <c r="EC60" t="s">
        <v>209</v>
      </c>
      <c r="ED60" t="s">
        <v>209</v>
      </c>
      <c r="EG60" t="s">
        <v>209</v>
      </c>
      <c r="EH60" t="s">
        <v>209</v>
      </c>
      <c r="EI60" t="s">
        <v>209</v>
      </c>
      <c r="EJ60" t="s">
        <v>209</v>
      </c>
      <c r="EM60" t="s">
        <v>209</v>
      </c>
      <c r="EN60" t="s">
        <v>209</v>
      </c>
      <c r="EO60" t="s">
        <v>209</v>
      </c>
      <c r="EP60" t="s">
        <v>209</v>
      </c>
      <c r="ES60" t="s">
        <v>209</v>
      </c>
      <c r="ET60" t="s">
        <v>209</v>
      </c>
      <c r="EU60" t="s">
        <v>209</v>
      </c>
      <c r="EV60" t="s">
        <v>209</v>
      </c>
      <c r="EY60" t="s">
        <v>209</v>
      </c>
      <c r="EZ60" t="s">
        <v>209</v>
      </c>
      <c r="FA60" t="s">
        <v>209</v>
      </c>
      <c r="FB60" t="s">
        <v>209</v>
      </c>
      <c r="FE60" t="s">
        <v>209</v>
      </c>
      <c r="FF60" t="s">
        <v>209</v>
      </c>
      <c r="FG60" t="s">
        <v>209</v>
      </c>
      <c r="FH60" t="s">
        <v>209</v>
      </c>
      <c r="FK60" t="s">
        <v>209</v>
      </c>
      <c r="FL60" t="s">
        <v>209</v>
      </c>
      <c r="FM60" t="s">
        <v>209</v>
      </c>
      <c r="FN60" t="s">
        <v>209</v>
      </c>
      <c r="FQ60" t="s">
        <v>209</v>
      </c>
      <c r="FR60" t="s">
        <v>209</v>
      </c>
      <c r="FS60" t="s">
        <v>209</v>
      </c>
      <c r="FT60" t="s">
        <v>209</v>
      </c>
      <c r="FW60" t="s">
        <v>209</v>
      </c>
      <c r="FX60" t="s">
        <v>209</v>
      </c>
      <c r="FY60" t="s">
        <v>209</v>
      </c>
      <c r="FZ60" t="s">
        <v>209</v>
      </c>
      <c r="GC60" t="s">
        <v>209</v>
      </c>
      <c r="GD60" t="s">
        <v>209</v>
      </c>
      <c r="GE60" t="s">
        <v>209</v>
      </c>
      <c r="GF60" t="s">
        <v>209</v>
      </c>
      <c r="GI60" t="s">
        <v>209</v>
      </c>
      <c r="GJ60" t="s">
        <v>209</v>
      </c>
      <c r="GK60" t="s">
        <v>209</v>
      </c>
      <c r="GL60" t="s">
        <v>209</v>
      </c>
      <c r="GO60" t="s">
        <v>209</v>
      </c>
      <c r="GP60" t="s">
        <v>209</v>
      </c>
      <c r="GQ60" t="s">
        <v>209</v>
      </c>
      <c r="GR60" t="s">
        <v>209</v>
      </c>
      <c r="GU60" t="s">
        <v>209</v>
      </c>
      <c r="GV60" t="s">
        <v>209</v>
      </c>
      <c r="GW60" t="s">
        <v>209</v>
      </c>
      <c r="GX60" t="s">
        <v>209</v>
      </c>
      <c r="HA60" t="s">
        <v>209</v>
      </c>
      <c r="HB60" t="s">
        <v>209</v>
      </c>
      <c r="HC60" t="s">
        <v>209</v>
      </c>
      <c r="HD60" t="s">
        <v>209</v>
      </c>
      <c r="HG60" t="s">
        <v>209</v>
      </c>
      <c r="HH60" t="s">
        <v>209</v>
      </c>
      <c r="HI60" t="s">
        <v>209</v>
      </c>
      <c r="HJ60" t="s">
        <v>209</v>
      </c>
      <c r="HM60" t="s">
        <v>209</v>
      </c>
      <c r="HN60" t="s">
        <v>209</v>
      </c>
      <c r="HO60" t="s">
        <v>209</v>
      </c>
      <c r="HP60" t="s">
        <v>209</v>
      </c>
      <c r="HS60" t="s">
        <v>209</v>
      </c>
      <c r="HT60" t="s">
        <v>209</v>
      </c>
      <c r="HU60" t="s">
        <v>209</v>
      </c>
      <c r="HV60" t="s">
        <v>209</v>
      </c>
      <c r="HY60" t="s">
        <v>209</v>
      </c>
      <c r="HZ60" t="s">
        <v>209</v>
      </c>
      <c r="IA60" t="s">
        <v>209</v>
      </c>
      <c r="IB60" t="s">
        <v>209</v>
      </c>
      <c r="ID60" t="s">
        <v>207</v>
      </c>
      <c r="IF60">
        <v>639.14</v>
      </c>
      <c r="IG60">
        <v>215.3</v>
      </c>
      <c r="II60">
        <v>190.2</v>
      </c>
      <c r="IV60">
        <v>212.13</v>
      </c>
      <c r="ND60">
        <v>21.51</v>
      </c>
    </row>
    <row r="61" spans="1:368" x14ac:dyDescent="0.25">
      <c r="A61">
        <v>558</v>
      </c>
      <c r="B61" t="s">
        <v>491</v>
      </c>
      <c r="C61">
        <v>4</v>
      </c>
      <c r="D61" t="s">
        <v>198</v>
      </c>
      <c r="E61">
        <v>1961974608</v>
      </c>
      <c r="F61" t="s">
        <v>492</v>
      </c>
      <c r="G61" t="s">
        <v>491</v>
      </c>
      <c r="H61" t="s">
        <v>200</v>
      </c>
      <c r="I61" t="s">
        <v>241</v>
      </c>
      <c r="K61" t="s">
        <v>202</v>
      </c>
      <c r="N61" t="s">
        <v>229</v>
      </c>
      <c r="O61" t="s">
        <v>206</v>
      </c>
      <c r="Q61" t="s">
        <v>209</v>
      </c>
      <c r="R61" t="s">
        <v>209</v>
      </c>
      <c r="S61" t="s">
        <v>209</v>
      </c>
      <c r="T61" t="s">
        <v>209</v>
      </c>
      <c r="W61" t="s">
        <v>209</v>
      </c>
      <c r="X61" t="s">
        <v>209</v>
      </c>
      <c r="Y61" t="s">
        <v>209</v>
      </c>
      <c r="Z61" t="s">
        <v>209</v>
      </c>
      <c r="AC61" t="s">
        <v>209</v>
      </c>
      <c r="AD61" t="s">
        <v>209</v>
      </c>
      <c r="AE61" t="s">
        <v>209</v>
      </c>
      <c r="AF61" t="s">
        <v>209</v>
      </c>
      <c r="AI61" t="s">
        <v>209</v>
      </c>
      <c r="AJ61" t="s">
        <v>209</v>
      </c>
      <c r="AK61" t="s">
        <v>209</v>
      </c>
      <c r="AL61" t="s">
        <v>209</v>
      </c>
      <c r="AO61" t="s">
        <v>209</v>
      </c>
      <c r="AP61" t="s">
        <v>209</v>
      </c>
      <c r="AQ61" t="s">
        <v>209</v>
      </c>
      <c r="AR61" t="s">
        <v>209</v>
      </c>
      <c r="AT61" t="s">
        <v>206</v>
      </c>
      <c r="AU61" t="s">
        <v>207</v>
      </c>
      <c r="AV61" t="s">
        <v>206</v>
      </c>
      <c r="AW61" t="s">
        <v>207</v>
      </c>
      <c r="AX61" t="s">
        <v>207</v>
      </c>
      <c r="AY61" t="s">
        <v>493</v>
      </c>
      <c r="BA61" t="s">
        <v>209</v>
      </c>
      <c r="BB61" t="s">
        <v>209</v>
      </c>
      <c r="BC61" t="s">
        <v>209</v>
      </c>
      <c r="BD61" t="s">
        <v>209</v>
      </c>
      <c r="BG61" t="s">
        <v>209</v>
      </c>
      <c r="BH61" t="s">
        <v>209</v>
      </c>
      <c r="BI61" t="s">
        <v>209</v>
      </c>
      <c r="BJ61" t="s">
        <v>209</v>
      </c>
      <c r="BM61" t="s">
        <v>209</v>
      </c>
      <c r="BN61" t="s">
        <v>209</v>
      </c>
      <c r="BO61" t="s">
        <v>209</v>
      </c>
      <c r="BP61" t="s">
        <v>209</v>
      </c>
      <c r="BS61" t="s">
        <v>209</v>
      </c>
      <c r="BT61" t="s">
        <v>209</v>
      </c>
      <c r="BU61" t="s">
        <v>209</v>
      </c>
      <c r="BV61" t="s">
        <v>209</v>
      </c>
      <c r="BY61" t="s">
        <v>209</v>
      </c>
      <c r="BZ61" t="s">
        <v>209</v>
      </c>
      <c r="CA61" t="s">
        <v>209</v>
      </c>
      <c r="CB61" t="s">
        <v>209</v>
      </c>
      <c r="CE61" t="s">
        <v>209</v>
      </c>
      <c r="CF61" t="s">
        <v>209</v>
      </c>
      <c r="CG61" t="s">
        <v>209</v>
      </c>
      <c r="CH61" t="s">
        <v>209</v>
      </c>
      <c r="CK61" t="s">
        <v>209</v>
      </c>
      <c r="CL61" t="s">
        <v>209</v>
      </c>
      <c r="CM61" t="s">
        <v>209</v>
      </c>
      <c r="CN61" t="s">
        <v>209</v>
      </c>
      <c r="CQ61" t="s">
        <v>209</v>
      </c>
      <c r="CR61" t="s">
        <v>209</v>
      </c>
      <c r="CS61" t="s">
        <v>209</v>
      </c>
      <c r="CT61" t="s">
        <v>209</v>
      </c>
      <c r="CW61" t="s">
        <v>209</v>
      </c>
      <c r="CX61" t="s">
        <v>209</v>
      </c>
      <c r="CY61" t="s">
        <v>209</v>
      </c>
      <c r="CZ61" t="s">
        <v>209</v>
      </c>
      <c r="DC61" t="s">
        <v>209</v>
      </c>
      <c r="DD61" t="s">
        <v>209</v>
      </c>
      <c r="DE61" t="s">
        <v>209</v>
      </c>
      <c r="DF61" t="s">
        <v>209</v>
      </c>
      <c r="DI61" t="s">
        <v>209</v>
      </c>
      <c r="DJ61" t="s">
        <v>209</v>
      </c>
      <c r="DK61" t="s">
        <v>209</v>
      </c>
      <c r="DL61" t="s">
        <v>209</v>
      </c>
      <c r="DO61" t="s">
        <v>209</v>
      </c>
      <c r="DP61" t="s">
        <v>209</v>
      </c>
      <c r="DQ61" t="s">
        <v>209</v>
      </c>
      <c r="DR61" t="s">
        <v>209</v>
      </c>
      <c r="DU61" t="s">
        <v>209</v>
      </c>
      <c r="DV61" t="s">
        <v>209</v>
      </c>
      <c r="DW61" t="s">
        <v>209</v>
      </c>
      <c r="DX61" t="s">
        <v>209</v>
      </c>
      <c r="EA61" t="s">
        <v>209</v>
      </c>
      <c r="EB61" t="s">
        <v>209</v>
      </c>
      <c r="EC61" t="s">
        <v>209</v>
      </c>
      <c r="ED61" t="s">
        <v>209</v>
      </c>
      <c r="EG61" t="s">
        <v>209</v>
      </c>
      <c r="EH61" t="s">
        <v>209</v>
      </c>
      <c r="EI61" t="s">
        <v>209</v>
      </c>
      <c r="EJ61" t="s">
        <v>209</v>
      </c>
      <c r="EM61" t="s">
        <v>209</v>
      </c>
      <c r="EN61" t="s">
        <v>209</v>
      </c>
      <c r="EO61" t="s">
        <v>209</v>
      </c>
      <c r="EP61" t="s">
        <v>209</v>
      </c>
      <c r="ES61" t="s">
        <v>209</v>
      </c>
      <c r="ET61" t="s">
        <v>209</v>
      </c>
      <c r="EU61" t="s">
        <v>209</v>
      </c>
      <c r="EV61" t="s">
        <v>209</v>
      </c>
      <c r="EY61" t="s">
        <v>209</v>
      </c>
      <c r="EZ61" t="s">
        <v>209</v>
      </c>
      <c r="FA61" t="s">
        <v>209</v>
      </c>
      <c r="FB61" t="s">
        <v>209</v>
      </c>
      <c r="FE61" t="s">
        <v>209</v>
      </c>
      <c r="FF61" t="s">
        <v>209</v>
      </c>
      <c r="FG61" t="s">
        <v>209</v>
      </c>
      <c r="FH61" t="s">
        <v>209</v>
      </c>
      <c r="FK61" t="s">
        <v>209</v>
      </c>
      <c r="FL61" t="s">
        <v>209</v>
      </c>
      <c r="FM61" t="s">
        <v>209</v>
      </c>
      <c r="FN61" t="s">
        <v>209</v>
      </c>
      <c r="FQ61" t="s">
        <v>209</v>
      </c>
      <c r="FR61" t="s">
        <v>209</v>
      </c>
      <c r="FS61" t="s">
        <v>209</v>
      </c>
      <c r="FT61" t="s">
        <v>209</v>
      </c>
      <c r="FW61" t="s">
        <v>209</v>
      </c>
      <c r="FX61" t="s">
        <v>209</v>
      </c>
      <c r="FY61" t="s">
        <v>209</v>
      </c>
      <c r="FZ61" t="s">
        <v>209</v>
      </c>
      <c r="GC61" t="s">
        <v>209</v>
      </c>
      <c r="GD61" t="s">
        <v>209</v>
      </c>
      <c r="GE61" t="s">
        <v>209</v>
      </c>
      <c r="GF61" t="s">
        <v>209</v>
      </c>
      <c r="GI61" t="s">
        <v>209</v>
      </c>
      <c r="GJ61" t="s">
        <v>209</v>
      </c>
      <c r="GK61" t="s">
        <v>209</v>
      </c>
      <c r="GL61" t="s">
        <v>209</v>
      </c>
      <c r="GO61" t="s">
        <v>209</v>
      </c>
      <c r="GP61" t="s">
        <v>209</v>
      </c>
      <c r="GQ61" t="s">
        <v>209</v>
      </c>
      <c r="GR61" t="s">
        <v>209</v>
      </c>
      <c r="GU61" t="s">
        <v>209</v>
      </c>
      <c r="GV61" t="s">
        <v>209</v>
      </c>
      <c r="GW61" t="s">
        <v>209</v>
      </c>
      <c r="GX61" t="s">
        <v>209</v>
      </c>
      <c r="HA61" t="s">
        <v>209</v>
      </c>
      <c r="HB61" t="s">
        <v>209</v>
      </c>
      <c r="HC61" t="s">
        <v>209</v>
      </c>
      <c r="HD61" t="s">
        <v>209</v>
      </c>
      <c r="HG61" t="s">
        <v>209</v>
      </c>
      <c r="HH61" t="s">
        <v>209</v>
      </c>
      <c r="HI61" t="s">
        <v>209</v>
      </c>
      <c r="HJ61" t="s">
        <v>209</v>
      </c>
      <c r="HM61" t="s">
        <v>209</v>
      </c>
      <c r="HN61" t="s">
        <v>209</v>
      </c>
      <c r="HO61" t="s">
        <v>209</v>
      </c>
      <c r="HP61" t="s">
        <v>209</v>
      </c>
      <c r="HR61" t="s">
        <v>206</v>
      </c>
      <c r="HS61" t="s">
        <v>207</v>
      </c>
      <c r="HT61" t="s">
        <v>206</v>
      </c>
      <c r="HU61" t="s">
        <v>207</v>
      </c>
      <c r="HV61" t="s">
        <v>207</v>
      </c>
      <c r="HW61" t="s">
        <v>494</v>
      </c>
      <c r="HY61" t="s">
        <v>209</v>
      </c>
      <c r="HZ61" t="s">
        <v>209</v>
      </c>
      <c r="IA61" t="s">
        <v>209</v>
      </c>
      <c r="IB61" t="s">
        <v>209</v>
      </c>
      <c r="ID61" t="s">
        <v>207</v>
      </c>
      <c r="IF61">
        <v>2877.73</v>
      </c>
      <c r="IG61">
        <v>7.09</v>
      </c>
      <c r="II61">
        <v>85.18</v>
      </c>
      <c r="IV61">
        <v>2778.99</v>
      </c>
      <c r="ND61">
        <v>6.47</v>
      </c>
    </row>
    <row r="62" spans="1:368" x14ac:dyDescent="0.25">
      <c r="A62">
        <v>572</v>
      </c>
      <c r="B62" t="s">
        <v>495</v>
      </c>
      <c r="C62">
        <v>4</v>
      </c>
      <c r="D62" t="s">
        <v>198</v>
      </c>
      <c r="E62">
        <v>1827054036</v>
      </c>
      <c r="F62" t="s">
        <v>496</v>
      </c>
      <c r="G62" t="s">
        <v>495</v>
      </c>
      <c r="H62" t="s">
        <v>200</v>
      </c>
      <c r="I62" t="s">
        <v>488</v>
      </c>
      <c r="K62" t="s">
        <v>213</v>
      </c>
      <c r="L62" t="s">
        <v>249</v>
      </c>
      <c r="O62" t="s">
        <v>207</v>
      </c>
      <c r="Q62" t="s">
        <v>209</v>
      </c>
      <c r="R62" t="s">
        <v>209</v>
      </c>
      <c r="S62" t="s">
        <v>209</v>
      </c>
      <c r="T62" t="s">
        <v>209</v>
      </c>
      <c r="W62" t="s">
        <v>209</v>
      </c>
      <c r="X62" t="s">
        <v>209</v>
      </c>
      <c r="Y62" t="s">
        <v>209</v>
      </c>
      <c r="Z62" t="s">
        <v>209</v>
      </c>
      <c r="AC62" t="s">
        <v>209</v>
      </c>
      <c r="AD62" t="s">
        <v>209</v>
      </c>
      <c r="AE62" t="s">
        <v>209</v>
      </c>
      <c r="AF62" t="s">
        <v>209</v>
      </c>
      <c r="AI62" t="s">
        <v>209</v>
      </c>
      <c r="AJ62" t="s">
        <v>209</v>
      </c>
      <c r="AK62" t="s">
        <v>209</v>
      </c>
      <c r="AL62" t="s">
        <v>209</v>
      </c>
      <c r="AO62" t="s">
        <v>209</v>
      </c>
      <c r="AP62" t="s">
        <v>209</v>
      </c>
      <c r="AQ62" t="s">
        <v>209</v>
      </c>
      <c r="AR62" t="s">
        <v>209</v>
      </c>
      <c r="AU62" t="s">
        <v>209</v>
      </c>
      <c r="AV62" t="s">
        <v>209</v>
      </c>
      <c r="AW62" t="s">
        <v>209</v>
      </c>
      <c r="AX62" t="s">
        <v>209</v>
      </c>
      <c r="BA62" t="s">
        <v>209</v>
      </c>
      <c r="BB62" t="s">
        <v>209</v>
      </c>
      <c r="BC62" t="s">
        <v>209</v>
      </c>
      <c r="BD62" t="s">
        <v>209</v>
      </c>
      <c r="BG62" t="s">
        <v>209</v>
      </c>
      <c r="BH62" t="s">
        <v>209</v>
      </c>
      <c r="BI62" t="s">
        <v>209</v>
      </c>
      <c r="BJ62" t="s">
        <v>209</v>
      </c>
      <c r="BM62" t="s">
        <v>209</v>
      </c>
      <c r="BN62" t="s">
        <v>209</v>
      </c>
      <c r="BO62" t="s">
        <v>209</v>
      </c>
      <c r="BP62" t="s">
        <v>209</v>
      </c>
      <c r="BS62" t="s">
        <v>209</v>
      </c>
      <c r="BT62" t="s">
        <v>209</v>
      </c>
      <c r="BU62" t="s">
        <v>209</v>
      </c>
      <c r="BV62" t="s">
        <v>209</v>
      </c>
      <c r="BY62" t="s">
        <v>209</v>
      </c>
      <c r="BZ62" t="s">
        <v>209</v>
      </c>
      <c r="CA62" t="s">
        <v>209</v>
      </c>
      <c r="CB62" t="s">
        <v>209</v>
      </c>
      <c r="CE62" t="s">
        <v>209</v>
      </c>
      <c r="CF62" t="s">
        <v>209</v>
      </c>
      <c r="CG62" t="s">
        <v>209</v>
      </c>
      <c r="CH62" t="s">
        <v>209</v>
      </c>
      <c r="CK62" t="s">
        <v>209</v>
      </c>
      <c r="CL62" t="s">
        <v>209</v>
      </c>
      <c r="CM62" t="s">
        <v>209</v>
      </c>
      <c r="CN62" t="s">
        <v>209</v>
      </c>
      <c r="CQ62" t="s">
        <v>209</v>
      </c>
      <c r="CR62" t="s">
        <v>209</v>
      </c>
      <c r="CS62" t="s">
        <v>209</v>
      </c>
      <c r="CT62" t="s">
        <v>209</v>
      </c>
      <c r="CW62" t="s">
        <v>209</v>
      </c>
      <c r="CX62" t="s">
        <v>209</v>
      </c>
      <c r="CY62" t="s">
        <v>209</v>
      </c>
      <c r="CZ62" t="s">
        <v>209</v>
      </c>
      <c r="DC62" t="s">
        <v>209</v>
      </c>
      <c r="DD62" t="s">
        <v>209</v>
      </c>
      <c r="DE62" t="s">
        <v>209</v>
      </c>
      <c r="DF62" t="s">
        <v>209</v>
      </c>
      <c r="DI62" t="s">
        <v>209</v>
      </c>
      <c r="DJ62" t="s">
        <v>209</v>
      </c>
      <c r="DK62" t="s">
        <v>209</v>
      </c>
      <c r="DL62" t="s">
        <v>209</v>
      </c>
      <c r="DO62" t="s">
        <v>209</v>
      </c>
      <c r="DP62" t="s">
        <v>209</v>
      </c>
      <c r="DQ62" t="s">
        <v>209</v>
      </c>
      <c r="DR62" t="s">
        <v>209</v>
      </c>
      <c r="DU62" t="s">
        <v>209</v>
      </c>
      <c r="DV62" t="s">
        <v>209</v>
      </c>
      <c r="DW62" t="s">
        <v>209</v>
      </c>
      <c r="DX62" t="s">
        <v>209</v>
      </c>
      <c r="EA62" t="s">
        <v>209</v>
      </c>
      <c r="EB62" t="s">
        <v>209</v>
      </c>
      <c r="EC62" t="s">
        <v>209</v>
      </c>
      <c r="ED62" t="s">
        <v>209</v>
      </c>
      <c r="EG62" t="s">
        <v>209</v>
      </c>
      <c r="EH62" t="s">
        <v>209</v>
      </c>
      <c r="EI62" t="s">
        <v>209</v>
      </c>
      <c r="EJ62" t="s">
        <v>209</v>
      </c>
      <c r="EM62" t="s">
        <v>209</v>
      </c>
      <c r="EN62" t="s">
        <v>209</v>
      </c>
      <c r="EO62" t="s">
        <v>209</v>
      </c>
      <c r="EP62" t="s">
        <v>209</v>
      </c>
      <c r="ES62" t="s">
        <v>209</v>
      </c>
      <c r="ET62" t="s">
        <v>209</v>
      </c>
      <c r="EU62" t="s">
        <v>209</v>
      </c>
      <c r="EV62" t="s">
        <v>209</v>
      </c>
      <c r="EY62" t="s">
        <v>209</v>
      </c>
      <c r="EZ62" t="s">
        <v>209</v>
      </c>
      <c r="FA62" t="s">
        <v>209</v>
      </c>
      <c r="FB62" t="s">
        <v>209</v>
      </c>
      <c r="FE62" t="s">
        <v>209</v>
      </c>
      <c r="FF62" t="s">
        <v>209</v>
      </c>
      <c r="FG62" t="s">
        <v>209</v>
      </c>
      <c r="FH62" t="s">
        <v>209</v>
      </c>
      <c r="FK62" t="s">
        <v>209</v>
      </c>
      <c r="FL62" t="s">
        <v>209</v>
      </c>
      <c r="FM62" t="s">
        <v>209</v>
      </c>
      <c r="FN62" t="s">
        <v>209</v>
      </c>
      <c r="FQ62" t="s">
        <v>209</v>
      </c>
      <c r="FR62" t="s">
        <v>209</v>
      </c>
      <c r="FS62" t="s">
        <v>209</v>
      </c>
      <c r="FT62" t="s">
        <v>209</v>
      </c>
      <c r="FW62" t="s">
        <v>209</v>
      </c>
      <c r="FX62" t="s">
        <v>209</v>
      </c>
      <c r="FY62" t="s">
        <v>209</v>
      </c>
      <c r="FZ62" t="s">
        <v>209</v>
      </c>
      <c r="GC62" t="s">
        <v>209</v>
      </c>
      <c r="GD62" t="s">
        <v>209</v>
      </c>
      <c r="GE62" t="s">
        <v>209</v>
      </c>
      <c r="GF62" t="s">
        <v>209</v>
      </c>
      <c r="GI62" t="s">
        <v>209</v>
      </c>
      <c r="GJ62" t="s">
        <v>209</v>
      </c>
      <c r="GK62" t="s">
        <v>209</v>
      </c>
      <c r="GL62" t="s">
        <v>209</v>
      </c>
      <c r="GO62" t="s">
        <v>209</v>
      </c>
      <c r="GP62" t="s">
        <v>209</v>
      </c>
      <c r="GQ62" t="s">
        <v>209</v>
      </c>
      <c r="GR62" t="s">
        <v>209</v>
      </c>
      <c r="GU62" t="s">
        <v>209</v>
      </c>
      <c r="GV62" t="s">
        <v>209</v>
      </c>
      <c r="GW62" t="s">
        <v>209</v>
      </c>
      <c r="GX62" t="s">
        <v>209</v>
      </c>
      <c r="HA62" t="s">
        <v>209</v>
      </c>
      <c r="HB62" t="s">
        <v>209</v>
      </c>
      <c r="HC62" t="s">
        <v>209</v>
      </c>
      <c r="HD62" t="s">
        <v>209</v>
      </c>
      <c r="HG62" t="s">
        <v>209</v>
      </c>
      <c r="HH62" t="s">
        <v>209</v>
      </c>
      <c r="HI62" t="s">
        <v>209</v>
      </c>
      <c r="HJ62" t="s">
        <v>209</v>
      </c>
      <c r="HM62" t="s">
        <v>209</v>
      </c>
      <c r="HN62" t="s">
        <v>209</v>
      </c>
      <c r="HO62" t="s">
        <v>209</v>
      </c>
      <c r="HP62" t="s">
        <v>209</v>
      </c>
      <c r="HS62" t="s">
        <v>209</v>
      </c>
      <c r="HT62" t="s">
        <v>209</v>
      </c>
      <c r="HU62" t="s">
        <v>209</v>
      </c>
      <c r="HV62" t="s">
        <v>209</v>
      </c>
      <c r="HY62" t="s">
        <v>209</v>
      </c>
      <c r="HZ62" t="s">
        <v>209</v>
      </c>
      <c r="IA62" t="s">
        <v>209</v>
      </c>
      <c r="IB62" t="s">
        <v>209</v>
      </c>
      <c r="ID62" t="s">
        <v>207</v>
      </c>
      <c r="IF62">
        <v>578.78</v>
      </c>
      <c r="IG62">
        <v>132.31</v>
      </c>
      <c r="II62">
        <v>170.79</v>
      </c>
      <c r="ND62">
        <v>275.68</v>
      </c>
    </row>
    <row r="63" spans="1:368" x14ac:dyDescent="0.25">
      <c r="A63">
        <v>577</v>
      </c>
      <c r="B63" t="s">
        <v>497</v>
      </c>
      <c r="C63">
        <v>4</v>
      </c>
      <c r="D63" t="s">
        <v>198</v>
      </c>
      <c r="E63">
        <v>46407445</v>
      </c>
      <c r="F63" t="s">
        <v>498</v>
      </c>
      <c r="G63" t="s">
        <v>497</v>
      </c>
      <c r="H63" t="s">
        <v>200</v>
      </c>
      <c r="I63" t="s">
        <v>201</v>
      </c>
      <c r="K63" t="s">
        <v>213</v>
      </c>
      <c r="L63" t="s">
        <v>249</v>
      </c>
      <c r="O63" t="s">
        <v>206</v>
      </c>
      <c r="P63" t="s">
        <v>206</v>
      </c>
      <c r="Q63" t="s">
        <v>206</v>
      </c>
      <c r="R63" t="s">
        <v>207</v>
      </c>
      <c r="S63" t="s">
        <v>207</v>
      </c>
      <c r="T63" t="s">
        <v>207</v>
      </c>
      <c r="U63" t="s">
        <v>499</v>
      </c>
      <c r="W63" t="s">
        <v>209</v>
      </c>
      <c r="X63" t="s">
        <v>209</v>
      </c>
      <c r="Y63" t="s">
        <v>209</v>
      </c>
      <c r="Z63" t="s">
        <v>209</v>
      </c>
      <c r="AB63" t="s">
        <v>206</v>
      </c>
      <c r="AC63" t="s">
        <v>206</v>
      </c>
      <c r="AD63" t="s">
        <v>207</v>
      </c>
      <c r="AE63" t="s">
        <v>207</v>
      </c>
      <c r="AF63" t="s">
        <v>206</v>
      </c>
      <c r="AG63" t="s">
        <v>500</v>
      </c>
      <c r="AH63" t="s">
        <v>206</v>
      </c>
      <c r="AI63" t="s">
        <v>206</v>
      </c>
      <c r="AJ63" t="s">
        <v>207</v>
      </c>
      <c r="AK63" t="s">
        <v>207</v>
      </c>
      <c r="AL63" t="s">
        <v>206</v>
      </c>
      <c r="AM63" t="s">
        <v>501</v>
      </c>
      <c r="AO63" t="s">
        <v>209</v>
      </c>
      <c r="AP63" t="s">
        <v>209</v>
      </c>
      <c r="AQ63" t="s">
        <v>209</v>
      </c>
      <c r="AR63" t="s">
        <v>209</v>
      </c>
      <c r="AU63" t="s">
        <v>209</v>
      </c>
      <c r="AV63" t="s">
        <v>209</v>
      </c>
      <c r="AW63" t="s">
        <v>209</v>
      </c>
      <c r="AX63" t="s">
        <v>209</v>
      </c>
      <c r="BA63" t="s">
        <v>209</v>
      </c>
      <c r="BB63" t="s">
        <v>209</v>
      </c>
      <c r="BC63" t="s">
        <v>209</v>
      </c>
      <c r="BD63" t="s">
        <v>209</v>
      </c>
      <c r="BG63" t="s">
        <v>209</v>
      </c>
      <c r="BH63" t="s">
        <v>209</v>
      </c>
      <c r="BI63" t="s">
        <v>209</v>
      </c>
      <c r="BJ63" t="s">
        <v>209</v>
      </c>
      <c r="BM63" t="s">
        <v>209</v>
      </c>
      <c r="BN63" t="s">
        <v>209</v>
      </c>
      <c r="BO63" t="s">
        <v>209</v>
      </c>
      <c r="BP63" t="s">
        <v>209</v>
      </c>
      <c r="BS63" t="s">
        <v>209</v>
      </c>
      <c r="BT63" t="s">
        <v>209</v>
      </c>
      <c r="BU63" t="s">
        <v>209</v>
      </c>
      <c r="BV63" t="s">
        <v>209</v>
      </c>
      <c r="BY63" t="s">
        <v>209</v>
      </c>
      <c r="BZ63" t="s">
        <v>209</v>
      </c>
      <c r="CA63" t="s">
        <v>209</v>
      </c>
      <c r="CB63" t="s">
        <v>209</v>
      </c>
      <c r="CE63" t="s">
        <v>209</v>
      </c>
      <c r="CF63" t="s">
        <v>209</v>
      </c>
      <c r="CG63" t="s">
        <v>209</v>
      </c>
      <c r="CH63" t="s">
        <v>209</v>
      </c>
      <c r="CK63" t="s">
        <v>209</v>
      </c>
      <c r="CL63" t="s">
        <v>209</v>
      </c>
      <c r="CM63" t="s">
        <v>209</v>
      </c>
      <c r="CN63" t="s">
        <v>209</v>
      </c>
      <c r="CQ63" t="s">
        <v>209</v>
      </c>
      <c r="CR63" t="s">
        <v>209</v>
      </c>
      <c r="CS63" t="s">
        <v>209</v>
      </c>
      <c r="CT63" t="s">
        <v>209</v>
      </c>
      <c r="CW63" t="s">
        <v>209</v>
      </c>
      <c r="CX63" t="s">
        <v>209</v>
      </c>
      <c r="CY63" t="s">
        <v>209</v>
      </c>
      <c r="CZ63" t="s">
        <v>209</v>
      </c>
      <c r="DC63" t="s">
        <v>209</v>
      </c>
      <c r="DD63" t="s">
        <v>209</v>
      </c>
      <c r="DE63" t="s">
        <v>209</v>
      </c>
      <c r="DF63" t="s">
        <v>209</v>
      </c>
      <c r="DI63" t="s">
        <v>209</v>
      </c>
      <c r="DJ63" t="s">
        <v>209</v>
      </c>
      <c r="DK63" t="s">
        <v>209</v>
      </c>
      <c r="DL63" t="s">
        <v>209</v>
      </c>
      <c r="DO63" t="s">
        <v>209</v>
      </c>
      <c r="DP63" t="s">
        <v>209</v>
      </c>
      <c r="DQ63" t="s">
        <v>209</v>
      </c>
      <c r="DR63" t="s">
        <v>209</v>
      </c>
      <c r="DU63" t="s">
        <v>209</v>
      </c>
      <c r="DV63" t="s">
        <v>209</v>
      </c>
      <c r="DW63" t="s">
        <v>209</v>
      </c>
      <c r="DX63" t="s">
        <v>209</v>
      </c>
      <c r="DZ63" t="s">
        <v>206</v>
      </c>
      <c r="EA63" t="s">
        <v>207</v>
      </c>
      <c r="EB63" t="s">
        <v>206</v>
      </c>
      <c r="EC63" t="s">
        <v>206</v>
      </c>
      <c r="ED63" t="s">
        <v>207</v>
      </c>
      <c r="EE63" t="s">
        <v>502</v>
      </c>
      <c r="EF63" t="s">
        <v>206</v>
      </c>
      <c r="EG63" t="s">
        <v>207</v>
      </c>
      <c r="EH63" t="s">
        <v>207</v>
      </c>
      <c r="EI63" t="s">
        <v>207</v>
      </c>
      <c r="EJ63" t="s">
        <v>206</v>
      </c>
      <c r="EK63" t="s">
        <v>503</v>
      </c>
      <c r="EM63" t="s">
        <v>209</v>
      </c>
      <c r="EN63" t="s">
        <v>209</v>
      </c>
      <c r="EO63" t="s">
        <v>209</v>
      </c>
      <c r="EP63" t="s">
        <v>209</v>
      </c>
      <c r="ES63" t="s">
        <v>209</v>
      </c>
      <c r="ET63" t="s">
        <v>209</v>
      </c>
      <c r="EU63" t="s">
        <v>209</v>
      </c>
      <c r="EV63" t="s">
        <v>209</v>
      </c>
      <c r="EY63" t="s">
        <v>209</v>
      </c>
      <c r="EZ63" t="s">
        <v>209</v>
      </c>
      <c r="FA63" t="s">
        <v>209</v>
      </c>
      <c r="FB63" t="s">
        <v>209</v>
      </c>
      <c r="FE63" t="s">
        <v>209</v>
      </c>
      <c r="FF63" t="s">
        <v>209</v>
      </c>
      <c r="FG63" t="s">
        <v>209</v>
      </c>
      <c r="FH63" t="s">
        <v>209</v>
      </c>
      <c r="FK63" t="s">
        <v>209</v>
      </c>
      <c r="FL63" t="s">
        <v>209</v>
      </c>
      <c r="FM63" t="s">
        <v>209</v>
      </c>
      <c r="FN63" t="s">
        <v>209</v>
      </c>
      <c r="FQ63" t="s">
        <v>209</v>
      </c>
      <c r="FR63" t="s">
        <v>209</v>
      </c>
      <c r="FS63" t="s">
        <v>209</v>
      </c>
      <c r="FT63" t="s">
        <v>209</v>
      </c>
      <c r="FW63" t="s">
        <v>209</v>
      </c>
      <c r="FX63" t="s">
        <v>209</v>
      </c>
      <c r="FY63" t="s">
        <v>209</v>
      </c>
      <c r="FZ63" t="s">
        <v>209</v>
      </c>
      <c r="GC63" t="s">
        <v>209</v>
      </c>
      <c r="GD63" t="s">
        <v>209</v>
      </c>
      <c r="GE63" t="s">
        <v>209</v>
      </c>
      <c r="GF63" t="s">
        <v>209</v>
      </c>
      <c r="GH63" t="s">
        <v>206</v>
      </c>
      <c r="GI63" t="s">
        <v>207</v>
      </c>
      <c r="GJ63" t="s">
        <v>207</v>
      </c>
      <c r="GK63" t="s">
        <v>206</v>
      </c>
      <c r="GL63" t="s">
        <v>207</v>
      </c>
      <c r="GM63" t="s">
        <v>504</v>
      </c>
      <c r="GO63" t="s">
        <v>209</v>
      </c>
      <c r="GP63" t="s">
        <v>209</v>
      </c>
      <c r="GQ63" t="s">
        <v>209</v>
      </c>
      <c r="GR63" t="s">
        <v>209</v>
      </c>
      <c r="GU63" t="s">
        <v>209</v>
      </c>
      <c r="GV63" t="s">
        <v>209</v>
      </c>
      <c r="GW63" t="s">
        <v>209</v>
      </c>
      <c r="GX63" t="s">
        <v>209</v>
      </c>
      <c r="HA63" t="s">
        <v>209</v>
      </c>
      <c r="HB63" t="s">
        <v>209</v>
      </c>
      <c r="HC63" t="s">
        <v>209</v>
      </c>
      <c r="HD63" t="s">
        <v>209</v>
      </c>
      <c r="HG63" t="s">
        <v>209</v>
      </c>
      <c r="HH63" t="s">
        <v>209</v>
      </c>
      <c r="HI63" t="s">
        <v>209</v>
      </c>
      <c r="HJ63" t="s">
        <v>209</v>
      </c>
      <c r="HL63" t="s">
        <v>206</v>
      </c>
      <c r="HM63" t="s">
        <v>206</v>
      </c>
      <c r="HN63" t="s">
        <v>207</v>
      </c>
      <c r="HO63" t="s">
        <v>207</v>
      </c>
      <c r="HP63" t="s">
        <v>207</v>
      </c>
      <c r="HQ63" t="s">
        <v>505</v>
      </c>
      <c r="HS63" t="s">
        <v>209</v>
      </c>
      <c r="HT63" t="s">
        <v>209</v>
      </c>
      <c r="HU63" t="s">
        <v>209</v>
      </c>
      <c r="HV63" t="s">
        <v>209</v>
      </c>
      <c r="HY63" t="s">
        <v>209</v>
      </c>
      <c r="HZ63" t="s">
        <v>209</v>
      </c>
      <c r="IA63" t="s">
        <v>209</v>
      </c>
      <c r="IB63" t="s">
        <v>209</v>
      </c>
      <c r="ID63" t="s">
        <v>206</v>
      </c>
      <c r="IE63" t="s">
        <v>506</v>
      </c>
      <c r="IF63">
        <v>16768.2</v>
      </c>
      <c r="IG63">
        <v>1414.84</v>
      </c>
      <c r="II63">
        <v>284.22000000000003</v>
      </c>
      <c r="IV63">
        <v>14994.8</v>
      </c>
      <c r="ND63">
        <v>74.400000000000006</v>
      </c>
    </row>
    <row r="64" spans="1:368" x14ac:dyDescent="0.25">
      <c r="A64">
        <v>578</v>
      </c>
      <c r="B64" t="s">
        <v>507</v>
      </c>
      <c r="C64">
        <v>4</v>
      </c>
      <c r="D64" t="s">
        <v>198</v>
      </c>
      <c r="E64">
        <v>76687007</v>
      </c>
      <c r="F64" t="s">
        <v>508</v>
      </c>
      <c r="G64" t="s">
        <v>507</v>
      </c>
      <c r="H64" t="s">
        <v>200</v>
      </c>
      <c r="I64" t="s">
        <v>201</v>
      </c>
      <c r="K64" t="s">
        <v>202</v>
      </c>
      <c r="N64" t="s">
        <v>205</v>
      </c>
      <c r="O64" t="s">
        <v>206</v>
      </c>
      <c r="P64" t="s">
        <v>206</v>
      </c>
      <c r="Q64" t="s">
        <v>206</v>
      </c>
      <c r="R64" t="s">
        <v>207</v>
      </c>
      <c r="S64" t="s">
        <v>207</v>
      </c>
      <c r="T64" t="s">
        <v>207</v>
      </c>
      <c r="U64" t="s">
        <v>509</v>
      </c>
      <c r="V64" t="s">
        <v>206</v>
      </c>
      <c r="W64" t="s">
        <v>206</v>
      </c>
      <c r="X64" t="s">
        <v>207</v>
      </c>
      <c r="Y64" t="s">
        <v>206</v>
      </c>
      <c r="Z64" t="s">
        <v>207</v>
      </c>
      <c r="AA64" t="s">
        <v>510</v>
      </c>
      <c r="AB64" t="s">
        <v>206</v>
      </c>
      <c r="AC64" t="s">
        <v>207</v>
      </c>
      <c r="AD64" t="s">
        <v>207</v>
      </c>
      <c r="AE64" t="s">
        <v>206</v>
      </c>
      <c r="AF64" t="s">
        <v>207</v>
      </c>
      <c r="AG64" t="s">
        <v>511</v>
      </c>
      <c r="AI64" t="s">
        <v>209</v>
      </c>
      <c r="AJ64" t="s">
        <v>209</v>
      </c>
      <c r="AK64" t="s">
        <v>209</v>
      </c>
      <c r="AL64" t="s">
        <v>209</v>
      </c>
      <c r="AO64" t="s">
        <v>209</v>
      </c>
      <c r="AP64" t="s">
        <v>209</v>
      </c>
      <c r="AQ64" t="s">
        <v>209</v>
      </c>
      <c r="AR64" t="s">
        <v>209</v>
      </c>
      <c r="AT64" t="s">
        <v>206</v>
      </c>
      <c r="AU64" t="s">
        <v>207</v>
      </c>
      <c r="AV64" t="s">
        <v>207</v>
      </c>
      <c r="AW64" t="s">
        <v>206</v>
      </c>
      <c r="AX64" t="s">
        <v>207</v>
      </c>
      <c r="AY64" t="s">
        <v>512</v>
      </c>
      <c r="BA64" t="s">
        <v>209</v>
      </c>
      <c r="BB64" t="s">
        <v>209</v>
      </c>
      <c r="BC64" t="s">
        <v>209</v>
      </c>
      <c r="BD64" t="s">
        <v>209</v>
      </c>
      <c r="BG64" t="s">
        <v>209</v>
      </c>
      <c r="BH64" t="s">
        <v>209</v>
      </c>
      <c r="BI64" t="s">
        <v>209</v>
      </c>
      <c r="BJ64" t="s">
        <v>209</v>
      </c>
      <c r="BM64" t="s">
        <v>209</v>
      </c>
      <c r="BN64" t="s">
        <v>209</v>
      </c>
      <c r="BO64" t="s">
        <v>209</v>
      </c>
      <c r="BP64" t="s">
        <v>209</v>
      </c>
      <c r="BS64" t="s">
        <v>209</v>
      </c>
      <c r="BT64" t="s">
        <v>209</v>
      </c>
      <c r="BU64" t="s">
        <v>209</v>
      </c>
      <c r="BV64" t="s">
        <v>209</v>
      </c>
      <c r="BX64" t="s">
        <v>206</v>
      </c>
      <c r="BY64" t="s">
        <v>206</v>
      </c>
      <c r="BZ64" t="s">
        <v>207</v>
      </c>
      <c r="CA64" t="s">
        <v>207</v>
      </c>
      <c r="CB64" t="s">
        <v>207</v>
      </c>
      <c r="CC64" t="s">
        <v>513</v>
      </c>
      <c r="CE64" t="s">
        <v>209</v>
      </c>
      <c r="CF64" t="s">
        <v>209</v>
      </c>
      <c r="CG64" t="s">
        <v>209</v>
      </c>
      <c r="CH64" t="s">
        <v>209</v>
      </c>
      <c r="CK64" t="s">
        <v>209</v>
      </c>
      <c r="CL64" t="s">
        <v>209</v>
      </c>
      <c r="CM64" t="s">
        <v>209</v>
      </c>
      <c r="CN64" t="s">
        <v>209</v>
      </c>
      <c r="CQ64" t="s">
        <v>209</v>
      </c>
      <c r="CR64" t="s">
        <v>209</v>
      </c>
      <c r="CS64" t="s">
        <v>209</v>
      </c>
      <c r="CT64" t="s">
        <v>209</v>
      </c>
      <c r="CW64" t="s">
        <v>209</v>
      </c>
      <c r="CX64" t="s">
        <v>209</v>
      </c>
      <c r="CY64" t="s">
        <v>209</v>
      </c>
      <c r="CZ64" t="s">
        <v>209</v>
      </c>
      <c r="DC64" t="s">
        <v>209</v>
      </c>
      <c r="DD64" t="s">
        <v>209</v>
      </c>
      <c r="DE64" t="s">
        <v>209</v>
      </c>
      <c r="DF64" t="s">
        <v>209</v>
      </c>
      <c r="DH64" t="s">
        <v>206</v>
      </c>
      <c r="DI64" t="s">
        <v>206</v>
      </c>
      <c r="DJ64" t="s">
        <v>207</v>
      </c>
      <c r="DK64" t="s">
        <v>207</v>
      </c>
      <c r="DL64" t="s">
        <v>207</v>
      </c>
      <c r="DM64" t="s">
        <v>514</v>
      </c>
      <c r="DN64" t="s">
        <v>206</v>
      </c>
      <c r="DO64" t="s">
        <v>206</v>
      </c>
      <c r="DP64" t="s">
        <v>207</v>
      </c>
      <c r="DQ64" t="s">
        <v>207</v>
      </c>
      <c r="DR64" t="s">
        <v>207</v>
      </c>
      <c r="DS64" t="s">
        <v>515</v>
      </c>
      <c r="DT64" t="s">
        <v>206</v>
      </c>
      <c r="DU64" t="s">
        <v>206</v>
      </c>
      <c r="DV64" t="s">
        <v>207</v>
      </c>
      <c r="DW64" t="s">
        <v>207</v>
      </c>
      <c r="DX64" t="s">
        <v>207</v>
      </c>
      <c r="DY64" t="s">
        <v>516</v>
      </c>
      <c r="DZ64" t="s">
        <v>206</v>
      </c>
      <c r="EA64" t="s">
        <v>206</v>
      </c>
      <c r="EB64" t="s">
        <v>207</v>
      </c>
      <c r="EC64" t="s">
        <v>207</v>
      </c>
      <c r="ED64" t="s">
        <v>207</v>
      </c>
      <c r="EE64" t="s">
        <v>517</v>
      </c>
      <c r="EG64" t="s">
        <v>209</v>
      </c>
      <c r="EH64" t="s">
        <v>209</v>
      </c>
      <c r="EI64" t="s">
        <v>209</v>
      </c>
      <c r="EJ64" t="s">
        <v>209</v>
      </c>
      <c r="EL64" t="s">
        <v>206</v>
      </c>
      <c r="EM64" t="s">
        <v>206</v>
      </c>
      <c r="EN64" t="s">
        <v>207</v>
      </c>
      <c r="EO64" t="s">
        <v>207</v>
      </c>
      <c r="EP64" t="s">
        <v>207</v>
      </c>
      <c r="EQ64" t="s">
        <v>518</v>
      </c>
      <c r="ES64" t="s">
        <v>209</v>
      </c>
      <c r="ET64" t="s">
        <v>209</v>
      </c>
      <c r="EU64" t="s">
        <v>209</v>
      </c>
      <c r="EV64" t="s">
        <v>209</v>
      </c>
      <c r="EY64" t="s">
        <v>209</v>
      </c>
      <c r="EZ64" t="s">
        <v>209</v>
      </c>
      <c r="FA64" t="s">
        <v>209</v>
      </c>
      <c r="FB64" t="s">
        <v>209</v>
      </c>
      <c r="FD64" t="s">
        <v>206</v>
      </c>
      <c r="FE64" t="s">
        <v>206</v>
      </c>
      <c r="FF64" t="s">
        <v>207</v>
      </c>
      <c r="FG64" t="s">
        <v>207</v>
      </c>
      <c r="FH64" t="s">
        <v>207</v>
      </c>
      <c r="FI64" t="s">
        <v>519</v>
      </c>
      <c r="FK64" t="s">
        <v>209</v>
      </c>
      <c r="FL64" t="s">
        <v>209</v>
      </c>
      <c r="FM64" t="s">
        <v>209</v>
      </c>
      <c r="FN64" t="s">
        <v>209</v>
      </c>
      <c r="FQ64" t="s">
        <v>209</v>
      </c>
      <c r="FR64" t="s">
        <v>209</v>
      </c>
      <c r="FS64" t="s">
        <v>209</v>
      </c>
      <c r="FT64" t="s">
        <v>209</v>
      </c>
      <c r="FW64" t="s">
        <v>209</v>
      </c>
      <c r="FX64" t="s">
        <v>209</v>
      </c>
      <c r="FY64" t="s">
        <v>209</v>
      </c>
      <c r="FZ64" t="s">
        <v>209</v>
      </c>
      <c r="GB64" t="s">
        <v>206</v>
      </c>
      <c r="GC64" t="s">
        <v>207</v>
      </c>
      <c r="GD64" t="s">
        <v>207</v>
      </c>
      <c r="GE64" t="s">
        <v>207</v>
      </c>
      <c r="GF64" t="s">
        <v>206</v>
      </c>
      <c r="GG64" t="s">
        <v>520</v>
      </c>
      <c r="GI64" t="s">
        <v>209</v>
      </c>
      <c r="GJ64" t="s">
        <v>209</v>
      </c>
      <c r="GK64" t="s">
        <v>209</v>
      </c>
      <c r="GL64" t="s">
        <v>209</v>
      </c>
      <c r="GO64" t="s">
        <v>209</v>
      </c>
      <c r="GP64" t="s">
        <v>209</v>
      </c>
      <c r="GQ64" t="s">
        <v>209</v>
      </c>
      <c r="GR64" t="s">
        <v>209</v>
      </c>
      <c r="GU64" t="s">
        <v>209</v>
      </c>
      <c r="GV64" t="s">
        <v>209</v>
      </c>
      <c r="GW64" t="s">
        <v>209</v>
      </c>
      <c r="GX64" t="s">
        <v>209</v>
      </c>
      <c r="HA64" t="s">
        <v>209</v>
      </c>
      <c r="HB64" t="s">
        <v>209</v>
      </c>
      <c r="HC64" t="s">
        <v>209</v>
      </c>
      <c r="HD64" t="s">
        <v>209</v>
      </c>
      <c r="HF64" t="s">
        <v>206</v>
      </c>
      <c r="HG64" t="s">
        <v>206</v>
      </c>
      <c r="HH64" t="s">
        <v>207</v>
      </c>
      <c r="HI64" t="s">
        <v>207</v>
      </c>
      <c r="HJ64" t="s">
        <v>207</v>
      </c>
      <c r="HK64" t="s">
        <v>521</v>
      </c>
      <c r="HM64" t="s">
        <v>209</v>
      </c>
      <c r="HN64" t="s">
        <v>209</v>
      </c>
      <c r="HO64" t="s">
        <v>209</v>
      </c>
      <c r="HP64" t="s">
        <v>209</v>
      </c>
      <c r="HR64" t="s">
        <v>206</v>
      </c>
      <c r="HS64" t="s">
        <v>206</v>
      </c>
      <c r="HT64" t="s">
        <v>206</v>
      </c>
      <c r="HU64" t="s">
        <v>207</v>
      </c>
      <c r="HV64" t="s">
        <v>207</v>
      </c>
      <c r="HW64" t="s">
        <v>522</v>
      </c>
      <c r="HY64" t="s">
        <v>209</v>
      </c>
      <c r="HZ64" t="s">
        <v>209</v>
      </c>
      <c r="IA64" t="s">
        <v>209</v>
      </c>
      <c r="IB64" t="s">
        <v>209</v>
      </c>
      <c r="ID64" t="s">
        <v>207</v>
      </c>
      <c r="IF64">
        <v>2168.39</v>
      </c>
      <c r="IG64">
        <v>20.85</v>
      </c>
      <c r="II64">
        <v>120.53</v>
      </c>
      <c r="IV64">
        <v>2011.62</v>
      </c>
      <c r="ND64">
        <v>15.39</v>
      </c>
    </row>
    <row r="65" spans="1:368" x14ac:dyDescent="0.25">
      <c r="A65">
        <v>587</v>
      </c>
      <c r="B65" t="s">
        <v>523</v>
      </c>
      <c r="C65">
        <v>4</v>
      </c>
      <c r="D65" t="s">
        <v>198</v>
      </c>
      <c r="E65">
        <v>2121999081</v>
      </c>
      <c r="F65" t="s">
        <v>524</v>
      </c>
      <c r="G65" t="s">
        <v>523</v>
      </c>
      <c r="H65" t="s">
        <v>200</v>
      </c>
      <c r="I65" t="s">
        <v>201</v>
      </c>
      <c r="K65" t="s">
        <v>213</v>
      </c>
      <c r="L65" t="s">
        <v>249</v>
      </c>
      <c r="O65" t="s">
        <v>206</v>
      </c>
      <c r="P65" t="s">
        <v>206</v>
      </c>
      <c r="Q65" t="s">
        <v>206</v>
      </c>
      <c r="R65" t="s">
        <v>207</v>
      </c>
      <c r="S65" t="s">
        <v>207</v>
      </c>
      <c r="T65" t="s">
        <v>207</v>
      </c>
      <c r="U65" t="s">
        <v>525</v>
      </c>
      <c r="V65" t="s">
        <v>206</v>
      </c>
      <c r="W65" t="s">
        <v>207</v>
      </c>
      <c r="X65" t="s">
        <v>207</v>
      </c>
      <c r="Y65" t="s">
        <v>206</v>
      </c>
      <c r="Z65" t="s">
        <v>207</v>
      </c>
      <c r="AA65" t="s">
        <v>526</v>
      </c>
      <c r="AB65" t="s">
        <v>206</v>
      </c>
      <c r="AC65" t="s">
        <v>207</v>
      </c>
      <c r="AD65" t="s">
        <v>207</v>
      </c>
      <c r="AE65" t="s">
        <v>206</v>
      </c>
      <c r="AF65" t="s">
        <v>206</v>
      </c>
      <c r="AG65" t="s">
        <v>527</v>
      </c>
      <c r="AH65" t="s">
        <v>206</v>
      </c>
      <c r="AI65" t="s">
        <v>206</v>
      </c>
      <c r="AJ65" t="s">
        <v>207</v>
      </c>
      <c r="AK65" t="s">
        <v>207</v>
      </c>
      <c r="AL65" t="s">
        <v>206</v>
      </c>
      <c r="AM65" t="s">
        <v>528</v>
      </c>
      <c r="AN65" t="s">
        <v>206</v>
      </c>
      <c r="AO65" t="s">
        <v>207</v>
      </c>
      <c r="AP65" t="s">
        <v>207</v>
      </c>
      <c r="AQ65" t="s">
        <v>206</v>
      </c>
      <c r="AR65" t="s">
        <v>207</v>
      </c>
      <c r="AS65" t="s">
        <v>529</v>
      </c>
      <c r="AT65" t="s">
        <v>206</v>
      </c>
      <c r="AU65" t="s">
        <v>207</v>
      </c>
      <c r="AV65" t="s">
        <v>207</v>
      </c>
      <c r="AW65" t="s">
        <v>206</v>
      </c>
      <c r="AX65" t="s">
        <v>206</v>
      </c>
      <c r="AY65" t="s">
        <v>530</v>
      </c>
      <c r="BA65" t="s">
        <v>209</v>
      </c>
      <c r="BB65" t="s">
        <v>209</v>
      </c>
      <c r="BC65" t="s">
        <v>209</v>
      </c>
      <c r="BD65" t="s">
        <v>209</v>
      </c>
      <c r="BG65" t="s">
        <v>209</v>
      </c>
      <c r="BH65" t="s">
        <v>209</v>
      </c>
      <c r="BI65" t="s">
        <v>209</v>
      </c>
      <c r="BJ65" t="s">
        <v>209</v>
      </c>
      <c r="BL65" t="s">
        <v>206</v>
      </c>
      <c r="BM65" t="s">
        <v>206</v>
      </c>
      <c r="BN65" t="s">
        <v>207</v>
      </c>
      <c r="BO65" t="s">
        <v>206</v>
      </c>
      <c r="BP65" t="s">
        <v>207</v>
      </c>
      <c r="BQ65" t="s">
        <v>531</v>
      </c>
      <c r="BS65" t="s">
        <v>209</v>
      </c>
      <c r="BT65" t="s">
        <v>209</v>
      </c>
      <c r="BU65" t="s">
        <v>209</v>
      </c>
      <c r="BV65" t="s">
        <v>209</v>
      </c>
      <c r="BX65" t="s">
        <v>206</v>
      </c>
      <c r="BY65" t="s">
        <v>207</v>
      </c>
      <c r="BZ65" t="s">
        <v>207</v>
      </c>
      <c r="CA65" t="s">
        <v>206</v>
      </c>
      <c r="CB65" t="s">
        <v>207</v>
      </c>
      <c r="CC65" t="s">
        <v>532</v>
      </c>
      <c r="CE65" t="s">
        <v>209</v>
      </c>
      <c r="CF65" t="s">
        <v>209</v>
      </c>
      <c r="CG65" t="s">
        <v>209</v>
      </c>
      <c r="CH65" t="s">
        <v>209</v>
      </c>
      <c r="CK65" t="s">
        <v>209</v>
      </c>
      <c r="CL65" t="s">
        <v>209</v>
      </c>
      <c r="CM65" t="s">
        <v>209</v>
      </c>
      <c r="CN65" t="s">
        <v>209</v>
      </c>
      <c r="CP65" t="s">
        <v>206</v>
      </c>
      <c r="CQ65" t="s">
        <v>207</v>
      </c>
      <c r="CR65" t="s">
        <v>206</v>
      </c>
      <c r="CS65" t="s">
        <v>207</v>
      </c>
      <c r="CT65" t="s">
        <v>207</v>
      </c>
      <c r="CU65" t="s">
        <v>533</v>
      </c>
      <c r="CW65" t="s">
        <v>209</v>
      </c>
      <c r="CX65" t="s">
        <v>209</v>
      </c>
      <c r="CY65" t="s">
        <v>209</v>
      </c>
      <c r="CZ65" t="s">
        <v>209</v>
      </c>
      <c r="DC65" t="s">
        <v>209</v>
      </c>
      <c r="DD65" t="s">
        <v>209</v>
      </c>
      <c r="DE65" t="s">
        <v>209</v>
      </c>
      <c r="DF65" t="s">
        <v>209</v>
      </c>
      <c r="DI65" t="s">
        <v>209</v>
      </c>
      <c r="DJ65" t="s">
        <v>209</v>
      </c>
      <c r="DK65" t="s">
        <v>209</v>
      </c>
      <c r="DL65" t="s">
        <v>209</v>
      </c>
      <c r="DN65" t="s">
        <v>206</v>
      </c>
      <c r="DO65" t="s">
        <v>206</v>
      </c>
      <c r="DP65" t="s">
        <v>207</v>
      </c>
      <c r="DQ65" t="s">
        <v>206</v>
      </c>
      <c r="DR65" t="s">
        <v>207</v>
      </c>
      <c r="DS65" t="s">
        <v>534</v>
      </c>
      <c r="DT65" t="s">
        <v>206</v>
      </c>
      <c r="DU65" t="s">
        <v>206</v>
      </c>
      <c r="DV65" t="s">
        <v>207</v>
      </c>
      <c r="DW65" t="s">
        <v>206</v>
      </c>
      <c r="DX65" t="s">
        <v>207</v>
      </c>
      <c r="DY65" t="s">
        <v>535</v>
      </c>
      <c r="DZ65" t="s">
        <v>206</v>
      </c>
      <c r="EA65" t="s">
        <v>206</v>
      </c>
      <c r="EB65" t="s">
        <v>207</v>
      </c>
      <c r="EC65" t="s">
        <v>206</v>
      </c>
      <c r="ED65" t="s">
        <v>207</v>
      </c>
      <c r="EE65" t="s">
        <v>536</v>
      </c>
      <c r="EG65" t="s">
        <v>209</v>
      </c>
      <c r="EH65" t="s">
        <v>209</v>
      </c>
      <c r="EI65" t="s">
        <v>209</v>
      </c>
      <c r="EJ65" t="s">
        <v>209</v>
      </c>
      <c r="EM65" t="s">
        <v>209</v>
      </c>
      <c r="EN65" t="s">
        <v>209</v>
      </c>
      <c r="EO65" t="s">
        <v>209</v>
      </c>
      <c r="EP65" t="s">
        <v>209</v>
      </c>
      <c r="ES65" t="s">
        <v>209</v>
      </c>
      <c r="ET65" t="s">
        <v>209</v>
      </c>
      <c r="EU65" t="s">
        <v>209</v>
      </c>
      <c r="EV65" t="s">
        <v>209</v>
      </c>
      <c r="EY65" t="s">
        <v>209</v>
      </c>
      <c r="EZ65" t="s">
        <v>209</v>
      </c>
      <c r="FA65" t="s">
        <v>209</v>
      </c>
      <c r="FB65" t="s">
        <v>209</v>
      </c>
      <c r="FD65" t="s">
        <v>206</v>
      </c>
      <c r="FE65" t="s">
        <v>207</v>
      </c>
      <c r="FF65" t="s">
        <v>207</v>
      </c>
      <c r="FG65" t="s">
        <v>207</v>
      </c>
      <c r="FH65" t="s">
        <v>207</v>
      </c>
      <c r="FI65" t="s">
        <v>537</v>
      </c>
      <c r="FK65" t="s">
        <v>209</v>
      </c>
      <c r="FL65" t="s">
        <v>209</v>
      </c>
      <c r="FM65" t="s">
        <v>209</v>
      </c>
      <c r="FN65" t="s">
        <v>209</v>
      </c>
      <c r="FQ65" t="s">
        <v>209</v>
      </c>
      <c r="FR65" t="s">
        <v>209</v>
      </c>
      <c r="FS65" t="s">
        <v>209</v>
      </c>
      <c r="FT65" t="s">
        <v>209</v>
      </c>
      <c r="FV65" t="s">
        <v>206</v>
      </c>
      <c r="FW65" t="s">
        <v>207</v>
      </c>
      <c r="FX65" t="s">
        <v>207</v>
      </c>
      <c r="FY65" t="s">
        <v>206</v>
      </c>
      <c r="FZ65" t="s">
        <v>207</v>
      </c>
      <c r="GA65" t="s">
        <v>538</v>
      </c>
      <c r="GB65" t="s">
        <v>206</v>
      </c>
      <c r="GC65" t="s">
        <v>206</v>
      </c>
      <c r="GD65" t="s">
        <v>207</v>
      </c>
      <c r="GE65" t="s">
        <v>206</v>
      </c>
      <c r="GF65" t="s">
        <v>207</v>
      </c>
      <c r="GG65" t="s">
        <v>539</v>
      </c>
      <c r="GI65" t="s">
        <v>209</v>
      </c>
      <c r="GJ65" t="s">
        <v>209</v>
      </c>
      <c r="GK65" t="s">
        <v>209</v>
      </c>
      <c r="GL65" t="s">
        <v>209</v>
      </c>
      <c r="GO65" t="s">
        <v>209</v>
      </c>
      <c r="GP65" t="s">
        <v>209</v>
      </c>
      <c r="GQ65" t="s">
        <v>209</v>
      </c>
      <c r="GR65" t="s">
        <v>209</v>
      </c>
      <c r="GU65" t="s">
        <v>209</v>
      </c>
      <c r="GV65" t="s">
        <v>209</v>
      </c>
      <c r="GW65" t="s">
        <v>209</v>
      </c>
      <c r="GX65" t="s">
        <v>209</v>
      </c>
      <c r="HA65" t="s">
        <v>209</v>
      </c>
      <c r="HB65" t="s">
        <v>209</v>
      </c>
      <c r="HC65" t="s">
        <v>209</v>
      </c>
      <c r="HD65" t="s">
        <v>209</v>
      </c>
      <c r="HF65" t="s">
        <v>206</v>
      </c>
      <c r="HG65" t="s">
        <v>206</v>
      </c>
      <c r="HH65" t="s">
        <v>207</v>
      </c>
      <c r="HI65" t="s">
        <v>206</v>
      </c>
      <c r="HJ65" t="s">
        <v>207</v>
      </c>
      <c r="HK65" t="s">
        <v>540</v>
      </c>
      <c r="HM65" t="s">
        <v>209</v>
      </c>
      <c r="HN65" t="s">
        <v>209</v>
      </c>
      <c r="HO65" t="s">
        <v>209</v>
      </c>
      <c r="HP65" t="s">
        <v>209</v>
      </c>
      <c r="HR65" t="s">
        <v>206</v>
      </c>
      <c r="HS65" t="s">
        <v>207</v>
      </c>
      <c r="HT65" t="s">
        <v>207</v>
      </c>
      <c r="HU65" t="s">
        <v>206</v>
      </c>
      <c r="HV65" t="s">
        <v>207</v>
      </c>
      <c r="HW65" t="s">
        <v>541</v>
      </c>
      <c r="HY65" t="s">
        <v>209</v>
      </c>
      <c r="HZ65" t="s">
        <v>209</v>
      </c>
      <c r="IA65" t="s">
        <v>209</v>
      </c>
      <c r="IB65" t="s">
        <v>209</v>
      </c>
      <c r="ID65" t="s">
        <v>206</v>
      </c>
      <c r="IE65" t="s">
        <v>542</v>
      </c>
      <c r="IF65">
        <v>18029.099999999999</v>
      </c>
      <c r="IG65">
        <v>10.8</v>
      </c>
      <c r="II65">
        <v>580.69000000000005</v>
      </c>
      <c r="IV65">
        <v>17372.2</v>
      </c>
      <c r="ND65">
        <v>65.45</v>
      </c>
    </row>
    <row r="66" spans="1:368" x14ac:dyDescent="0.25">
      <c r="A66">
        <v>588</v>
      </c>
      <c r="B66" t="s">
        <v>543</v>
      </c>
      <c r="C66">
        <v>4</v>
      </c>
      <c r="D66" t="s">
        <v>198</v>
      </c>
      <c r="E66">
        <v>589066598</v>
      </c>
      <c r="F66" t="s">
        <v>544</v>
      </c>
      <c r="G66" t="s">
        <v>543</v>
      </c>
      <c r="H66" t="s">
        <v>200</v>
      </c>
      <c r="I66" t="s">
        <v>201</v>
      </c>
      <c r="K66" t="s">
        <v>202</v>
      </c>
      <c r="N66" t="s">
        <v>229</v>
      </c>
      <c r="O66" t="s">
        <v>206</v>
      </c>
      <c r="P66" t="s">
        <v>206</v>
      </c>
      <c r="Q66" t="s">
        <v>207</v>
      </c>
      <c r="R66" t="s">
        <v>206</v>
      </c>
      <c r="S66" t="s">
        <v>207</v>
      </c>
      <c r="T66" t="s">
        <v>207</v>
      </c>
      <c r="W66" t="s">
        <v>209</v>
      </c>
      <c r="X66" t="s">
        <v>209</v>
      </c>
      <c r="Y66" t="s">
        <v>209</v>
      </c>
      <c r="Z66" t="s">
        <v>209</v>
      </c>
      <c r="AC66" t="s">
        <v>209</v>
      </c>
      <c r="AD66" t="s">
        <v>209</v>
      </c>
      <c r="AE66" t="s">
        <v>209</v>
      </c>
      <c r="AF66" t="s">
        <v>209</v>
      </c>
      <c r="AI66" t="s">
        <v>209</v>
      </c>
      <c r="AJ66" t="s">
        <v>209</v>
      </c>
      <c r="AK66" t="s">
        <v>209</v>
      </c>
      <c r="AL66" t="s">
        <v>209</v>
      </c>
      <c r="AO66" t="s">
        <v>209</v>
      </c>
      <c r="AP66" t="s">
        <v>209</v>
      </c>
      <c r="AQ66" t="s">
        <v>209</v>
      </c>
      <c r="AR66" t="s">
        <v>209</v>
      </c>
      <c r="AU66" t="s">
        <v>209</v>
      </c>
      <c r="AV66" t="s">
        <v>209</v>
      </c>
      <c r="AW66" t="s">
        <v>209</v>
      </c>
      <c r="AX66" t="s">
        <v>209</v>
      </c>
      <c r="BA66" t="s">
        <v>209</v>
      </c>
      <c r="BB66" t="s">
        <v>209</v>
      </c>
      <c r="BC66" t="s">
        <v>209</v>
      </c>
      <c r="BD66" t="s">
        <v>209</v>
      </c>
      <c r="BG66" t="s">
        <v>209</v>
      </c>
      <c r="BH66" t="s">
        <v>209</v>
      </c>
      <c r="BI66" t="s">
        <v>209</v>
      </c>
      <c r="BJ66" t="s">
        <v>209</v>
      </c>
      <c r="BM66" t="s">
        <v>209</v>
      </c>
      <c r="BN66" t="s">
        <v>209</v>
      </c>
      <c r="BO66" t="s">
        <v>209</v>
      </c>
      <c r="BP66" t="s">
        <v>209</v>
      </c>
      <c r="BS66" t="s">
        <v>209</v>
      </c>
      <c r="BT66" t="s">
        <v>209</v>
      </c>
      <c r="BU66" t="s">
        <v>209</v>
      </c>
      <c r="BV66" t="s">
        <v>209</v>
      </c>
      <c r="BY66" t="s">
        <v>209</v>
      </c>
      <c r="BZ66" t="s">
        <v>209</v>
      </c>
      <c r="CA66" t="s">
        <v>209</v>
      </c>
      <c r="CB66" t="s">
        <v>209</v>
      </c>
      <c r="CE66" t="s">
        <v>209</v>
      </c>
      <c r="CF66" t="s">
        <v>209</v>
      </c>
      <c r="CG66" t="s">
        <v>209</v>
      </c>
      <c r="CH66" t="s">
        <v>209</v>
      </c>
      <c r="CK66" t="s">
        <v>209</v>
      </c>
      <c r="CL66" t="s">
        <v>209</v>
      </c>
      <c r="CM66" t="s">
        <v>209</v>
      </c>
      <c r="CN66" t="s">
        <v>209</v>
      </c>
      <c r="CQ66" t="s">
        <v>209</v>
      </c>
      <c r="CR66" t="s">
        <v>209</v>
      </c>
      <c r="CS66" t="s">
        <v>209</v>
      </c>
      <c r="CT66" t="s">
        <v>209</v>
      </c>
      <c r="CW66" t="s">
        <v>209</v>
      </c>
      <c r="CX66" t="s">
        <v>209</v>
      </c>
      <c r="CY66" t="s">
        <v>209</v>
      </c>
      <c r="CZ66" t="s">
        <v>209</v>
      </c>
      <c r="DC66" t="s">
        <v>209</v>
      </c>
      <c r="DD66" t="s">
        <v>209</v>
      </c>
      <c r="DE66" t="s">
        <v>209</v>
      </c>
      <c r="DF66" t="s">
        <v>209</v>
      </c>
      <c r="DI66" t="s">
        <v>209</v>
      </c>
      <c r="DJ66" t="s">
        <v>209</v>
      </c>
      <c r="DK66" t="s">
        <v>209</v>
      </c>
      <c r="DL66" t="s">
        <v>209</v>
      </c>
      <c r="DO66" t="s">
        <v>209</v>
      </c>
      <c r="DP66" t="s">
        <v>209</v>
      </c>
      <c r="DQ66" t="s">
        <v>209</v>
      </c>
      <c r="DR66" t="s">
        <v>209</v>
      </c>
      <c r="DU66" t="s">
        <v>209</v>
      </c>
      <c r="DV66" t="s">
        <v>209</v>
      </c>
      <c r="DW66" t="s">
        <v>209</v>
      </c>
      <c r="DX66" t="s">
        <v>209</v>
      </c>
      <c r="EA66" t="s">
        <v>209</v>
      </c>
      <c r="EB66" t="s">
        <v>209</v>
      </c>
      <c r="EC66" t="s">
        <v>209</v>
      </c>
      <c r="ED66" t="s">
        <v>209</v>
      </c>
      <c r="EG66" t="s">
        <v>209</v>
      </c>
      <c r="EH66" t="s">
        <v>209</v>
      </c>
      <c r="EI66" t="s">
        <v>209</v>
      </c>
      <c r="EJ66" t="s">
        <v>209</v>
      </c>
      <c r="EM66" t="s">
        <v>209</v>
      </c>
      <c r="EN66" t="s">
        <v>209</v>
      </c>
      <c r="EO66" t="s">
        <v>209</v>
      </c>
      <c r="EP66" t="s">
        <v>209</v>
      </c>
      <c r="ES66" t="s">
        <v>209</v>
      </c>
      <c r="ET66" t="s">
        <v>209</v>
      </c>
      <c r="EU66" t="s">
        <v>209</v>
      </c>
      <c r="EV66" t="s">
        <v>209</v>
      </c>
      <c r="EY66" t="s">
        <v>209</v>
      </c>
      <c r="EZ66" t="s">
        <v>209</v>
      </c>
      <c r="FA66" t="s">
        <v>209</v>
      </c>
      <c r="FB66" t="s">
        <v>209</v>
      </c>
      <c r="FE66" t="s">
        <v>209</v>
      </c>
      <c r="FF66" t="s">
        <v>209</v>
      </c>
      <c r="FG66" t="s">
        <v>209</v>
      </c>
      <c r="FH66" t="s">
        <v>209</v>
      </c>
      <c r="FK66" t="s">
        <v>209</v>
      </c>
      <c r="FL66" t="s">
        <v>209</v>
      </c>
      <c r="FM66" t="s">
        <v>209</v>
      </c>
      <c r="FN66" t="s">
        <v>209</v>
      </c>
      <c r="FQ66" t="s">
        <v>209</v>
      </c>
      <c r="FR66" t="s">
        <v>209</v>
      </c>
      <c r="FS66" t="s">
        <v>209</v>
      </c>
      <c r="FT66" t="s">
        <v>209</v>
      </c>
      <c r="FW66" t="s">
        <v>209</v>
      </c>
      <c r="FX66" t="s">
        <v>209</v>
      </c>
      <c r="FY66" t="s">
        <v>209</v>
      </c>
      <c r="FZ66" t="s">
        <v>209</v>
      </c>
      <c r="GC66" t="s">
        <v>209</v>
      </c>
      <c r="GD66" t="s">
        <v>209</v>
      </c>
      <c r="GE66" t="s">
        <v>209</v>
      </c>
      <c r="GF66" t="s">
        <v>209</v>
      </c>
      <c r="GI66" t="s">
        <v>209</v>
      </c>
      <c r="GJ66" t="s">
        <v>209</v>
      </c>
      <c r="GK66" t="s">
        <v>209</v>
      </c>
      <c r="GL66" t="s">
        <v>209</v>
      </c>
      <c r="GO66" t="s">
        <v>209</v>
      </c>
      <c r="GP66" t="s">
        <v>209</v>
      </c>
      <c r="GQ66" t="s">
        <v>209</v>
      </c>
      <c r="GR66" t="s">
        <v>209</v>
      </c>
      <c r="GU66" t="s">
        <v>209</v>
      </c>
      <c r="GV66" t="s">
        <v>209</v>
      </c>
      <c r="GW66" t="s">
        <v>209</v>
      </c>
      <c r="GX66" t="s">
        <v>209</v>
      </c>
      <c r="HA66" t="s">
        <v>209</v>
      </c>
      <c r="HB66" t="s">
        <v>209</v>
      </c>
      <c r="HC66" t="s">
        <v>209</v>
      </c>
      <c r="HD66" t="s">
        <v>209</v>
      </c>
      <c r="HG66" t="s">
        <v>209</v>
      </c>
      <c r="HH66" t="s">
        <v>209</v>
      </c>
      <c r="HI66" t="s">
        <v>209</v>
      </c>
      <c r="HJ66" t="s">
        <v>209</v>
      </c>
      <c r="HM66" t="s">
        <v>209</v>
      </c>
      <c r="HN66" t="s">
        <v>209</v>
      </c>
      <c r="HO66" t="s">
        <v>209</v>
      </c>
      <c r="HP66" t="s">
        <v>209</v>
      </c>
      <c r="HS66" t="s">
        <v>209</v>
      </c>
      <c r="HT66" t="s">
        <v>209</v>
      </c>
      <c r="HU66" t="s">
        <v>209</v>
      </c>
      <c r="HV66" t="s">
        <v>209</v>
      </c>
      <c r="HY66" t="s">
        <v>209</v>
      </c>
      <c r="HZ66" t="s">
        <v>209</v>
      </c>
      <c r="IA66" t="s">
        <v>209</v>
      </c>
      <c r="IB66" t="s">
        <v>209</v>
      </c>
      <c r="ID66" t="s">
        <v>207</v>
      </c>
      <c r="IF66">
        <v>394.52</v>
      </c>
      <c r="IG66">
        <v>4.78</v>
      </c>
      <c r="II66">
        <v>216.86</v>
      </c>
      <c r="IV66">
        <v>161.88999999999999</v>
      </c>
      <c r="ND66">
        <v>10.99</v>
      </c>
    </row>
    <row r="67" spans="1:368" x14ac:dyDescent="0.25">
      <c r="A67">
        <v>589</v>
      </c>
      <c r="B67" t="s">
        <v>545</v>
      </c>
      <c r="C67">
        <v>4</v>
      </c>
      <c r="D67" t="s">
        <v>198</v>
      </c>
      <c r="E67">
        <v>1227843572</v>
      </c>
      <c r="F67" t="s">
        <v>546</v>
      </c>
      <c r="G67" t="s">
        <v>545</v>
      </c>
      <c r="H67" t="s">
        <v>200</v>
      </c>
      <c r="I67" t="s">
        <v>201</v>
      </c>
      <c r="K67" t="s">
        <v>202</v>
      </c>
      <c r="N67" t="s">
        <v>205</v>
      </c>
      <c r="O67" t="s">
        <v>206</v>
      </c>
      <c r="P67" t="s">
        <v>206</v>
      </c>
      <c r="Q67" t="s">
        <v>206</v>
      </c>
      <c r="R67" t="s">
        <v>207</v>
      </c>
      <c r="S67" t="s">
        <v>207</v>
      </c>
      <c r="T67" t="s">
        <v>207</v>
      </c>
      <c r="U67" t="s">
        <v>547</v>
      </c>
      <c r="W67" t="s">
        <v>209</v>
      </c>
      <c r="X67" t="s">
        <v>209</v>
      </c>
      <c r="Y67" t="s">
        <v>209</v>
      </c>
      <c r="Z67" t="s">
        <v>209</v>
      </c>
      <c r="AB67" t="s">
        <v>206</v>
      </c>
      <c r="AC67" t="s">
        <v>206</v>
      </c>
      <c r="AD67" t="s">
        <v>207</v>
      </c>
      <c r="AE67" t="s">
        <v>207</v>
      </c>
      <c r="AF67" t="s">
        <v>207</v>
      </c>
      <c r="AG67" t="s">
        <v>548</v>
      </c>
      <c r="AI67" t="s">
        <v>209</v>
      </c>
      <c r="AJ67" t="s">
        <v>209</v>
      </c>
      <c r="AK67" t="s">
        <v>209</v>
      </c>
      <c r="AL67" t="s">
        <v>209</v>
      </c>
      <c r="AN67" t="s">
        <v>206</v>
      </c>
      <c r="AO67" t="s">
        <v>206</v>
      </c>
      <c r="AP67" t="s">
        <v>207</v>
      </c>
      <c r="AQ67" t="s">
        <v>207</v>
      </c>
      <c r="AR67" t="s">
        <v>206</v>
      </c>
      <c r="AS67" t="s">
        <v>549</v>
      </c>
      <c r="AU67" t="s">
        <v>209</v>
      </c>
      <c r="AV67" t="s">
        <v>209</v>
      </c>
      <c r="AW67" t="s">
        <v>209</v>
      </c>
      <c r="AX67" t="s">
        <v>209</v>
      </c>
      <c r="BA67" t="s">
        <v>209</v>
      </c>
      <c r="BB67" t="s">
        <v>209</v>
      </c>
      <c r="BC67" t="s">
        <v>209</v>
      </c>
      <c r="BD67" t="s">
        <v>209</v>
      </c>
      <c r="BG67" t="s">
        <v>209</v>
      </c>
      <c r="BH67" t="s">
        <v>209</v>
      </c>
      <c r="BI67" t="s">
        <v>209</v>
      </c>
      <c r="BJ67" t="s">
        <v>209</v>
      </c>
      <c r="BM67" t="s">
        <v>209</v>
      </c>
      <c r="BN67" t="s">
        <v>209</v>
      </c>
      <c r="BO67" t="s">
        <v>209</v>
      </c>
      <c r="BP67" t="s">
        <v>209</v>
      </c>
      <c r="BS67" t="s">
        <v>209</v>
      </c>
      <c r="BT67" t="s">
        <v>209</v>
      </c>
      <c r="BU67" t="s">
        <v>209</v>
      </c>
      <c r="BV67" t="s">
        <v>209</v>
      </c>
      <c r="BY67" t="s">
        <v>209</v>
      </c>
      <c r="BZ67" t="s">
        <v>209</v>
      </c>
      <c r="CA67" t="s">
        <v>209</v>
      </c>
      <c r="CB67" t="s">
        <v>209</v>
      </c>
      <c r="CE67" t="s">
        <v>209</v>
      </c>
      <c r="CF67" t="s">
        <v>209</v>
      </c>
      <c r="CG67" t="s">
        <v>209</v>
      </c>
      <c r="CH67" t="s">
        <v>209</v>
      </c>
      <c r="CK67" t="s">
        <v>209</v>
      </c>
      <c r="CL67" t="s">
        <v>209</v>
      </c>
      <c r="CM67" t="s">
        <v>209</v>
      </c>
      <c r="CN67" t="s">
        <v>209</v>
      </c>
      <c r="CP67" t="s">
        <v>206</v>
      </c>
      <c r="CQ67" t="s">
        <v>206</v>
      </c>
      <c r="CR67" t="s">
        <v>207</v>
      </c>
      <c r="CS67" t="s">
        <v>207</v>
      </c>
      <c r="CT67" t="s">
        <v>207</v>
      </c>
      <c r="CU67" t="s">
        <v>550</v>
      </c>
      <c r="CW67" t="s">
        <v>209</v>
      </c>
      <c r="CX67" t="s">
        <v>209</v>
      </c>
      <c r="CY67" t="s">
        <v>209</v>
      </c>
      <c r="CZ67" t="s">
        <v>209</v>
      </c>
      <c r="DC67" t="s">
        <v>209</v>
      </c>
      <c r="DD67" t="s">
        <v>209</v>
      </c>
      <c r="DE67" t="s">
        <v>209</v>
      </c>
      <c r="DF67" t="s">
        <v>209</v>
      </c>
      <c r="DI67" t="s">
        <v>209</v>
      </c>
      <c r="DJ67" t="s">
        <v>209</v>
      </c>
      <c r="DK67" t="s">
        <v>209</v>
      </c>
      <c r="DL67" t="s">
        <v>209</v>
      </c>
      <c r="DO67" t="s">
        <v>209</v>
      </c>
      <c r="DP67" t="s">
        <v>209</v>
      </c>
      <c r="DQ67" t="s">
        <v>209</v>
      </c>
      <c r="DR67" t="s">
        <v>209</v>
      </c>
      <c r="DU67" t="s">
        <v>209</v>
      </c>
      <c r="DV67" t="s">
        <v>209</v>
      </c>
      <c r="DW67" t="s">
        <v>209</v>
      </c>
      <c r="DX67" t="s">
        <v>209</v>
      </c>
      <c r="DZ67" t="s">
        <v>206</v>
      </c>
      <c r="EA67" t="s">
        <v>206</v>
      </c>
      <c r="EB67" t="s">
        <v>207</v>
      </c>
      <c r="EC67" t="s">
        <v>207</v>
      </c>
      <c r="ED67" t="s">
        <v>207</v>
      </c>
      <c r="EE67" t="s">
        <v>551</v>
      </c>
      <c r="EG67" t="s">
        <v>209</v>
      </c>
      <c r="EH67" t="s">
        <v>209</v>
      </c>
      <c r="EI67" t="s">
        <v>209</v>
      </c>
      <c r="EJ67" t="s">
        <v>209</v>
      </c>
      <c r="EM67" t="s">
        <v>209</v>
      </c>
      <c r="EN67" t="s">
        <v>209</v>
      </c>
      <c r="EO67" t="s">
        <v>209</v>
      </c>
      <c r="EP67" t="s">
        <v>209</v>
      </c>
      <c r="ES67" t="s">
        <v>209</v>
      </c>
      <c r="ET67" t="s">
        <v>209</v>
      </c>
      <c r="EU67" t="s">
        <v>209</v>
      </c>
      <c r="EV67" t="s">
        <v>209</v>
      </c>
      <c r="EY67" t="s">
        <v>209</v>
      </c>
      <c r="EZ67" t="s">
        <v>209</v>
      </c>
      <c r="FA67" t="s">
        <v>209</v>
      </c>
      <c r="FB67" t="s">
        <v>209</v>
      </c>
      <c r="FE67" t="s">
        <v>209</v>
      </c>
      <c r="FF67" t="s">
        <v>209</v>
      </c>
      <c r="FG67" t="s">
        <v>209</v>
      </c>
      <c r="FH67" t="s">
        <v>209</v>
      </c>
      <c r="FK67" t="s">
        <v>209</v>
      </c>
      <c r="FL67" t="s">
        <v>209</v>
      </c>
      <c r="FM67" t="s">
        <v>209</v>
      </c>
      <c r="FN67" t="s">
        <v>209</v>
      </c>
      <c r="FP67" t="s">
        <v>206</v>
      </c>
      <c r="FQ67" t="s">
        <v>206</v>
      </c>
      <c r="FR67" t="s">
        <v>207</v>
      </c>
      <c r="FS67" t="s">
        <v>207</v>
      </c>
      <c r="FT67" t="s">
        <v>207</v>
      </c>
      <c r="FU67" t="s">
        <v>552</v>
      </c>
      <c r="FW67" t="s">
        <v>209</v>
      </c>
      <c r="FX67" t="s">
        <v>209</v>
      </c>
      <c r="FY67" t="s">
        <v>209</v>
      </c>
      <c r="FZ67" t="s">
        <v>209</v>
      </c>
      <c r="GC67" t="s">
        <v>209</v>
      </c>
      <c r="GD67" t="s">
        <v>209</v>
      </c>
      <c r="GE67" t="s">
        <v>209</v>
      </c>
      <c r="GF67" t="s">
        <v>209</v>
      </c>
      <c r="GI67" t="s">
        <v>209</v>
      </c>
      <c r="GJ67" t="s">
        <v>209</v>
      </c>
      <c r="GK67" t="s">
        <v>209</v>
      </c>
      <c r="GL67" t="s">
        <v>209</v>
      </c>
      <c r="GO67" t="s">
        <v>209</v>
      </c>
      <c r="GP67" t="s">
        <v>209</v>
      </c>
      <c r="GQ67" t="s">
        <v>209</v>
      </c>
      <c r="GR67" t="s">
        <v>209</v>
      </c>
      <c r="GU67" t="s">
        <v>209</v>
      </c>
      <c r="GV67" t="s">
        <v>209</v>
      </c>
      <c r="GW67" t="s">
        <v>209</v>
      </c>
      <c r="GX67" t="s">
        <v>209</v>
      </c>
      <c r="GZ67" t="s">
        <v>206</v>
      </c>
      <c r="HA67" t="s">
        <v>206</v>
      </c>
      <c r="HB67" t="s">
        <v>207</v>
      </c>
      <c r="HC67" t="s">
        <v>207</v>
      </c>
      <c r="HD67" t="s">
        <v>207</v>
      </c>
      <c r="HE67" t="s">
        <v>553</v>
      </c>
      <c r="HG67" t="s">
        <v>209</v>
      </c>
      <c r="HH67" t="s">
        <v>209</v>
      </c>
      <c r="HI67" t="s">
        <v>209</v>
      </c>
      <c r="HJ67" t="s">
        <v>209</v>
      </c>
      <c r="HM67" t="s">
        <v>209</v>
      </c>
      <c r="HN67" t="s">
        <v>209</v>
      </c>
      <c r="HO67" t="s">
        <v>209</v>
      </c>
      <c r="HP67" t="s">
        <v>209</v>
      </c>
      <c r="HR67" t="s">
        <v>206</v>
      </c>
      <c r="HS67" t="s">
        <v>206</v>
      </c>
      <c r="HT67" t="s">
        <v>207</v>
      </c>
      <c r="HU67" t="s">
        <v>207</v>
      </c>
      <c r="HV67" t="s">
        <v>206</v>
      </c>
      <c r="HW67" t="s">
        <v>554</v>
      </c>
      <c r="HY67" t="s">
        <v>209</v>
      </c>
      <c r="HZ67" t="s">
        <v>209</v>
      </c>
      <c r="IA67" t="s">
        <v>209</v>
      </c>
      <c r="IB67" t="s">
        <v>209</v>
      </c>
      <c r="ID67" t="s">
        <v>206</v>
      </c>
      <c r="IE67" t="s">
        <v>555</v>
      </c>
      <c r="IF67">
        <v>3918.08</v>
      </c>
      <c r="IG67">
        <v>24.22</v>
      </c>
      <c r="II67">
        <v>278.77</v>
      </c>
      <c r="IV67">
        <v>3279.09</v>
      </c>
      <c r="ND67">
        <v>336</v>
      </c>
    </row>
    <row r="68" spans="1:368" x14ac:dyDescent="0.25">
      <c r="A68">
        <v>598</v>
      </c>
      <c r="B68" t="s">
        <v>556</v>
      </c>
      <c r="C68">
        <v>4</v>
      </c>
      <c r="D68" t="s">
        <v>198</v>
      </c>
      <c r="E68">
        <v>632167926</v>
      </c>
      <c r="F68" t="s">
        <v>557</v>
      </c>
      <c r="G68" t="s">
        <v>556</v>
      </c>
      <c r="H68" t="s">
        <v>200</v>
      </c>
      <c r="I68" t="s">
        <v>201</v>
      </c>
      <c r="K68" t="s">
        <v>202</v>
      </c>
      <c r="N68" t="s">
        <v>205</v>
      </c>
      <c r="O68" t="s">
        <v>206</v>
      </c>
      <c r="P68" t="s">
        <v>206</v>
      </c>
      <c r="Q68" t="s">
        <v>206</v>
      </c>
      <c r="R68" t="s">
        <v>207</v>
      </c>
      <c r="S68" t="s">
        <v>206</v>
      </c>
      <c r="T68" t="s">
        <v>206</v>
      </c>
      <c r="U68" t="s">
        <v>558</v>
      </c>
      <c r="V68" t="s">
        <v>206</v>
      </c>
      <c r="W68" t="s">
        <v>206</v>
      </c>
      <c r="X68" t="s">
        <v>207</v>
      </c>
      <c r="Y68" t="s">
        <v>207</v>
      </c>
      <c r="Z68" t="s">
        <v>207</v>
      </c>
      <c r="AA68" t="s">
        <v>559</v>
      </c>
      <c r="AB68" t="s">
        <v>206</v>
      </c>
      <c r="AC68" t="s">
        <v>206</v>
      </c>
      <c r="AD68" t="s">
        <v>207</v>
      </c>
      <c r="AE68" t="s">
        <v>206</v>
      </c>
      <c r="AF68" t="s">
        <v>206</v>
      </c>
      <c r="AG68" t="s">
        <v>560</v>
      </c>
      <c r="AH68" t="s">
        <v>206</v>
      </c>
      <c r="AI68" t="s">
        <v>207</v>
      </c>
      <c r="AJ68" t="s">
        <v>207</v>
      </c>
      <c r="AK68" t="s">
        <v>207</v>
      </c>
      <c r="AL68" t="s">
        <v>207</v>
      </c>
      <c r="AM68" t="s">
        <v>561</v>
      </c>
      <c r="AN68" t="s">
        <v>206</v>
      </c>
      <c r="AO68" t="s">
        <v>206</v>
      </c>
      <c r="AP68" t="s">
        <v>206</v>
      </c>
      <c r="AQ68" t="s">
        <v>207</v>
      </c>
      <c r="AR68" t="s">
        <v>207</v>
      </c>
      <c r="AS68" t="s">
        <v>562</v>
      </c>
      <c r="AT68" t="s">
        <v>206</v>
      </c>
      <c r="AU68" t="s">
        <v>206</v>
      </c>
      <c r="AV68" t="s">
        <v>207</v>
      </c>
      <c r="AW68" t="s">
        <v>207</v>
      </c>
      <c r="AX68" t="s">
        <v>206</v>
      </c>
      <c r="AY68" t="s">
        <v>563</v>
      </c>
      <c r="BA68" t="s">
        <v>209</v>
      </c>
      <c r="BB68" t="s">
        <v>209</v>
      </c>
      <c r="BC68" t="s">
        <v>209</v>
      </c>
      <c r="BD68" t="s">
        <v>209</v>
      </c>
      <c r="BF68" t="s">
        <v>206</v>
      </c>
      <c r="BG68" t="s">
        <v>206</v>
      </c>
      <c r="BH68" t="s">
        <v>207</v>
      </c>
      <c r="BI68" t="s">
        <v>207</v>
      </c>
      <c r="BJ68" t="s">
        <v>207</v>
      </c>
      <c r="BK68" t="s">
        <v>564</v>
      </c>
      <c r="BL68" t="s">
        <v>206</v>
      </c>
      <c r="BM68" t="s">
        <v>206</v>
      </c>
      <c r="BN68" t="s">
        <v>207</v>
      </c>
      <c r="BO68" t="s">
        <v>207</v>
      </c>
      <c r="BP68" t="s">
        <v>206</v>
      </c>
      <c r="BQ68" t="s">
        <v>565</v>
      </c>
      <c r="BR68" t="s">
        <v>206</v>
      </c>
      <c r="BS68" t="s">
        <v>206</v>
      </c>
      <c r="BT68" t="s">
        <v>207</v>
      </c>
      <c r="BU68" t="s">
        <v>207</v>
      </c>
      <c r="BV68" t="s">
        <v>207</v>
      </c>
      <c r="BW68" t="s">
        <v>566</v>
      </c>
      <c r="BX68" t="s">
        <v>206</v>
      </c>
      <c r="BY68" t="s">
        <v>206</v>
      </c>
      <c r="BZ68" t="s">
        <v>206</v>
      </c>
      <c r="CA68" t="s">
        <v>207</v>
      </c>
      <c r="CB68" t="s">
        <v>207</v>
      </c>
      <c r="CC68" t="s">
        <v>567</v>
      </c>
      <c r="CD68" t="s">
        <v>206</v>
      </c>
      <c r="CE68" t="s">
        <v>207</v>
      </c>
      <c r="CF68" t="s">
        <v>207</v>
      </c>
      <c r="CG68" t="s">
        <v>206</v>
      </c>
      <c r="CH68" t="s">
        <v>206</v>
      </c>
      <c r="CI68" t="s">
        <v>568</v>
      </c>
      <c r="CJ68" t="s">
        <v>206</v>
      </c>
      <c r="CK68" t="s">
        <v>206</v>
      </c>
      <c r="CL68" t="s">
        <v>207</v>
      </c>
      <c r="CM68" t="s">
        <v>207</v>
      </c>
      <c r="CN68" t="s">
        <v>207</v>
      </c>
      <c r="CO68" t="s">
        <v>569</v>
      </c>
      <c r="CP68" t="s">
        <v>206</v>
      </c>
      <c r="CQ68" t="s">
        <v>207</v>
      </c>
      <c r="CR68" t="s">
        <v>206</v>
      </c>
      <c r="CS68" t="s">
        <v>207</v>
      </c>
      <c r="CT68" t="s">
        <v>207</v>
      </c>
      <c r="CU68" t="s">
        <v>570</v>
      </c>
      <c r="CV68" t="s">
        <v>206</v>
      </c>
      <c r="CW68" t="s">
        <v>206</v>
      </c>
      <c r="CX68" t="s">
        <v>207</v>
      </c>
      <c r="CY68" t="s">
        <v>207</v>
      </c>
      <c r="CZ68" t="s">
        <v>207</v>
      </c>
      <c r="DA68" t="s">
        <v>571</v>
      </c>
      <c r="DB68" t="s">
        <v>206</v>
      </c>
      <c r="DC68" t="s">
        <v>207</v>
      </c>
      <c r="DD68" t="s">
        <v>207</v>
      </c>
      <c r="DE68" t="s">
        <v>206</v>
      </c>
      <c r="DF68" t="s">
        <v>207</v>
      </c>
      <c r="DG68" t="s">
        <v>572</v>
      </c>
      <c r="DH68" t="s">
        <v>206</v>
      </c>
      <c r="DI68" t="s">
        <v>206</v>
      </c>
      <c r="DJ68" t="s">
        <v>207</v>
      </c>
      <c r="DK68" t="s">
        <v>206</v>
      </c>
      <c r="DL68" t="s">
        <v>206</v>
      </c>
      <c r="DM68" t="s">
        <v>573</v>
      </c>
      <c r="DN68" t="s">
        <v>206</v>
      </c>
      <c r="DO68" t="s">
        <v>206</v>
      </c>
      <c r="DP68" t="s">
        <v>207</v>
      </c>
      <c r="DQ68" t="s">
        <v>206</v>
      </c>
      <c r="DR68" t="s">
        <v>206</v>
      </c>
      <c r="DS68" t="s">
        <v>574</v>
      </c>
      <c r="DU68" t="s">
        <v>209</v>
      </c>
      <c r="DV68" t="s">
        <v>209</v>
      </c>
      <c r="DW68" t="s">
        <v>209</v>
      </c>
      <c r="DX68" t="s">
        <v>209</v>
      </c>
      <c r="DZ68" t="s">
        <v>206</v>
      </c>
      <c r="EA68" t="s">
        <v>206</v>
      </c>
      <c r="EB68" t="s">
        <v>206</v>
      </c>
      <c r="EC68" t="s">
        <v>206</v>
      </c>
      <c r="ED68" t="s">
        <v>207</v>
      </c>
      <c r="EE68" t="s">
        <v>575</v>
      </c>
      <c r="EF68" t="s">
        <v>206</v>
      </c>
      <c r="EG68" t="s">
        <v>207</v>
      </c>
      <c r="EH68" t="s">
        <v>206</v>
      </c>
      <c r="EI68" t="s">
        <v>207</v>
      </c>
      <c r="EJ68" t="s">
        <v>207</v>
      </c>
      <c r="EK68" t="s">
        <v>576</v>
      </c>
      <c r="EL68" t="s">
        <v>206</v>
      </c>
      <c r="EM68" t="s">
        <v>206</v>
      </c>
      <c r="EN68" t="s">
        <v>206</v>
      </c>
      <c r="EO68" t="s">
        <v>206</v>
      </c>
      <c r="EP68" t="s">
        <v>207</v>
      </c>
      <c r="EQ68" t="s">
        <v>577</v>
      </c>
      <c r="ER68" t="s">
        <v>206</v>
      </c>
      <c r="ES68" t="s">
        <v>206</v>
      </c>
      <c r="ET68" t="s">
        <v>207</v>
      </c>
      <c r="EU68" t="s">
        <v>206</v>
      </c>
      <c r="EV68" t="s">
        <v>207</v>
      </c>
      <c r="EW68" t="s">
        <v>578</v>
      </c>
      <c r="EX68" t="s">
        <v>206</v>
      </c>
      <c r="EY68" t="s">
        <v>206</v>
      </c>
      <c r="EZ68" t="s">
        <v>207</v>
      </c>
      <c r="FA68" t="s">
        <v>207</v>
      </c>
      <c r="FB68" t="s">
        <v>207</v>
      </c>
      <c r="FC68" t="s">
        <v>579</v>
      </c>
      <c r="FD68" t="s">
        <v>206</v>
      </c>
      <c r="FE68" t="s">
        <v>206</v>
      </c>
      <c r="FF68" t="s">
        <v>207</v>
      </c>
      <c r="FG68" t="s">
        <v>206</v>
      </c>
      <c r="FH68" t="s">
        <v>207</v>
      </c>
      <c r="FI68" t="s">
        <v>580</v>
      </c>
      <c r="FJ68" t="s">
        <v>206</v>
      </c>
      <c r="FK68" t="s">
        <v>207</v>
      </c>
      <c r="FL68" t="s">
        <v>207</v>
      </c>
      <c r="FM68" t="s">
        <v>207</v>
      </c>
      <c r="FN68" t="s">
        <v>207</v>
      </c>
      <c r="FO68" t="s">
        <v>581</v>
      </c>
      <c r="FP68" t="s">
        <v>206</v>
      </c>
      <c r="FQ68" t="s">
        <v>206</v>
      </c>
      <c r="FR68" t="s">
        <v>206</v>
      </c>
      <c r="FS68" t="s">
        <v>206</v>
      </c>
      <c r="FT68" t="s">
        <v>206</v>
      </c>
      <c r="FU68" t="s">
        <v>582</v>
      </c>
      <c r="FV68" t="s">
        <v>206</v>
      </c>
      <c r="FW68" t="s">
        <v>206</v>
      </c>
      <c r="FX68" t="s">
        <v>207</v>
      </c>
      <c r="FY68" t="s">
        <v>207</v>
      </c>
      <c r="FZ68" t="s">
        <v>207</v>
      </c>
      <c r="GA68" t="s">
        <v>583</v>
      </c>
      <c r="GB68" t="s">
        <v>206</v>
      </c>
      <c r="GC68" t="s">
        <v>206</v>
      </c>
      <c r="GD68" t="s">
        <v>207</v>
      </c>
      <c r="GE68" t="s">
        <v>206</v>
      </c>
      <c r="GF68" t="s">
        <v>206</v>
      </c>
      <c r="GG68" t="s">
        <v>584</v>
      </c>
      <c r="GH68" t="s">
        <v>206</v>
      </c>
      <c r="GI68" t="s">
        <v>206</v>
      </c>
      <c r="GJ68" t="s">
        <v>207</v>
      </c>
      <c r="GK68" t="s">
        <v>206</v>
      </c>
      <c r="GL68" t="s">
        <v>207</v>
      </c>
      <c r="GM68" t="s">
        <v>585</v>
      </c>
      <c r="GN68" t="s">
        <v>206</v>
      </c>
      <c r="GO68" t="s">
        <v>206</v>
      </c>
      <c r="GP68" t="s">
        <v>207</v>
      </c>
      <c r="GQ68" t="s">
        <v>206</v>
      </c>
      <c r="GR68" t="s">
        <v>207</v>
      </c>
      <c r="GS68" t="s">
        <v>586</v>
      </c>
      <c r="GT68" t="s">
        <v>206</v>
      </c>
      <c r="GU68" t="s">
        <v>206</v>
      </c>
      <c r="GV68" t="s">
        <v>207</v>
      </c>
      <c r="GW68" t="s">
        <v>206</v>
      </c>
      <c r="GX68" t="s">
        <v>207</v>
      </c>
      <c r="GY68" t="s">
        <v>587</v>
      </c>
      <c r="GZ68" t="s">
        <v>206</v>
      </c>
      <c r="HA68" t="s">
        <v>206</v>
      </c>
      <c r="HB68" t="s">
        <v>206</v>
      </c>
      <c r="HC68" t="s">
        <v>207</v>
      </c>
      <c r="HD68" t="s">
        <v>207</v>
      </c>
      <c r="HE68" t="s">
        <v>588</v>
      </c>
      <c r="HF68" t="s">
        <v>206</v>
      </c>
      <c r="HG68" t="s">
        <v>207</v>
      </c>
      <c r="HH68" t="s">
        <v>207</v>
      </c>
      <c r="HI68" t="s">
        <v>206</v>
      </c>
      <c r="HJ68" t="s">
        <v>207</v>
      </c>
      <c r="HK68" t="s">
        <v>589</v>
      </c>
      <c r="HL68" t="s">
        <v>206</v>
      </c>
      <c r="HM68" t="s">
        <v>207</v>
      </c>
      <c r="HN68" t="s">
        <v>207</v>
      </c>
      <c r="HO68" t="s">
        <v>207</v>
      </c>
      <c r="HP68" t="s">
        <v>207</v>
      </c>
      <c r="HQ68" t="s">
        <v>581</v>
      </c>
      <c r="HR68" t="s">
        <v>206</v>
      </c>
      <c r="HS68" t="s">
        <v>206</v>
      </c>
      <c r="HT68" t="s">
        <v>206</v>
      </c>
      <c r="HU68" t="s">
        <v>206</v>
      </c>
      <c r="HV68" t="s">
        <v>206</v>
      </c>
      <c r="HW68" t="s">
        <v>590</v>
      </c>
      <c r="HX68" t="s">
        <v>206</v>
      </c>
      <c r="HY68" t="s">
        <v>206</v>
      </c>
      <c r="HZ68" t="s">
        <v>207</v>
      </c>
      <c r="IA68" t="s">
        <v>207</v>
      </c>
      <c r="IB68" t="s">
        <v>207</v>
      </c>
      <c r="IC68" t="s">
        <v>591</v>
      </c>
      <c r="ID68" t="s">
        <v>206</v>
      </c>
      <c r="IE68" t="s">
        <v>592</v>
      </c>
      <c r="IF68">
        <v>2689.57</v>
      </c>
      <c r="IG68">
        <v>9.14</v>
      </c>
      <c r="II68">
        <v>92.24</v>
      </c>
      <c r="IV68">
        <v>1954.96</v>
      </c>
      <c r="ND68">
        <v>633.23</v>
      </c>
    </row>
    <row r="69" spans="1:368" x14ac:dyDescent="0.25">
      <c r="A69">
        <v>599</v>
      </c>
      <c r="B69" t="s">
        <v>593</v>
      </c>
      <c r="C69">
        <v>4</v>
      </c>
      <c r="D69" t="s">
        <v>198</v>
      </c>
      <c r="E69">
        <v>1645101685</v>
      </c>
      <c r="F69" t="s">
        <v>594</v>
      </c>
      <c r="G69" t="s">
        <v>593</v>
      </c>
      <c r="H69" t="s">
        <v>200</v>
      </c>
      <c r="I69" t="s">
        <v>212</v>
      </c>
      <c r="K69" t="s">
        <v>213</v>
      </c>
      <c r="L69" t="s">
        <v>249</v>
      </c>
      <c r="O69" t="s">
        <v>206</v>
      </c>
      <c r="P69" t="s">
        <v>206</v>
      </c>
      <c r="Q69" t="s">
        <v>206</v>
      </c>
      <c r="R69" t="s">
        <v>207</v>
      </c>
      <c r="S69" t="s">
        <v>206</v>
      </c>
      <c r="T69" t="s">
        <v>207</v>
      </c>
      <c r="U69" t="s">
        <v>595</v>
      </c>
      <c r="W69" t="s">
        <v>209</v>
      </c>
      <c r="X69" t="s">
        <v>209</v>
      </c>
      <c r="Y69" t="s">
        <v>209</v>
      </c>
      <c r="Z69" t="s">
        <v>209</v>
      </c>
      <c r="AB69" t="s">
        <v>206</v>
      </c>
      <c r="AC69" t="s">
        <v>207</v>
      </c>
      <c r="AD69" t="s">
        <v>207</v>
      </c>
      <c r="AE69" t="s">
        <v>206</v>
      </c>
      <c r="AF69" t="s">
        <v>207</v>
      </c>
      <c r="AG69" t="s">
        <v>596</v>
      </c>
      <c r="AI69" t="s">
        <v>209</v>
      </c>
      <c r="AJ69" t="s">
        <v>209</v>
      </c>
      <c r="AK69" t="s">
        <v>209</v>
      </c>
      <c r="AL69" t="s">
        <v>209</v>
      </c>
      <c r="AO69" t="s">
        <v>209</v>
      </c>
      <c r="AP69" t="s">
        <v>209</v>
      </c>
      <c r="AQ69" t="s">
        <v>209</v>
      </c>
      <c r="AR69" t="s">
        <v>209</v>
      </c>
      <c r="AT69" t="s">
        <v>206</v>
      </c>
      <c r="AU69" t="s">
        <v>206</v>
      </c>
      <c r="AV69" t="s">
        <v>207</v>
      </c>
      <c r="AW69" t="s">
        <v>206</v>
      </c>
      <c r="AX69" t="s">
        <v>207</v>
      </c>
      <c r="AY69" t="s">
        <v>597</v>
      </c>
      <c r="AZ69" t="s">
        <v>206</v>
      </c>
      <c r="BA69" t="s">
        <v>207</v>
      </c>
      <c r="BB69" t="s">
        <v>207</v>
      </c>
      <c r="BC69" t="s">
        <v>206</v>
      </c>
      <c r="BD69" t="s">
        <v>207</v>
      </c>
      <c r="BE69" t="s">
        <v>598</v>
      </c>
      <c r="BG69" t="s">
        <v>209</v>
      </c>
      <c r="BH69" t="s">
        <v>209</v>
      </c>
      <c r="BI69" t="s">
        <v>209</v>
      </c>
      <c r="BJ69" t="s">
        <v>209</v>
      </c>
      <c r="BL69" t="s">
        <v>206</v>
      </c>
      <c r="BM69" t="s">
        <v>207</v>
      </c>
      <c r="BN69" t="s">
        <v>207</v>
      </c>
      <c r="BO69" t="s">
        <v>206</v>
      </c>
      <c r="BP69" t="s">
        <v>207</v>
      </c>
      <c r="BQ69" t="s">
        <v>599</v>
      </c>
      <c r="BR69" t="s">
        <v>206</v>
      </c>
      <c r="BS69" t="s">
        <v>207</v>
      </c>
      <c r="BT69" t="s">
        <v>207</v>
      </c>
      <c r="BU69" t="s">
        <v>206</v>
      </c>
      <c r="BV69" t="s">
        <v>207</v>
      </c>
      <c r="BW69" t="s">
        <v>600</v>
      </c>
      <c r="BY69" t="s">
        <v>209</v>
      </c>
      <c r="BZ69" t="s">
        <v>209</v>
      </c>
      <c r="CA69" t="s">
        <v>209</v>
      </c>
      <c r="CB69" t="s">
        <v>209</v>
      </c>
      <c r="CE69" t="s">
        <v>209</v>
      </c>
      <c r="CF69" t="s">
        <v>209</v>
      </c>
      <c r="CG69" t="s">
        <v>209</v>
      </c>
      <c r="CH69" t="s">
        <v>209</v>
      </c>
      <c r="CK69" t="s">
        <v>209</v>
      </c>
      <c r="CL69" t="s">
        <v>209</v>
      </c>
      <c r="CM69" t="s">
        <v>209</v>
      </c>
      <c r="CN69" t="s">
        <v>209</v>
      </c>
      <c r="CP69" t="s">
        <v>206</v>
      </c>
      <c r="CQ69" t="s">
        <v>206</v>
      </c>
      <c r="CR69" t="s">
        <v>207</v>
      </c>
      <c r="CS69" t="s">
        <v>207</v>
      </c>
      <c r="CT69" t="s">
        <v>207</v>
      </c>
      <c r="CU69" t="s">
        <v>601</v>
      </c>
      <c r="CW69" t="s">
        <v>209</v>
      </c>
      <c r="CX69" t="s">
        <v>209</v>
      </c>
      <c r="CY69" t="s">
        <v>209</v>
      </c>
      <c r="CZ69" t="s">
        <v>209</v>
      </c>
      <c r="DC69" t="s">
        <v>209</v>
      </c>
      <c r="DD69" t="s">
        <v>209</v>
      </c>
      <c r="DE69" t="s">
        <v>209</v>
      </c>
      <c r="DF69" t="s">
        <v>209</v>
      </c>
      <c r="DI69" t="s">
        <v>209</v>
      </c>
      <c r="DJ69" t="s">
        <v>209</v>
      </c>
      <c r="DK69" t="s">
        <v>209</v>
      </c>
      <c r="DL69" t="s">
        <v>209</v>
      </c>
      <c r="DN69" t="s">
        <v>206</v>
      </c>
      <c r="DO69" t="s">
        <v>206</v>
      </c>
      <c r="DP69" t="s">
        <v>207</v>
      </c>
      <c r="DQ69" t="s">
        <v>207</v>
      </c>
      <c r="DR69" t="s">
        <v>207</v>
      </c>
      <c r="DS69" t="s">
        <v>602</v>
      </c>
      <c r="DT69" t="s">
        <v>206</v>
      </c>
      <c r="DU69" t="s">
        <v>206</v>
      </c>
      <c r="DV69" t="s">
        <v>207</v>
      </c>
      <c r="DW69" t="s">
        <v>207</v>
      </c>
      <c r="DX69" t="s">
        <v>207</v>
      </c>
      <c r="DY69" t="s">
        <v>603</v>
      </c>
      <c r="DZ69" t="s">
        <v>206</v>
      </c>
      <c r="EA69" t="s">
        <v>206</v>
      </c>
      <c r="EB69" t="s">
        <v>207</v>
      </c>
      <c r="EC69" t="s">
        <v>206</v>
      </c>
      <c r="ED69" t="s">
        <v>206</v>
      </c>
      <c r="EE69" t="s">
        <v>604</v>
      </c>
      <c r="EF69" t="s">
        <v>206</v>
      </c>
      <c r="EG69" t="s">
        <v>206</v>
      </c>
      <c r="EH69" t="s">
        <v>207</v>
      </c>
      <c r="EI69" t="s">
        <v>207</v>
      </c>
      <c r="EJ69" t="s">
        <v>207</v>
      </c>
      <c r="EK69" t="s">
        <v>605</v>
      </c>
      <c r="EM69" t="s">
        <v>209</v>
      </c>
      <c r="EN69" t="s">
        <v>209</v>
      </c>
      <c r="EO69" t="s">
        <v>209</v>
      </c>
      <c r="EP69" t="s">
        <v>209</v>
      </c>
      <c r="ES69" t="s">
        <v>209</v>
      </c>
      <c r="ET69" t="s">
        <v>209</v>
      </c>
      <c r="EU69" t="s">
        <v>209</v>
      </c>
      <c r="EV69" t="s">
        <v>209</v>
      </c>
      <c r="EY69" t="s">
        <v>209</v>
      </c>
      <c r="EZ69" t="s">
        <v>209</v>
      </c>
      <c r="FA69" t="s">
        <v>209</v>
      </c>
      <c r="FB69" t="s">
        <v>209</v>
      </c>
      <c r="FD69" t="s">
        <v>206</v>
      </c>
      <c r="FE69" t="s">
        <v>207</v>
      </c>
      <c r="FF69" t="s">
        <v>207</v>
      </c>
      <c r="FG69" t="s">
        <v>206</v>
      </c>
      <c r="FH69" t="s">
        <v>207</v>
      </c>
      <c r="FI69" t="s">
        <v>606</v>
      </c>
      <c r="FJ69" t="s">
        <v>206</v>
      </c>
      <c r="FK69" t="s">
        <v>206</v>
      </c>
      <c r="FL69" t="s">
        <v>207</v>
      </c>
      <c r="FM69" t="s">
        <v>207</v>
      </c>
      <c r="FN69" t="s">
        <v>207</v>
      </c>
      <c r="FO69" t="s">
        <v>607</v>
      </c>
      <c r="FQ69" t="s">
        <v>209</v>
      </c>
      <c r="FR69" t="s">
        <v>209</v>
      </c>
      <c r="FS69" t="s">
        <v>209</v>
      </c>
      <c r="FT69" t="s">
        <v>209</v>
      </c>
      <c r="FV69" t="s">
        <v>206</v>
      </c>
      <c r="FW69" t="s">
        <v>207</v>
      </c>
      <c r="FX69" t="s">
        <v>207</v>
      </c>
      <c r="FY69" t="s">
        <v>206</v>
      </c>
      <c r="FZ69" t="s">
        <v>207</v>
      </c>
      <c r="GA69" t="s">
        <v>608</v>
      </c>
      <c r="GC69" t="s">
        <v>209</v>
      </c>
      <c r="GD69" t="s">
        <v>209</v>
      </c>
      <c r="GE69" t="s">
        <v>209</v>
      </c>
      <c r="GF69" t="s">
        <v>209</v>
      </c>
      <c r="GH69" t="s">
        <v>206</v>
      </c>
      <c r="GI69" t="s">
        <v>207</v>
      </c>
      <c r="GJ69" t="s">
        <v>207</v>
      </c>
      <c r="GK69" t="s">
        <v>206</v>
      </c>
      <c r="GL69" t="s">
        <v>207</v>
      </c>
      <c r="GM69" t="s">
        <v>609</v>
      </c>
      <c r="GO69" t="s">
        <v>209</v>
      </c>
      <c r="GP69" t="s">
        <v>209</v>
      </c>
      <c r="GQ69" t="s">
        <v>209</v>
      </c>
      <c r="GR69" t="s">
        <v>209</v>
      </c>
      <c r="GU69" t="s">
        <v>209</v>
      </c>
      <c r="GV69" t="s">
        <v>209</v>
      </c>
      <c r="GW69" t="s">
        <v>209</v>
      </c>
      <c r="GX69" t="s">
        <v>209</v>
      </c>
      <c r="HA69" t="s">
        <v>209</v>
      </c>
      <c r="HB69" t="s">
        <v>209</v>
      </c>
      <c r="HC69" t="s">
        <v>209</v>
      </c>
      <c r="HD69" t="s">
        <v>209</v>
      </c>
      <c r="HG69" t="s">
        <v>209</v>
      </c>
      <c r="HH69" t="s">
        <v>209</v>
      </c>
      <c r="HI69" t="s">
        <v>209</v>
      </c>
      <c r="HJ69" t="s">
        <v>209</v>
      </c>
      <c r="HL69" t="s">
        <v>206</v>
      </c>
      <c r="HM69" t="s">
        <v>206</v>
      </c>
      <c r="HN69" t="s">
        <v>207</v>
      </c>
      <c r="HO69" t="s">
        <v>207</v>
      </c>
      <c r="HP69" t="s">
        <v>207</v>
      </c>
      <c r="HQ69" t="s">
        <v>610</v>
      </c>
      <c r="HR69" t="s">
        <v>206</v>
      </c>
      <c r="HS69" t="s">
        <v>206</v>
      </c>
      <c r="HT69" t="s">
        <v>207</v>
      </c>
      <c r="HU69" t="s">
        <v>206</v>
      </c>
      <c r="HV69" t="s">
        <v>206</v>
      </c>
      <c r="HW69" t="s">
        <v>611</v>
      </c>
      <c r="HY69" t="s">
        <v>209</v>
      </c>
      <c r="HZ69" t="s">
        <v>209</v>
      </c>
      <c r="IA69" t="s">
        <v>209</v>
      </c>
      <c r="IB69" t="s">
        <v>209</v>
      </c>
      <c r="ID69" t="s">
        <v>207</v>
      </c>
      <c r="IF69">
        <v>6788.57</v>
      </c>
      <c r="IG69">
        <v>16.61</v>
      </c>
      <c r="II69">
        <v>83.46</v>
      </c>
      <c r="IV69">
        <v>6673.98</v>
      </c>
      <c r="ND69">
        <v>14.52</v>
      </c>
    </row>
    <row r="70" spans="1:368" x14ac:dyDescent="0.25">
      <c r="A70">
        <v>603</v>
      </c>
      <c r="B70" t="s">
        <v>612</v>
      </c>
      <c r="C70">
        <v>4</v>
      </c>
      <c r="D70" t="s">
        <v>198</v>
      </c>
      <c r="E70">
        <v>2064090833</v>
      </c>
      <c r="F70" t="s">
        <v>613</v>
      </c>
      <c r="G70" t="s">
        <v>614</v>
      </c>
      <c r="H70" t="s">
        <v>200</v>
      </c>
      <c r="I70" t="s">
        <v>241</v>
      </c>
      <c r="K70" t="s">
        <v>202</v>
      </c>
      <c r="N70" t="s">
        <v>615</v>
      </c>
      <c r="O70" t="s">
        <v>207</v>
      </c>
      <c r="Q70" t="s">
        <v>209</v>
      </c>
      <c r="R70" t="s">
        <v>209</v>
      </c>
      <c r="S70" t="s">
        <v>209</v>
      </c>
      <c r="T70" t="s">
        <v>209</v>
      </c>
      <c r="W70" t="s">
        <v>209</v>
      </c>
      <c r="X70" t="s">
        <v>209</v>
      </c>
      <c r="Y70" t="s">
        <v>209</v>
      </c>
      <c r="Z70" t="s">
        <v>209</v>
      </c>
      <c r="AC70" t="s">
        <v>209</v>
      </c>
      <c r="AD70" t="s">
        <v>209</v>
      </c>
      <c r="AE70" t="s">
        <v>209</v>
      </c>
      <c r="AF70" t="s">
        <v>209</v>
      </c>
      <c r="AI70" t="s">
        <v>209</v>
      </c>
      <c r="AJ70" t="s">
        <v>209</v>
      </c>
      <c r="AK70" t="s">
        <v>209</v>
      </c>
      <c r="AL70" t="s">
        <v>209</v>
      </c>
      <c r="AO70" t="s">
        <v>209</v>
      </c>
      <c r="AP70" t="s">
        <v>209</v>
      </c>
      <c r="AQ70" t="s">
        <v>209</v>
      </c>
      <c r="AR70" t="s">
        <v>209</v>
      </c>
      <c r="AU70" t="s">
        <v>209</v>
      </c>
      <c r="AV70" t="s">
        <v>209</v>
      </c>
      <c r="AW70" t="s">
        <v>209</v>
      </c>
      <c r="AX70" t="s">
        <v>209</v>
      </c>
      <c r="BA70" t="s">
        <v>209</v>
      </c>
      <c r="BB70" t="s">
        <v>209</v>
      </c>
      <c r="BC70" t="s">
        <v>209</v>
      </c>
      <c r="BD70" t="s">
        <v>209</v>
      </c>
      <c r="BG70" t="s">
        <v>209</v>
      </c>
      <c r="BH70" t="s">
        <v>209</v>
      </c>
      <c r="BI70" t="s">
        <v>209</v>
      </c>
      <c r="BJ70" t="s">
        <v>209</v>
      </c>
      <c r="BM70" t="s">
        <v>209</v>
      </c>
      <c r="BN70" t="s">
        <v>209</v>
      </c>
      <c r="BO70" t="s">
        <v>209</v>
      </c>
      <c r="BP70" t="s">
        <v>209</v>
      </c>
      <c r="BS70" t="s">
        <v>209</v>
      </c>
      <c r="BT70" t="s">
        <v>209</v>
      </c>
      <c r="BU70" t="s">
        <v>209</v>
      </c>
      <c r="BV70" t="s">
        <v>209</v>
      </c>
      <c r="BY70" t="s">
        <v>209</v>
      </c>
      <c r="BZ70" t="s">
        <v>209</v>
      </c>
      <c r="CA70" t="s">
        <v>209</v>
      </c>
      <c r="CB70" t="s">
        <v>209</v>
      </c>
      <c r="CE70" t="s">
        <v>209</v>
      </c>
      <c r="CF70" t="s">
        <v>209</v>
      </c>
      <c r="CG70" t="s">
        <v>209</v>
      </c>
      <c r="CH70" t="s">
        <v>209</v>
      </c>
      <c r="CK70" t="s">
        <v>209</v>
      </c>
      <c r="CL70" t="s">
        <v>209</v>
      </c>
      <c r="CM70" t="s">
        <v>209</v>
      </c>
      <c r="CN70" t="s">
        <v>209</v>
      </c>
      <c r="CQ70" t="s">
        <v>209</v>
      </c>
      <c r="CR70" t="s">
        <v>209</v>
      </c>
      <c r="CS70" t="s">
        <v>209</v>
      </c>
      <c r="CT70" t="s">
        <v>209</v>
      </c>
      <c r="CW70" t="s">
        <v>209</v>
      </c>
      <c r="CX70" t="s">
        <v>209</v>
      </c>
      <c r="CY70" t="s">
        <v>209</v>
      </c>
      <c r="CZ70" t="s">
        <v>209</v>
      </c>
      <c r="DC70" t="s">
        <v>209</v>
      </c>
      <c r="DD70" t="s">
        <v>209</v>
      </c>
      <c r="DE70" t="s">
        <v>209</v>
      </c>
      <c r="DF70" t="s">
        <v>209</v>
      </c>
      <c r="DI70" t="s">
        <v>209</v>
      </c>
      <c r="DJ70" t="s">
        <v>209</v>
      </c>
      <c r="DK70" t="s">
        <v>209</v>
      </c>
      <c r="DL70" t="s">
        <v>209</v>
      </c>
      <c r="DO70" t="s">
        <v>209</v>
      </c>
      <c r="DP70" t="s">
        <v>209</v>
      </c>
      <c r="DQ70" t="s">
        <v>209</v>
      </c>
      <c r="DR70" t="s">
        <v>209</v>
      </c>
      <c r="DU70" t="s">
        <v>209</v>
      </c>
      <c r="DV70" t="s">
        <v>209</v>
      </c>
      <c r="DW70" t="s">
        <v>209</v>
      </c>
      <c r="DX70" t="s">
        <v>209</v>
      </c>
      <c r="EA70" t="s">
        <v>209</v>
      </c>
      <c r="EB70" t="s">
        <v>209</v>
      </c>
      <c r="EC70" t="s">
        <v>209</v>
      </c>
      <c r="ED70" t="s">
        <v>209</v>
      </c>
      <c r="EG70" t="s">
        <v>209</v>
      </c>
      <c r="EH70" t="s">
        <v>209</v>
      </c>
      <c r="EI70" t="s">
        <v>209</v>
      </c>
      <c r="EJ70" t="s">
        <v>209</v>
      </c>
      <c r="EM70" t="s">
        <v>209</v>
      </c>
      <c r="EN70" t="s">
        <v>209</v>
      </c>
      <c r="EO70" t="s">
        <v>209</v>
      </c>
      <c r="EP70" t="s">
        <v>209</v>
      </c>
      <c r="ES70" t="s">
        <v>209</v>
      </c>
      <c r="ET70" t="s">
        <v>209</v>
      </c>
      <c r="EU70" t="s">
        <v>209</v>
      </c>
      <c r="EV70" t="s">
        <v>209</v>
      </c>
      <c r="EY70" t="s">
        <v>209</v>
      </c>
      <c r="EZ70" t="s">
        <v>209</v>
      </c>
      <c r="FA70" t="s">
        <v>209</v>
      </c>
      <c r="FB70" t="s">
        <v>209</v>
      </c>
      <c r="FE70" t="s">
        <v>209</v>
      </c>
      <c r="FF70" t="s">
        <v>209</v>
      </c>
      <c r="FG70" t="s">
        <v>209</v>
      </c>
      <c r="FH70" t="s">
        <v>209</v>
      </c>
      <c r="FK70" t="s">
        <v>209</v>
      </c>
      <c r="FL70" t="s">
        <v>209</v>
      </c>
      <c r="FM70" t="s">
        <v>209</v>
      </c>
      <c r="FN70" t="s">
        <v>209</v>
      </c>
      <c r="FQ70" t="s">
        <v>209</v>
      </c>
      <c r="FR70" t="s">
        <v>209</v>
      </c>
      <c r="FS70" t="s">
        <v>209</v>
      </c>
      <c r="FT70" t="s">
        <v>209</v>
      </c>
      <c r="FW70" t="s">
        <v>209</v>
      </c>
      <c r="FX70" t="s">
        <v>209</v>
      </c>
      <c r="FY70" t="s">
        <v>209</v>
      </c>
      <c r="FZ70" t="s">
        <v>209</v>
      </c>
      <c r="GC70" t="s">
        <v>209</v>
      </c>
      <c r="GD70" t="s">
        <v>209</v>
      </c>
      <c r="GE70" t="s">
        <v>209</v>
      </c>
      <c r="GF70" t="s">
        <v>209</v>
      </c>
      <c r="GI70" t="s">
        <v>209</v>
      </c>
      <c r="GJ70" t="s">
        <v>209</v>
      </c>
      <c r="GK70" t="s">
        <v>209</v>
      </c>
      <c r="GL70" t="s">
        <v>209</v>
      </c>
      <c r="GO70" t="s">
        <v>209</v>
      </c>
      <c r="GP70" t="s">
        <v>209</v>
      </c>
      <c r="GQ70" t="s">
        <v>209</v>
      </c>
      <c r="GR70" t="s">
        <v>209</v>
      </c>
      <c r="GU70" t="s">
        <v>209</v>
      </c>
      <c r="GV70" t="s">
        <v>209</v>
      </c>
      <c r="GW70" t="s">
        <v>209</v>
      </c>
      <c r="GX70" t="s">
        <v>209</v>
      </c>
      <c r="HA70" t="s">
        <v>209</v>
      </c>
      <c r="HB70" t="s">
        <v>209</v>
      </c>
      <c r="HC70" t="s">
        <v>209</v>
      </c>
      <c r="HD70" t="s">
        <v>209</v>
      </c>
      <c r="HG70" t="s">
        <v>209</v>
      </c>
      <c r="HH70" t="s">
        <v>209</v>
      </c>
      <c r="HI70" t="s">
        <v>209</v>
      </c>
      <c r="HJ70" t="s">
        <v>209</v>
      </c>
      <c r="HM70" t="s">
        <v>209</v>
      </c>
      <c r="HN70" t="s">
        <v>209</v>
      </c>
      <c r="HO70" t="s">
        <v>209</v>
      </c>
      <c r="HP70" t="s">
        <v>209</v>
      </c>
      <c r="HS70" t="s">
        <v>209</v>
      </c>
      <c r="HT70" t="s">
        <v>209</v>
      </c>
      <c r="HU70" t="s">
        <v>209</v>
      </c>
      <c r="HV70" t="s">
        <v>209</v>
      </c>
      <c r="HY70" t="s">
        <v>209</v>
      </c>
      <c r="HZ70" t="s">
        <v>209</v>
      </c>
      <c r="IA70" t="s">
        <v>209</v>
      </c>
      <c r="IB70" t="s">
        <v>209</v>
      </c>
      <c r="ID70" t="s">
        <v>207</v>
      </c>
      <c r="IF70">
        <v>3003.02</v>
      </c>
      <c r="IG70">
        <v>364.06</v>
      </c>
      <c r="II70">
        <v>2450.09</v>
      </c>
      <c r="IV70">
        <v>156.13999999999999</v>
      </c>
      <c r="ND70">
        <v>32.729999999999997</v>
      </c>
    </row>
    <row r="71" spans="1:368" x14ac:dyDescent="0.25">
      <c r="A71">
        <v>606</v>
      </c>
      <c r="B71" t="s">
        <v>616</v>
      </c>
      <c r="C71">
        <v>4</v>
      </c>
      <c r="D71" t="s">
        <v>198</v>
      </c>
      <c r="E71">
        <v>2058437505</v>
      </c>
      <c r="F71" t="s">
        <v>617</v>
      </c>
      <c r="G71" t="s">
        <v>616</v>
      </c>
      <c r="H71" t="s">
        <v>200</v>
      </c>
      <c r="I71" t="s">
        <v>201</v>
      </c>
      <c r="K71" t="s">
        <v>202</v>
      </c>
      <c r="N71" t="s">
        <v>421</v>
      </c>
      <c r="O71" t="s">
        <v>206</v>
      </c>
      <c r="Q71" t="s">
        <v>209</v>
      </c>
      <c r="R71" t="s">
        <v>209</v>
      </c>
      <c r="S71" t="s">
        <v>209</v>
      </c>
      <c r="T71" t="s">
        <v>209</v>
      </c>
      <c r="W71" t="s">
        <v>209</v>
      </c>
      <c r="X71" t="s">
        <v>209</v>
      </c>
      <c r="Y71" t="s">
        <v>209</v>
      </c>
      <c r="Z71" t="s">
        <v>209</v>
      </c>
      <c r="AC71" t="s">
        <v>209</v>
      </c>
      <c r="AD71" t="s">
        <v>209</v>
      </c>
      <c r="AE71" t="s">
        <v>209</v>
      </c>
      <c r="AF71" t="s">
        <v>209</v>
      </c>
      <c r="AI71" t="s">
        <v>209</v>
      </c>
      <c r="AJ71" t="s">
        <v>209</v>
      </c>
      <c r="AK71" t="s">
        <v>209</v>
      </c>
      <c r="AL71" t="s">
        <v>209</v>
      </c>
      <c r="AO71" t="s">
        <v>209</v>
      </c>
      <c r="AP71" t="s">
        <v>209</v>
      </c>
      <c r="AQ71" t="s">
        <v>209</v>
      </c>
      <c r="AR71" t="s">
        <v>209</v>
      </c>
      <c r="AU71" t="s">
        <v>209</v>
      </c>
      <c r="AV71" t="s">
        <v>209</v>
      </c>
      <c r="AW71" t="s">
        <v>209</v>
      </c>
      <c r="AX71" t="s">
        <v>209</v>
      </c>
      <c r="BA71" t="s">
        <v>209</v>
      </c>
      <c r="BB71" t="s">
        <v>209</v>
      </c>
      <c r="BC71" t="s">
        <v>209</v>
      </c>
      <c r="BD71" t="s">
        <v>209</v>
      </c>
      <c r="BG71" t="s">
        <v>209</v>
      </c>
      <c r="BH71" t="s">
        <v>209</v>
      </c>
      <c r="BI71" t="s">
        <v>209</v>
      </c>
      <c r="BJ71" t="s">
        <v>209</v>
      </c>
      <c r="BM71" t="s">
        <v>209</v>
      </c>
      <c r="BN71" t="s">
        <v>209</v>
      </c>
      <c r="BO71" t="s">
        <v>209</v>
      </c>
      <c r="BP71" t="s">
        <v>209</v>
      </c>
      <c r="BS71" t="s">
        <v>209</v>
      </c>
      <c r="BT71" t="s">
        <v>209</v>
      </c>
      <c r="BU71" t="s">
        <v>209</v>
      </c>
      <c r="BV71" t="s">
        <v>209</v>
      </c>
      <c r="BX71" t="s">
        <v>206</v>
      </c>
      <c r="BY71" t="s">
        <v>206</v>
      </c>
      <c r="BZ71" t="s">
        <v>207</v>
      </c>
      <c r="CA71" t="s">
        <v>206</v>
      </c>
      <c r="CB71" t="s">
        <v>207</v>
      </c>
      <c r="CC71" t="s">
        <v>618</v>
      </c>
      <c r="CE71" t="s">
        <v>209</v>
      </c>
      <c r="CF71" t="s">
        <v>209</v>
      </c>
      <c r="CG71" t="s">
        <v>209</v>
      </c>
      <c r="CH71" t="s">
        <v>209</v>
      </c>
      <c r="CK71" t="s">
        <v>209</v>
      </c>
      <c r="CL71" t="s">
        <v>209</v>
      </c>
      <c r="CM71" t="s">
        <v>209</v>
      </c>
      <c r="CN71" t="s">
        <v>209</v>
      </c>
      <c r="CQ71" t="s">
        <v>209</v>
      </c>
      <c r="CR71" t="s">
        <v>209</v>
      </c>
      <c r="CS71" t="s">
        <v>209</v>
      </c>
      <c r="CT71" t="s">
        <v>209</v>
      </c>
      <c r="CW71" t="s">
        <v>209</v>
      </c>
      <c r="CX71" t="s">
        <v>209</v>
      </c>
      <c r="CY71" t="s">
        <v>209</v>
      </c>
      <c r="CZ71" t="s">
        <v>209</v>
      </c>
      <c r="DC71" t="s">
        <v>209</v>
      </c>
      <c r="DD71" t="s">
        <v>209</v>
      </c>
      <c r="DE71" t="s">
        <v>209</v>
      </c>
      <c r="DF71" t="s">
        <v>209</v>
      </c>
      <c r="DI71" t="s">
        <v>209</v>
      </c>
      <c r="DJ71" t="s">
        <v>209</v>
      </c>
      <c r="DK71" t="s">
        <v>209</v>
      </c>
      <c r="DL71" t="s">
        <v>209</v>
      </c>
      <c r="DO71" t="s">
        <v>209</v>
      </c>
      <c r="DP71" t="s">
        <v>209</v>
      </c>
      <c r="DQ71" t="s">
        <v>209</v>
      </c>
      <c r="DR71" t="s">
        <v>209</v>
      </c>
      <c r="DU71" t="s">
        <v>209</v>
      </c>
      <c r="DV71" t="s">
        <v>209</v>
      </c>
      <c r="DW71" t="s">
        <v>209</v>
      </c>
      <c r="DX71" t="s">
        <v>209</v>
      </c>
      <c r="EA71" t="s">
        <v>209</v>
      </c>
      <c r="EB71" t="s">
        <v>209</v>
      </c>
      <c r="EC71" t="s">
        <v>209</v>
      </c>
      <c r="ED71" t="s">
        <v>209</v>
      </c>
      <c r="EG71" t="s">
        <v>209</v>
      </c>
      <c r="EH71" t="s">
        <v>209</v>
      </c>
      <c r="EI71" t="s">
        <v>209</v>
      </c>
      <c r="EJ71" t="s">
        <v>209</v>
      </c>
      <c r="EM71" t="s">
        <v>209</v>
      </c>
      <c r="EN71" t="s">
        <v>209</v>
      </c>
      <c r="EO71" t="s">
        <v>209</v>
      </c>
      <c r="EP71" t="s">
        <v>209</v>
      </c>
      <c r="ES71" t="s">
        <v>209</v>
      </c>
      <c r="ET71" t="s">
        <v>209</v>
      </c>
      <c r="EU71" t="s">
        <v>209</v>
      </c>
      <c r="EV71" t="s">
        <v>209</v>
      </c>
      <c r="EY71" t="s">
        <v>209</v>
      </c>
      <c r="EZ71" t="s">
        <v>209</v>
      </c>
      <c r="FA71" t="s">
        <v>209</v>
      </c>
      <c r="FB71" t="s">
        <v>209</v>
      </c>
      <c r="FE71" t="s">
        <v>209</v>
      </c>
      <c r="FF71" t="s">
        <v>209</v>
      </c>
      <c r="FG71" t="s">
        <v>209</v>
      </c>
      <c r="FH71" t="s">
        <v>209</v>
      </c>
      <c r="FK71" t="s">
        <v>209</v>
      </c>
      <c r="FL71" t="s">
        <v>209</v>
      </c>
      <c r="FM71" t="s">
        <v>209</v>
      </c>
      <c r="FN71" t="s">
        <v>209</v>
      </c>
      <c r="FQ71" t="s">
        <v>209</v>
      </c>
      <c r="FR71" t="s">
        <v>209</v>
      </c>
      <c r="FS71" t="s">
        <v>209</v>
      </c>
      <c r="FT71" t="s">
        <v>209</v>
      </c>
      <c r="FW71" t="s">
        <v>209</v>
      </c>
      <c r="FX71" t="s">
        <v>209</v>
      </c>
      <c r="FY71" t="s">
        <v>209</v>
      </c>
      <c r="FZ71" t="s">
        <v>209</v>
      </c>
      <c r="GC71" t="s">
        <v>209</v>
      </c>
      <c r="GD71" t="s">
        <v>209</v>
      </c>
      <c r="GE71" t="s">
        <v>209</v>
      </c>
      <c r="GF71" t="s">
        <v>209</v>
      </c>
      <c r="GI71" t="s">
        <v>209</v>
      </c>
      <c r="GJ71" t="s">
        <v>209</v>
      </c>
      <c r="GK71" t="s">
        <v>209</v>
      </c>
      <c r="GL71" t="s">
        <v>209</v>
      </c>
      <c r="GO71" t="s">
        <v>209</v>
      </c>
      <c r="GP71" t="s">
        <v>209</v>
      </c>
      <c r="GQ71" t="s">
        <v>209</v>
      </c>
      <c r="GR71" t="s">
        <v>209</v>
      </c>
      <c r="GU71" t="s">
        <v>209</v>
      </c>
      <c r="GV71" t="s">
        <v>209</v>
      </c>
      <c r="GW71" t="s">
        <v>209</v>
      </c>
      <c r="GX71" t="s">
        <v>209</v>
      </c>
      <c r="HA71" t="s">
        <v>209</v>
      </c>
      <c r="HB71" t="s">
        <v>209</v>
      </c>
      <c r="HC71" t="s">
        <v>209</v>
      </c>
      <c r="HD71" t="s">
        <v>209</v>
      </c>
      <c r="HG71" t="s">
        <v>209</v>
      </c>
      <c r="HH71" t="s">
        <v>209</v>
      </c>
      <c r="HI71" t="s">
        <v>209</v>
      </c>
      <c r="HJ71" t="s">
        <v>209</v>
      </c>
      <c r="HM71" t="s">
        <v>209</v>
      </c>
      <c r="HN71" t="s">
        <v>209</v>
      </c>
      <c r="HO71" t="s">
        <v>209</v>
      </c>
      <c r="HP71" t="s">
        <v>209</v>
      </c>
      <c r="HS71" t="s">
        <v>209</v>
      </c>
      <c r="HT71" t="s">
        <v>209</v>
      </c>
      <c r="HU71" t="s">
        <v>209</v>
      </c>
      <c r="HV71" t="s">
        <v>209</v>
      </c>
      <c r="HY71" t="s">
        <v>209</v>
      </c>
      <c r="HZ71" t="s">
        <v>209</v>
      </c>
      <c r="IA71" t="s">
        <v>209</v>
      </c>
      <c r="IB71" t="s">
        <v>209</v>
      </c>
      <c r="ID71" t="s">
        <v>207</v>
      </c>
      <c r="IF71">
        <v>536.88</v>
      </c>
      <c r="IG71">
        <v>4.38</v>
      </c>
      <c r="II71">
        <v>140.12</v>
      </c>
      <c r="IV71">
        <v>382.72</v>
      </c>
      <c r="ND71">
        <v>9.66</v>
      </c>
    </row>
    <row r="72" spans="1:368" x14ac:dyDescent="0.25">
      <c r="A72">
        <v>608</v>
      </c>
      <c r="B72" t="s">
        <v>619</v>
      </c>
      <c r="C72">
        <v>4</v>
      </c>
      <c r="D72" t="s">
        <v>198</v>
      </c>
      <c r="E72">
        <v>1304570733</v>
      </c>
      <c r="F72" t="s">
        <v>620</v>
      </c>
      <c r="G72" t="s">
        <v>619</v>
      </c>
      <c r="H72" t="s">
        <v>200</v>
      </c>
      <c r="I72" t="s">
        <v>201</v>
      </c>
      <c r="K72" t="s">
        <v>202</v>
      </c>
      <c r="N72" t="s">
        <v>421</v>
      </c>
      <c r="O72" t="s">
        <v>206</v>
      </c>
      <c r="P72" t="s">
        <v>206</v>
      </c>
      <c r="Q72" t="s">
        <v>206</v>
      </c>
      <c r="R72" t="s">
        <v>207</v>
      </c>
      <c r="S72" t="s">
        <v>207</v>
      </c>
      <c r="T72" t="s">
        <v>206</v>
      </c>
      <c r="U72" t="s">
        <v>621</v>
      </c>
      <c r="V72" t="s">
        <v>206</v>
      </c>
      <c r="W72" t="s">
        <v>206</v>
      </c>
      <c r="X72" t="s">
        <v>206</v>
      </c>
      <c r="Y72" t="s">
        <v>207</v>
      </c>
      <c r="Z72" t="s">
        <v>207</v>
      </c>
      <c r="AA72" t="s">
        <v>622</v>
      </c>
      <c r="AB72" t="s">
        <v>206</v>
      </c>
      <c r="AC72" t="s">
        <v>206</v>
      </c>
      <c r="AD72" t="s">
        <v>207</v>
      </c>
      <c r="AE72" t="s">
        <v>207</v>
      </c>
      <c r="AF72" t="s">
        <v>207</v>
      </c>
      <c r="AG72" t="s">
        <v>623</v>
      </c>
      <c r="AH72" t="s">
        <v>206</v>
      </c>
      <c r="AI72" t="s">
        <v>206</v>
      </c>
      <c r="AJ72" t="s">
        <v>207</v>
      </c>
      <c r="AK72" t="s">
        <v>207</v>
      </c>
      <c r="AL72" t="s">
        <v>207</v>
      </c>
      <c r="AM72" t="s">
        <v>624</v>
      </c>
      <c r="AO72" t="s">
        <v>209</v>
      </c>
      <c r="AP72" t="s">
        <v>209</v>
      </c>
      <c r="AQ72" t="s">
        <v>209</v>
      </c>
      <c r="AR72" t="s">
        <v>209</v>
      </c>
      <c r="AU72" t="s">
        <v>209</v>
      </c>
      <c r="AV72" t="s">
        <v>209</v>
      </c>
      <c r="AW72" t="s">
        <v>209</v>
      </c>
      <c r="AX72" t="s">
        <v>209</v>
      </c>
      <c r="AZ72" t="s">
        <v>206</v>
      </c>
      <c r="BA72" t="s">
        <v>206</v>
      </c>
      <c r="BB72" t="s">
        <v>207</v>
      </c>
      <c r="BC72" t="s">
        <v>207</v>
      </c>
      <c r="BD72" t="s">
        <v>207</v>
      </c>
      <c r="BE72" t="s">
        <v>625</v>
      </c>
      <c r="BG72" t="s">
        <v>209</v>
      </c>
      <c r="BH72" t="s">
        <v>209</v>
      </c>
      <c r="BI72" t="s">
        <v>209</v>
      </c>
      <c r="BJ72" t="s">
        <v>209</v>
      </c>
      <c r="BL72" t="s">
        <v>206</v>
      </c>
      <c r="BM72" t="s">
        <v>206</v>
      </c>
      <c r="BN72" t="s">
        <v>207</v>
      </c>
      <c r="BO72" t="s">
        <v>207</v>
      </c>
      <c r="BP72" t="s">
        <v>207</v>
      </c>
      <c r="BQ72" t="s">
        <v>626</v>
      </c>
      <c r="BR72" t="s">
        <v>206</v>
      </c>
      <c r="BS72" t="s">
        <v>206</v>
      </c>
      <c r="BT72" t="s">
        <v>207</v>
      </c>
      <c r="BU72" t="s">
        <v>207</v>
      </c>
      <c r="BV72" t="s">
        <v>207</v>
      </c>
      <c r="BW72" t="s">
        <v>627</v>
      </c>
      <c r="BY72" t="s">
        <v>209</v>
      </c>
      <c r="BZ72" t="s">
        <v>209</v>
      </c>
      <c r="CA72" t="s">
        <v>209</v>
      </c>
      <c r="CB72" t="s">
        <v>209</v>
      </c>
      <c r="CE72" t="s">
        <v>209</v>
      </c>
      <c r="CF72" t="s">
        <v>209</v>
      </c>
      <c r="CG72" t="s">
        <v>209</v>
      </c>
      <c r="CH72" t="s">
        <v>209</v>
      </c>
      <c r="CK72" t="s">
        <v>209</v>
      </c>
      <c r="CL72" t="s">
        <v>209</v>
      </c>
      <c r="CM72" t="s">
        <v>209</v>
      </c>
      <c r="CN72" t="s">
        <v>209</v>
      </c>
      <c r="CQ72" t="s">
        <v>209</v>
      </c>
      <c r="CR72" t="s">
        <v>209</v>
      </c>
      <c r="CS72" t="s">
        <v>209</v>
      </c>
      <c r="CT72" t="s">
        <v>209</v>
      </c>
      <c r="CW72" t="s">
        <v>209</v>
      </c>
      <c r="CX72" t="s">
        <v>209</v>
      </c>
      <c r="CY72" t="s">
        <v>209</v>
      </c>
      <c r="CZ72" t="s">
        <v>209</v>
      </c>
      <c r="DC72" t="s">
        <v>209</v>
      </c>
      <c r="DD72" t="s">
        <v>209</v>
      </c>
      <c r="DE72" t="s">
        <v>209</v>
      </c>
      <c r="DF72" t="s">
        <v>209</v>
      </c>
      <c r="DI72" t="s">
        <v>209</v>
      </c>
      <c r="DJ72" t="s">
        <v>209</v>
      </c>
      <c r="DK72" t="s">
        <v>209</v>
      </c>
      <c r="DL72" t="s">
        <v>209</v>
      </c>
      <c r="DO72" t="s">
        <v>209</v>
      </c>
      <c r="DP72" t="s">
        <v>209</v>
      </c>
      <c r="DQ72" t="s">
        <v>209</v>
      </c>
      <c r="DR72" t="s">
        <v>209</v>
      </c>
      <c r="DU72" t="s">
        <v>209</v>
      </c>
      <c r="DV72" t="s">
        <v>209</v>
      </c>
      <c r="DW72" t="s">
        <v>209</v>
      </c>
      <c r="DX72" t="s">
        <v>209</v>
      </c>
      <c r="EA72" t="s">
        <v>209</v>
      </c>
      <c r="EB72" t="s">
        <v>209</v>
      </c>
      <c r="EC72" t="s">
        <v>209</v>
      </c>
      <c r="ED72" t="s">
        <v>209</v>
      </c>
      <c r="EG72" t="s">
        <v>209</v>
      </c>
      <c r="EH72" t="s">
        <v>209</v>
      </c>
      <c r="EI72" t="s">
        <v>209</v>
      </c>
      <c r="EJ72" t="s">
        <v>209</v>
      </c>
      <c r="EM72" t="s">
        <v>209</v>
      </c>
      <c r="EN72" t="s">
        <v>209</v>
      </c>
      <c r="EO72" t="s">
        <v>209</v>
      </c>
      <c r="EP72" t="s">
        <v>209</v>
      </c>
      <c r="ES72" t="s">
        <v>209</v>
      </c>
      <c r="ET72" t="s">
        <v>209</v>
      </c>
      <c r="EU72" t="s">
        <v>209</v>
      </c>
      <c r="EV72" t="s">
        <v>209</v>
      </c>
      <c r="EY72" t="s">
        <v>209</v>
      </c>
      <c r="EZ72" t="s">
        <v>209</v>
      </c>
      <c r="FA72" t="s">
        <v>209</v>
      </c>
      <c r="FB72" t="s">
        <v>209</v>
      </c>
      <c r="FE72" t="s">
        <v>209</v>
      </c>
      <c r="FF72" t="s">
        <v>209</v>
      </c>
      <c r="FG72" t="s">
        <v>209</v>
      </c>
      <c r="FH72" t="s">
        <v>209</v>
      </c>
      <c r="FK72" t="s">
        <v>209</v>
      </c>
      <c r="FL72" t="s">
        <v>209</v>
      </c>
      <c r="FM72" t="s">
        <v>209</v>
      </c>
      <c r="FN72" t="s">
        <v>209</v>
      </c>
      <c r="FQ72" t="s">
        <v>209</v>
      </c>
      <c r="FR72" t="s">
        <v>209</v>
      </c>
      <c r="FS72" t="s">
        <v>209</v>
      </c>
      <c r="FT72" t="s">
        <v>209</v>
      </c>
      <c r="FW72" t="s">
        <v>209</v>
      </c>
      <c r="FX72" t="s">
        <v>209</v>
      </c>
      <c r="FY72" t="s">
        <v>209</v>
      </c>
      <c r="FZ72" t="s">
        <v>209</v>
      </c>
      <c r="GC72" t="s">
        <v>209</v>
      </c>
      <c r="GD72" t="s">
        <v>209</v>
      </c>
      <c r="GE72" t="s">
        <v>209</v>
      </c>
      <c r="GF72" t="s">
        <v>209</v>
      </c>
      <c r="GI72" t="s">
        <v>209</v>
      </c>
      <c r="GJ72" t="s">
        <v>209</v>
      </c>
      <c r="GK72" t="s">
        <v>209</v>
      </c>
      <c r="GL72" t="s">
        <v>209</v>
      </c>
      <c r="GO72" t="s">
        <v>209</v>
      </c>
      <c r="GP72" t="s">
        <v>209</v>
      </c>
      <c r="GQ72" t="s">
        <v>209</v>
      </c>
      <c r="GR72" t="s">
        <v>209</v>
      </c>
      <c r="GU72" t="s">
        <v>209</v>
      </c>
      <c r="GV72" t="s">
        <v>209</v>
      </c>
      <c r="GW72" t="s">
        <v>209</v>
      </c>
      <c r="GX72" t="s">
        <v>209</v>
      </c>
      <c r="HA72" t="s">
        <v>209</v>
      </c>
      <c r="HB72" t="s">
        <v>209</v>
      </c>
      <c r="HC72" t="s">
        <v>209</v>
      </c>
      <c r="HD72" t="s">
        <v>209</v>
      </c>
      <c r="HG72" t="s">
        <v>209</v>
      </c>
      <c r="HH72" t="s">
        <v>209</v>
      </c>
      <c r="HI72" t="s">
        <v>209</v>
      </c>
      <c r="HJ72" t="s">
        <v>209</v>
      </c>
      <c r="HM72" t="s">
        <v>209</v>
      </c>
      <c r="HN72" t="s">
        <v>209</v>
      </c>
      <c r="HO72" t="s">
        <v>209</v>
      </c>
      <c r="HP72" t="s">
        <v>209</v>
      </c>
      <c r="HR72" t="s">
        <v>206</v>
      </c>
      <c r="HS72" t="s">
        <v>207</v>
      </c>
      <c r="HT72" t="s">
        <v>207</v>
      </c>
      <c r="HU72" t="s">
        <v>206</v>
      </c>
      <c r="HV72" t="s">
        <v>207</v>
      </c>
      <c r="HW72" t="s">
        <v>628</v>
      </c>
      <c r="HY72" t="s">
        <v>209</v>
      </c>
      <c r="HZ72" t="s">
        <v>209</v>
      </c>
      <c r="IA72" t="s">
        <v>209</v>
      </c>
      <c r="IB72" t="s">
        <v>209</v>
      </c>
      <c r="ID72" t="s">
        <v>206</v>
      </c>
      <c r="IE72" t="s">
        <v>629</v>
      </c>
      <c r="IF72">
        <v>10212.700000000001</v>
      </c>
      <c r="IG72">
        <v>4.29</v>
      </c>
      <c r="II72">
        <v>181.24</v>
      </c>
      <c r="IV72">
        <v>9756.39</v>
      </c>
      <c r="ND72">
        <v>270.76</v>
      </c>
    </row>
    <row r="73" spans="1:368" x14ac:dyDescent="0.25">
      <c r="A73">
        <v>612</v>
      </c>
      <c r="B73" t="s">
        <v>630</v>
      </c>
      <c r="C73">
        <v>4</v>
      </c>
      <c r="D73" t="s">
        <v>198</v>
      </c>
      <c r="E73">
        <v>1119476343</v>
      </c>
      <c r="F73" t="s">
        <v>631</v>
      </c>
      <c r="G73" t="s">
        <v>630</v>
      </c>
      <c r="H73" t="s">
        <v>200</v>
      </c>
      <c r="I73" t="s">
        <v>201</v>
      </c>
      <c r="K73" t="s">
        <v>202</v>
      </c>
      <c r="N73" t="s">
        <v>229</v>
      </c>
      <c r="O73" t="s">
        <v>206</v>
      </c>
      <c r="P73" t="s">
        <v>206</v>
      </c>
      <c r="Q73" t="s">
        <v>206</v>
      </c>
      <c r="R73" t="s">
        <v>207</v>
      </c>
      <c r="S73" t="s">
        <v>207</v>
      </c>
      <c r="T73" t="s">
        <v>207</v>
      </c>
      <c r="U73" t="s">
        <v>632</v>
      </c>
      <c r="W73" t="s">
        <v>209</v>
      </c>
      <c r="X73" t="s">
        <v>209</v>
      </c>
      <c r="Y73" t="s">
        <v>209</v>
      </c>
      <c r="Z73" t="s">
        <v>209</v>
      </c>
      <c r="AC73" t="s">
        <v>209</v>
      </c>
      <c r="AD73" t="s">
        <v>209</v>
      </c>
      <c r="AE73" t="s">
        <v>209</v>
      </c>
      <c r="AF73" t="s">
        <v>209</v>
      </c>
      <c r="AI73" t="s">
        <v>209</v>
      </c>
      <c r="AJ73" t="s">
        <v>209</v>
      </c>
      <c r="AK73" t="s">
        <v>209</v>
      </c>
      <c r="AL73" t="s">
        <v>209</v>
      </c>
      <c r="AN73" t="s">
        <v>206</v>
      </c>
      <c r="AO73" t="s">
        <v>206</v>
      </c>
      <c r="AP73" t="s">
        <v>207</v>
      </c>
      <c r="AQ73" t="s">
        <v>207</v>
      </c>
      <c r="AR73" t="s">
        <v>207</v>
      </c>
      <c r="AS73" t="s">
        <v>633</v>
      </c>
      <c r="AU73" t="s">
        <v>209</v>
      </c>
      <c r="AV73" t="s">
        <v>209</v>
      </c>
      <c r="AW73" t="s">
        <v>209</v>
      </c>
      <c r="AX73" t="s">
        <v>209</v>
      </c>
      <c r="BA73" t="s">
        <v>209</v>
      </c>
      <c r="BB73" t="s">
        <v>209</v>
      </c>
      <c r="BC73" t="s">
        <v>209</v>
      </c>
      <c r="BD73" t="s">
        <v>209</v>
      </c>
      <c r="BG73" t="s">
        <v>209</v>
      </c>
      <c r="BH73" t="s">
        <v>209</v>
      </c>
      <c r="BI73" t="s">
        <v>209</v>
      </c>
      <c r="BJ73" t="s">
        <v>209</v>
      </c>
      <c r="BM73" t="s">
        <v>209</v>
      </c>
      <c r="BN73" t="s">
        <v>209</v>
      </c>
      <c r="BO73" t="s">
        <v>209</v>
      </c>
      <c r="BP73" t="s">
        <v>209</v>
      </c>
      <c r="BS73" t="s">
        <v>209</v>
      </c>
      <c r="BT73" t="s">
        <v>209</v>
      </c>
      <c r="BU73" t="s">
        <v>209</v>
      </c>
      <c r="BV73" t="s">
        <v>209</v>
      </c>
      <c r="BY73" t="s">
        <v>209</v>
      </c>
      <c r="BZ73" t="s">
        <v>209</v>
      </c>
      <c r="CA73" t="s">
        <v>209</v>
      </c>
      <c r="CB73" t="s">
        <v>209</v>
      </c>
      <c r="CE73" t="s">
        <v>209</v>
      </c>
      <c r="CF73" t="s">
        <v>209</v>
      </c>
      <c r="CG73" t="s">
        <v>209</v>
      </c>
      <c r="CH73" t="s">
        <v>209</v>
      </c>
      <c r="CK73" t="s">
        <v>209</v>
      </c>
      <c r="CL73" t="s">
        <v>209</v>
      </c>
      <c r="CM73" t="s">
        <v>209</v>
      </c>
      <c r="CN73" t="s">
        <v>209</v>
      </c>
      <c r="CP73" t="s">
        <v>206</v>
      </c>
      <c r="CQ73" t="s">
        <v>206</v>
      </c>
      <c r="CR73" t="s">
        <v>207</v>
      </c>
      <c r="CS73" t="s">
        <v>207</v>
      </c>
      <c r="CT73" t="s">
        <v>207</v>
      </c>
      <c r="CU73" t="s">
        <v>634</v>
      </c>
      <c r="CW73" t="s">
        <v>209</v>
      </c>
      <c r="CX73" t="s">
        <v>209</v>
      </c>
      <c r="CY73" t="s">
        <v>209</v>
      </c>
      <c r="CZ73" t="s">
        <v>209</v>
      </c>
      <c r="DC73" t="s">
        <v>209</v>
      </c>
      <c r="DD73" t="s">
        <v>209</v>
      </c>
      <c r="DE73" t="s">
        <v>209</v>
      </c>
      <c r="DF73" t="s">
        <v>209</v>
      </c>
      <c r="DI73" t="s">
        <v>209</v>
      </c>
      <c r="DJ73" t="s">
        <v>209</v>
      </c>
      <c r="DK73" t="s">
        <v>209</v>
      </c>
      <c r="DL73" t="s">
        <v>209</v>
      </c>
      <c r="DO73" t="s">
        <v>209</v>
      </c>
      <c r="DP73" t="s">
        <v>209</v>
      </c>
      <c r="DQ73" t="s">
        <v>209</v>
      </c>
      <c r="DR73" t="s">
        <v>209</v>
      </c>
      <c r="DU73" t="s">
        <v>209</v>
      </c>
      <c r="DV73" t="s">
        <v>209</v>
      </c>
      <c r="DW73" t="s">
        <v>209</v>
      </c>
      <c r="DX73" t="s">
        <v>209</v>
      </c>
      <c r="EA73" t="s">
        <v>209</v>
      </c>
      <c r="EB73" t="s">
        <v>209</v>
      </c>
      <c r="EC73" t="s">
        <v>209</v>
      </c>
      <c r="ED73" t="s">
        <v>209</v>
      </c>
      <c r="EG73" t="s">
        <v>209</v>
      </c>
      <c r="EH73" t="s">
        <v>209</v>
      </c>
      <c r="EI73" t="s">
        <v>209</v>
      </c>
      <c r="EJ73" t="s">
        <v>209</v>
      </c>
      <c r="EM73" t="s">
        <v>209</v>
      </c>
      <c r="EN73" t="s">
        <v>209</v>
      </c>
      <c r="EO73" t="s">
        <v>209</v>
      </c>
      <c r="EP73" t="s">
        <v>209</v>
      </c>
      <c r="ES73" t="s">
        <v>209</v>
      </c>
      <c r="ET73" t="s">
        <v>209</v>
      </c>
      <c r="EU73" t="s">
        <v>209</v>
      </c>
      <c r="EV73" t="s">
        <v>209</v>
      </c>
      <c r="EY73" t="s">
        <v>209</v>
      </c>
      <c r="EZ73" t="s">
        <v>209</v>
      </c>
      <c r="FA73" t="s">
        <v>209</v>
      </c>
      <c r="FB73" t="s">
        <v>209</v>
      </c>
      <c r="FE73" t="s">
        <v>209</v>
      </c>
      <c r="FF73" t="s">
        <v>209</v>
      </c>
      <c r="FG73" t="s">
        <v>209</v>
      </c>
      <c r="FH73" t="s">
        <v>209</v>
      </c>
      <c r="FK73" t="s">
        <v>209</v>
      </c>
      <c r="FL73" t="s">
        <v>209</v>
      </c>
      <c r="FM73" t="s">
        <v>209</v>
      </c>
      <c r="FN73" t="s">
        <v>209</v>
      </c>
      <c r="FQ73" t="s">
        <v>209</v>
      </c>
      <c r="FR73" t="s">
        <v>209</v>
      </c>
      <c r="FS73" t="s">
        <v>209</v>
      </c>
      <c r="FT73" t="s">
        <v>209</v>
      </c>
      <c r="FW73" t="s">
        <v>209</v>
      </c>
      <c r="FX73" t="s">
        <v>209</v>
      </c>
      <c r="FY73" t="s">
        <v>209</v>
      </c>
      <c r="FZ73" t="s">
        <v>209</v>
      </c>
      <c r="GC73" t="s">
        <v>209</v>
      </c>
      <c r="GD73" t="s">
        <v>209</v>
      </c>
      <c r="GE73" t="s">
        <v>209</v>
      </c>
      <c r="GF73" t="s">
        <v>209</v>
      </c>
      <c r="GI73" t="s">
        <v>209</v>
      </c>
      <c r="GJ73" t="s">
        <v>209</v>
      </c>
      <c r="GK73" t="s">
        <v>209</v>
      </c>
      <c r="GL73" t="s">
        <v>209</v>
      </c>
      <c r="GO73" t="s">
        <v>209</v>
      </c>
      <c r="GP73" t="s">
        <v>209</v>
      </c>
      <c r="GQ73" t="s">
        <v>209</v>
      </c>
      <c r="GR73" t="s">
        <v>209</v>
      </c>
      <c r="GU73" t="s">
        <v>209</v>
      </c>
      <c r="GV73" t="s">
        <v>209</v>
      </c>
      <c r="GW73" t="s">
        <v>209</v>
      </c>
      <c r="GX73" t="s">
        <v>209</v>
      </c>
      <c r="HA73" t="s">
        <v>209</v>
      </c>
      <c r="HB73" t="s">
        <v>209</v>
      </c>
      <c r="HC73" t="s">
        <v>209</v>
      </c>
      <c r="HD73" t="s">
        <v>209</v>
      </c>
      <c r="HG73" t="s">
        <v>209</v>
      </c>
      <c r="HH73" t="s">
        <v>209</v>
      </c>
      <c r="HI73" t="s">
        <v>209</v>
      </c>
      <c r="HJ73" t="s">
        <v>209</v>
      </c>
      <c r="HM73" t="s">
        <v>209</v>
      </c>
      <c r="HN73" t="s">
        <v>209</v>
      </c>
      <c r="HO73" t="s">
        <v>209</v>
      </c>
      <c r="HP73" t="s">
        <v>209</v>
      </c>
      <c r="HS73" t="s">
        <v>209</v>
      </c>
      <c r="HT73" t="s">
        <v>209</v>
      </c>
      <c r="HU73" t="s">
        <v>209</v>
      </c>
      <c r="HV73" t="s">
        <v>209</v>
      </c>
      <c r="HY73" t="s">
        <v>209</v>
      </c>
      <c r="HZ73" t="s">
        <v>209</v>
      </c>
      <c r="IA73" t="s">
        <v>209</v>
      </c>
      <c r="IB73" t="s">
        <v>209</v>
      </c>
      <c r="ID73" t="s">
        <v>207</v>
      </c>
      <c r="IF73">
        <v>404.56</v>
      </c>
      <c r="IG73">
        <v>4.76</v>
      </c>
      <c r="II73">
        <v>73.209999999999994</v>
      </c>
      <c r="IV73">
        <v>296.91000000000003</v>
      </c>
      <c r="ND73">
        <v>29.68</v>
      </c>
    </row>
    <row r="74" spans="1:368" x14ac:dyDescent="0.25">
      <c r="A74">
        <v>618</v>
      </c>
      <c r="B74" t="s">
        <v>635</v>
      </c>
      <c r="C74">
        <v>4</v>
      </c>
      <c r="D74" t="s">
        <v>198</v>
      </c>
      <c r="E74">
        <v>907049743</v>
      </c>
      <c r="F74" t="s">
        <v>636</v>
      </c>
      <c r="G74" t="s">
        <v>635</v>
      </c>
      <c r="H74" t="s">
        <v>200</v>
      </c>
      <c r="I74" t="s">
        <v>397</v>
      </c>
      <c r="K74" t="s">
        <v>202</v>
      </c>
      <c r="N74" t="s">
        <v>205</v>
      </c>
      <c r="O74" t="s">
        <v>206</v>
      </c>
      <c r="P74" t="s">
        <v>206</v>
      </c>
      <c r="Q74" t="s">
        <v>206</v>
      </c>
      <c r="R74" t="s">
        <v>207</v>
      </c>
      <c r="S74" t="s">
        <v>207</v>
      </c>
      <c r="T74" t="s">
        <v>207</v>
      </c>
      <c r="U74" t="s">
        <v>637</v>
      </c>
      <c r="W74" t="s">
        <v>209</v>
      </c>
      <c r="X74" t="s">
        <v>209</v>
      </c>
      <c r="Y74" t="s">
        <v>209</v>
      </c>
      <c r="Z74" t="s">
        <v>209</v>
      </c>
      <c r="AC74" t="s">
        <v>209</v>
      </c>
      <c r="AD74" t="s">
        <v>209</v>
      </c>
      <c r="AE74" t="s">
        <v>209</v>
      </c>
      <c r="AF74" t="s">
        <v>209</v>
      </c>
      <c r="AI74" t="s">
        <v>209</v>
      </c>
      <c r="AJ74" t="s">
        <v>209</v>
      </c>
      <c r="AK74" t="s">
        <v>209</v>
      </c>
      <c r="AL74" t="s">
        <v>209</v>
      </c>
      <c r="AO74" t="s">
        <v>209</v>
      </c>
      <c r="AP74" t="s">
        <v>209</v>
      </c>
      <c r="AQ74" t="s">
        <v>209</v>
      </c>
      <c r="AR74" t="s">
        <v>209</v>
      </c>
      <c r="AT74" t="s">
        <v>206</v>
      </c>
      <c r="AU74" t="s">
        <v>206</v>
      </c>
      <c r="AV74" t="s">
        <v>207</v>
      </c>
      <c r="AW74" t="s">
        <v>207</v>
      </c>
      <c r="AX74" t="s">
        <v>207</v>
      </c>
      <c r="AY74" t="s">
        <v>638</v>
      </c>
      <c r="AZ74" t="s">
        <v>206</v>
      </c>
      <c r="BA74" t="s">
        <v>206</v>
      </c>
      <c r="BB74" t="s">
        <v>207</v>
      </c>
      <c r="BC74" t="s">
        <v>207</v>
      </c>
      <c r="BD74" t="s">
        <v>207</v>
      </c>
      <c r="BE74" t="s">
        <v>639</v>
      </c>
      <c r="BG74" t="s">
        <v>209</v>
      </c>
      <c r="BH74" t="s">
        <v>209</v>
      </c>
      <c r="BI74" t="s">
        <v>209</v>
      </c>
      <c r="BJ74" t="s">
        <v>209</v>
      </c>
      <c r="BM74" t="s">
        <v>209</v>
      </c>
      <c r="BN74" t="s">
        <v>209</v>
      </c>
      <c r="BO74" t="s">
        <v>209</v>
      </c>
      <c r="BP74" t="s">
        <v>209</v>
      </c>
      <c r="BS74" t="s">
        <v>209</v>
      </c>
      <c r="BT74" t="s">
        <v>209</v>
      </c>
      <c r="BU74" t="s">
        <v>209</v>
      </c>
      <c r="BV74" t="s">
        <v>209</v>
      </c>
      <c r="BY74" t="s">
        <v>209</v>
      </c>
      <c r="BZ74" t="s">
        <v>209</v>
      </c>
      <c r="CA74" t="s">
        <v>209</v>
      </c>
      <c r="CB74" t="s">
        <v>209</v>
      </c>
      <c r="CE74" t="s">
        <v>209</v>
      </c>
      <c r="CF74" t="s">
        <v>209</v>
      </c>
      <c r="CG74" t="s">
        <v>209</v>
      </c>
      <c r="CH74" t="s">
        <v>209</v>
      </c>
      <c r="CK74" t="s">
        <v>209</v>
      </c>
      <c r="CL74" t="s">
        <v>209</v>
      </c>
      <c r="CM74" t="s">
        <v>209</v>
      </c>
      <c r="CN74" t="s">
        <v>209</v>
      </c>
      <c r="CP74" t="s">
        <v>206</v>
      </c>
      <c r="CQ74" t="s">
        <v>206</v>
      </c>
      <c r="CR74" t="s">
        <v>207</v>
      </c>
      <c r="CS74" t="s">
        <v>207</v>
      </c>
      <c r="CT74" t="s">
        <v>207</v>
      </c>
      <c r="CU74" t="s">
        <v>640</v>
      </c>
      <c r="CW74" t="s">
        <v>209</v>
      </c>
      <c r="CX74" t="s">
        <v>209</v>
      </c>
      <c r="CY74" t="s">
        <v>209</v>
      </c>
      <c r="CZ74" t="s">
        <v>209</v>
      </c>
      <c r="DC74" t="s">
        <v>209</v>
      </c>
      <c r="DD74" t="s">
        <v>209</v>
      </c>
      <c r="DE74" t="s">
        <v>209</v>
      </c>
      <c r="DF74" t="s">
        <v>209</v>
      </c>
      <c r="DI74" t="s">
        <v>209</v>
      </c>
      <c r="DJ74" t="s">
        <v>209</v>
      </c>
      <c r="DK74" t="s">
        <v>209</v>
      </c>
      <c r="DL74" t="s">
        <v>209</v>
      </c>
      <c r="DO74" t="s">
        <v>209</v>
      </c>
      <c r="DP74" t="s">
        <v>209</v>
      </c>
      <c r="DQ74" t="s">
        <v>209</v>
      </c>
      <c r="DR74" t="s">
        <v>209</v>
      </c>
      <c r="DU74" t="s">
        <v>209</v>
      </c>
      <c r="DV74" t="s">
        <v>209</v>
      </c>
      <c r="DW74" t="s">
        <v>209</v>
      </c>
      <c r="DX74" t="s">
        <v>209</v>
      </c>
      <c r="EA74" t="s">
        <v>209</v>
      </c>
      <c r="EB74" t="s">
        <v>209</v>
      </c>
      <c r="EC74" t="s">
        <v>209</v>
      </c>
      <c r="ED74" t="s">
        <v>209</v>
      </c>
      <c r="EG74" t="s">
        <v>209</v>
      </c>
      <c r="EH74" t="s">
        <v>209</v>
      </c>
      <c r="EI74" t="s">
        <v>209</v>
      </c>
      <c r="EJ74" t="s">
        <v>209</v>
      </c>
      <c r="EM74" t="s">
        <v>209</v>
      </c>
      <c r="EN74" t="s">
        <v>209</v>
      </c>
      <c r="EO74" t="s">
        <v>209</v>
      </c>
      <c r="EP74" t="s">
        <v>209</v>
      </c>
      <c r="ES74" t="s">
        <v>209</v>
      </c>
      <c r="ET74" t="s">
        <v>209</v>
      </c>
      <c r="EU74" t="s">
        <v>209</v>
      </c>
      <c r="EV74" t="s">
        <v>209</v>
      </c>
      <c r="EY74" t="s">
        <v>209</v>
      </c>
      <c r="EZ74" t="s">
        <v>209</v>
      </c>
      <c r="FA74" t="s">
        <v>209</v>
      </c>
      <c r="FB74" t="s">
        <v>209</v>
      </c>
      <c r="FE74" t="s">
        <v>209</v>
      </c>
      <c r="FF74" t="s">
        <v>209</v>
      </c>
      <c r="FG74" t="s">
        <v>209</v>
      </c>
      <c r="FH74" t="s">
        <v>209</v>
      </c>
      <c r="FK74" t="s">
        <v>209</v>
      </c>
      <c r="FL74" t="s">
        <v>209</v>
      </c>
      <c r="FM74" t="s">
        <v>209</v>
      </c>
      <c r="FN74" t="s">
        <v>209</v>
      </c>
      <c r="FQ74" t="s">
        <v>209</v>
      </c>
      <c r="FR74" t="s">
        <v>209</v>
      </c>
      <c r="FS74" t="s">
        <v>209</v>
      </c>
      <c r="FT74" t="s">
        <v>209</v>
      </c>
      <c r="FW74" t="s">
        <v>209</v>
      </c>
      <c r="FX74" t="s">
        <v>209</v>
      </c>
      <c r="FY74" t="s">
        <v>209</v>
      </c>
      <c r="FZ74" t="s">
        <v>209</v>
      </c>
      <c r="GC74" t="s">
        <v>209</v>
      </c>
      <c r="GD74" t="s">
        <v>209</v>
      </c>
      <c r="GE74" t="s">
        <v>209</v>
      </c>
      <c r="GF74" t="s">
        <v>209</v>
      </c>
      <c r="GI74" t="s">
        <v>209</v>
      </c>
      <c r="GJ74" t="s">
        <v>209</v>
      </c>
      <c r="GK74" t="s">
        <v>209</v>
      </c>
      <c r="GL74" t="s">
        <v>209</v>
      </c>
      <c r="GO74" t="s">
        <v>209</v>
      </c>
      <c r="GP74" t="s">
        <v>209</v>
      </c>
      <c r="GQ74" t="s">
        <v>209</v>
      </c>
      <c r="GR74" t="s">
        <v>209</v>
      </c>
      <c r="GU74" t="s">
        <v>209</v>
      </c>
      <c r="GV74" t="s">
        <v>209</v>
      </c>
      <c r="GW74" t="s">
        <v>209</v>
      </c>
      <c r="GX74" t="s">
        <v>209</v>
      </c>
      <c r="HA74" t="s">
        <v>209</v>
      </c>
      <c r="HB74" t="s">
        <v>209</v>
      </c>
      <c r="HC74" t="s">
        <v>209</v>
      </c>
      <c r="HD74" t="s">
        <v>209</v>
      </c>
      <c r="HG74" t="s">
        <v>209</v>
      </c>
      <c r="HH74" t="s">
        <v>209</v>
      </c>
      <c r="HI74" t="s">
        <v>209</v>
      </c>
      <c r="HJ74" t="s">
        <v>209</v>
      </c>
      <c r="HM74" t="s">
        <v>209</v>
      </c>
      <c r="HN74" t="s">
        <v>209</v>
      </c>
      <c r="HO74" t="s">
        <v>209</v>
      </c>
      <c r="HP74" t="s">
        <v>209</v>
      </c>
      <c r="HR74" t="s">
        <v>206</v>
      </c>
      <c r="HS74" t="s">
        <v>206</v>
      </c>
      <c r="HT74" t="s">
        <v>207</v>
      </c>
      <c r="HU74" t="s">
        <v>207</v>
      </c>
      <c r="HV74" t="s">
        <v>207</v>
      </c>
      <c r="HW74" t="s">
        <v>641</v>
      </c>
      <c r="HY74" t="s">
        <v>209</v>
      </c>
      <c r="HZ74" t="s">
        <v>209</v>
      </c>
      <c r="IA74" t="s">
        <v>209</v>
      </c>
      <c r="IB74" t="s">
        <v>209</v>
      </c>
      <c r="ID74" t="s">
        <v>206</v>
      </c>
      <c r="IE74" t="s">
        <v>642</v>
      </c>
      <c r="IF74">
        <v>861.16</v>
      </c>
      <c r="IG74">
        <v>18.559999999999999</v>
      </c>
      <c r="II74">
        <v>193.86</v>
      </c>
      <c r="IV74">
        <v>580.05999999999995</v>
      </c>
      <c r="ND74">
        <v>68.680000000000007</v>
      </c>
    </row>
    <row r="75" spans="1:368" x14ac:dyDescent="0.25">
      <c r="A75">
        <v>625</v>
      </c>
      <c r="B75" t="s">
        <v>643</v>
      </c>
      <c r="C75">
        <v>4</v>
      </c>
      <c r="D75" t="s">
        <v>198</v>
      </c>
      <c r="E75">
        <v>1822310249</v>
      </c>
      <c r="F75" t="s">
        <v>644</v>
      </c>
      <c r="G75" t="s">
        <v>643</v>
      </c>
      <c r="H75" t="s">
        <v>200</v>
      </c>
      <c r="I75" t="s">
        <v>201</v>
      </c>
      <c r="K75" t="s">
        <v>202</v>
      </c>
      <c r="N75" t="s">
        <v>421</v>
      </c>
      <c r="O75" t="s">
        <v>206</v>
      </c>
      <c r="P75" t="s">
        <v>206</v>
      </c>
      <c r="Q75" t="s">
        <v>206</v>
      </c>
      <c r="R75" t="s">
        <v>207</v>
      </c>
      <c r="S75" t="s">
        <v>207</v>
      </c>
      <c r="T75" t="s">
        <v>207</v>
      </c>
      <c r="U75" t="s">
        <v>645</v>
      </c>
      <c r="W75" t="s">
        <v>209</v>
      </c>
      <c r="X75" t="s">
        <v>209</v>
      </c>
      <c r="Y75" t="s">
        <v>209</v>
      </c>
      <c r="Z75" t="s">
        <v>209</v>
      </c>
      <c r="AC75" t="s">
        <v>209</v>
      </c>
      <c r="AD75" t="s">
        <v>209</v>
      </c>
      <c r="AE75" t="s">
        <v>209</v>
      </c>
      <c r="AF75" t="s">
        <v>209</v>
      </c>
      <c r="AI75" t="s">
        <v>209</v>
      </c>
      <c r="AJ75" t="s">
        <v>209</v>
      </c>
      <c r="AK75" t="s">
        <v>209</v>
      </c>
      <c r="AL75" t="s">
        <v>209</v>
      </c>
      <c r="AO75" t="s">
        <v>209</v>
      </c>
      <c r="AP75" t="s">
        <v>209</v>
      </c>
      <c r="AQ75" t="s">
        <v>209</v>
      </c>
      <c r="AR75" t="s">
        <v>209</v>
      </c>
      <c r="AU75" t="s">
        <v>209</v>
      </c>
      <c r="AV75" t="s">
        <v>209</v>
      </c>
      <c r="AW75" t="s">
        <v>209</v>
      </c>
      <c r="AX75" t="s">
        <v>209</v>
      </c>
      <c r="BA75" t="s">
        <v>209</v>
      </c>
      <c r="BB75" t="s">
        <v>209</v>
      </c>
      <c r="BC75" t="s">
        <v>209</v>
      </c>
      <c r="BD75" t="s">
        <v>209</v>
      </c>
      <c r="BG75" t="s">
        <v>209</v>
      </c>
      <c r="BH75" t="s">
        <v>209</v>
      </c>
      <c r="BI75" t="s">
        <v>209</v>
      </c>
      <c r="BJ75" t="s">
        <v>209</v>
      </c>
      <c r="BM75" t="s">
        <v>209</v>
      </c>
      <c r="BN75" t="s">
        <v>209</v>
      </c>
      <c r="BO75" t="s">
        <v>209</v>
      </c>
      <c r="BP75" t="s">
        <v>209</v>
      </c>
      <c r="BS75" t="s">
        <v>209</v>
      </c>
      <c r="BT75" t="s">
        <v>209</v>
      </c>
      <c r="BU75" t="s">
        <v>209</v>
      </c>
      <c r="BV75" t="s">
        <v>209</v>
      </c>
      <c r="BY75" t="s">
        <v>209</v>
      </c>
      <c r="BZ75" t="s">
        <v>209</v>
      </c>
      <c r="CA75" t="s">
        <v>209</v>
      </c>
      <c r="CB75" t="s">
        <v>209</v>
      </c>
      <c r="CE75" t="s">
        <v>209</v>
      </c>
      <c r="CF75" t="s">
        <v>209</v>
      </c>
      <c r="CG75" t="s">
        <v>209</v>
      </c>
      <c r="CH75" t="s">
        <v>209</v>
      </c>
      <c r="CK75" t="s">
        <v>209</v>
      </c>
      <c r="CL75" t="s">
        <v>209</v>
      </c>
      <c r="CM75" t="s">
        <v>209</v>
      </c>
      <c r="CN75" t="s">
        <v>209</v>
      </c>
      <c r="CQ75" t="s">
        <v>209</v>
      </c>
      <c r="CR75" t="s">
        <v>209</v>
      </c>
      <c r="CS75" t="s">
        <v>209</v>
      </c>
      <c r="CT75" t="s">
        <v>209</v>
      </c>
      <c r="CW75" t="s">
        <v>209</v>
      </c>
      <c r="CX75" t="s">
        <v>209</v>
      </c>
      <c r="CY75" t="s">
        <v>209</v>
      </c>
      <c r="CZ75" t="s">
        <v>209</v>
      </c>
      <c r="DC75" t="s">
        <v>209</v>
      </c>
      <c r="DD75" t="s">
        <v>209</v>
      </c>
      <c r="DE75" t="s">
        <v>209</v>
      </c>
      <c r="DF75" t="s">
        <v>209</v>
      </c>
      <c r="DI75" t="s">
        <v>209</v>
      </c>
      <c r="DJ75" t="s">
        <v>209</v>
      </c>
      <c r="DK75" t="s">
        <v>209</v>
      </c>
      <c r="DL75" t="s">
        <v>209</v>
      </c>
      <c r="DO75" t="s">
        <v>209</v>
      </c>
      <c r="DP75" t="s">
        <v>209</v>
      </c>
      <c r="DQ75" t="s">
        <v>209</v>
      </c>
      <c r="DR75" t="s">
        <v>209</v>
      </c>
      <c r="DU75" t="s">
        <v>209</v>
      </c>
      <c r="DV75" t="s">
        <v>209</v>
      </c>
      <c r="DW75" t="s">
        <v>209</v>
      </c>
      <c r="DX75" t="s">
        <v>209</v>
      </c>
      <c r="EA75" t="s">
        <v>209</v>
      </c>
      <c r="EB75" t="s">
        <v>209</v>
      </c>
      <c r="EC75" t="s">
        <v>209</v>
      </c>
      <c r="ED75" t="s">
        <v>209</v>
      </c>
      <c r="EG75" t="s">
        <v>209</v>
      </c>
      <c r="EH75" t="s">
        <v>209</v>
      </c>
      <c r="EI75" t="s">
        <v>209</v>
      </c>
      <c r="EJ75" t="s">
        <v>209</v>
      </c>
      <c r="EM75" t="s">
        <v>209</v>
      </c>
      <c r="EN75" t="s">
        <v>209</v>
      </c>
      <c r="EO75" t="s">
        <v>209</v>
      </c>
      <c r="EP75" t="s">
        <v>209</v>
      </c>
      <c r="ES75" t="s">
        <v>209</v>
      </c>
      <c r="ET75" t="s">
        <v>209</v>
      </c>
      <c r="EU75" t="s">
        <v>209</v>
      </c>
      <c r="EV75" t="s">
        <v>209</v>
      </c>
      <c r="EY75" t="s">
        <v>209</v>
      </c>
      <c r="EZ75" t="s">
        <v>209</v>
      </c>
      <c r="FA75" t="s">
        <v>209</v>
      </c>
      <c r="FB75" t="s">
        <v>209</v>
      </c>
      <c r="FE75" t="s">
        <v>209</v>
      </c>
      <c r="FF75" t="s">
        <v>209</v>
      </c>
      <c r="FG75" t="s">
        <v>209</v>
      </c>
      <c r="FH75" t="s">
        <v>209</v>
      </c>
      <c r="FK75" t="s">
        <v>209</v>
      </c>
      <c r="FL75" t="s">
        <v>209</v>
      </c>
      <c r="FM75" t="s">
        <v>209</v>
      </c>
      <c r="FN75" t="s">
        <v>209</v>
      </c>
      <c r="FQ75" t="s">
        <v>209</v>
      </c>
      <c r="FR75" t="s">
        <v>209</v>
      </c>
      <c r="FS75" t="s">
        <v>209</v>
      </c>
      <c r="FT75" t="s">
        <v>209</v>
      </c>
      <c r="FW75" t="s">
        <v>209</v>
      </c>
      <c r="FX75" t="s">
        <v>209</v>
      </c>
      <c r="FY75" t="s">
        <v>209</v>
      </c>
      <c r="FZ75" t="s">
        <v>209</v>
      </c>
      <c r="GC75" t="s">
        <v>209</v>
      </c>
      <c r="GD75" t="s">
        <v>209</v>
      </c>
      <c r="GE75" t="s">
        <v>209</v>
      </c>
      <c r="GF75" t="s">
        <v>209</v>
      </c>
      <c r="GI75" t="s">
        <v>209</v>
      </c>
      <c r="GJ75" t="s">
        <v>209</v>
      </c>
      <c r="GK75" t="s">
        <v>209</v>
      </c>
      <c r="GL75" t="s">
        <v>209</v>
      </c>
      <c r="GN75" t="s">
        <v>206</v>
      </c>
      <c r="GO75" t="s">
        <v>206</v>
      </c>
      <c r="GP75" t="s">
        <v>207</v>
      </c>
      <c r="GQ75" t="s">
        <v>207</v>
      </c>
      <c r="GR75" t="s">
        <v>207</v>
      </c>
      <c r="GS75" t="s">
        <v>646</v>
      </c>
      <c r="GU75" t="s">
        <v>209</v>
      </c>
      <c r="GV75" t="s">
        <v>209</v>
      </c>
      <c r="GW75" t="s">
        <v>209</v>
      </c>
      <c r="GX75" t="s">
        <v>209</v>
      </c>
      <c r="GZ75" t="s">
        <v>206</v>
      </c>
      <c r="HA75" t="s">
        <v>207</v>
      </c>
      <c r="HB75" t="s">
        <v>207</v>
      </c>
      <c r="HC75" t="s">
        <v>207</v>
      </c>
      <c r="HD75" t="s">
        <v>207</v>
      </c>
      <c r="HE75" t="s">
        <v>647</v>
      </c>
      <c r="HG75" t="s">
        <v>209</v>
      </c>
      <c r="HH75" t="s">
        <v>209</v>
      </c>
      <c r="HI75" t="s">
        <v>209</v>
      </c>
      <c r="HJ75" t="s">
        <v>209</v>
      </c>
      <c r="HM75" t="s">
        <v>209</v>
      </c>
      <c r="HN75" t="s">
        <v>209</v>
      </c>
      <c r="HO75" t="s">
        <v>209</v>
      </c>
      <c r="HP75" t="s">
        <v>209</v>
      </c>
      <c r="HS75" t="s">
        <v>209</v>
      </c>
      <c r="HT75" t="s">
        <v>209</v>
      </c>
      <c r="HU75" t="s">
        <v>209</v>
      </c>
      <c r="HV75" t="s">
        <v>209</v>
      </c>
      <c r="HY75" t="s">
        <v>209</v>
      </c>
      <c r="HZ75" t="s">
        <v>209</v>
      </c>
      <c r="IA75" t="s">
        <v>209</v>
      </c>
      <c r="IB75" t="s">
        <v>209</v>
      </c>
      <c r="ID75" t="s">
        <v>207</v>
      </c>
      <c r="IF75">
        <v>1419.2</v>
      </c>
      <c r="IG75">
        <v>6.58</v>
      </c>
      <c r="II75">
        <v>274.06</v>
      </c>
      <c r="IV75">
        <v>1128.76</v>
      </c>
      <c r="ND75">
        <v>9.8000000000000007</v>
      </c>
    </row>
    <row r="76" spans="1:368" x14ac:dyDescent="0.25">
      <c r="A76">
        <v>626</v>
      </c>
      <c r="B76" t="s">
        <v>648</v>
      </c>
      <c r="C76">
        <v>4</v>
      </c>
      <c r="D76" t="s">
        <v>198</v>
      </c>
      <c r="E76">
        <v>1985289052</v>
      </c>
      <c r="F76" t="s">
        <v>649</v>
      </c>
      <c r="G76" t="s">
        <v>648</v>
      </c>
      <c r="H76" t="s">
        <v>200</v>
      </c>
      <c r="I76" t="s">
        <v>201</v>
      </c>
      <c r="K76" t="s">
        <v>202</v>
      </c>
      <c r="N76" t="s">
        <v>421</v>
      </c>
      <c r="O76" t="s">
        <v>206</v>
      </c>
      <c r="P76" t="s">
        <v>206</v>
      </c>
      <c r="Q76" t="s">
        <v>206</v>
      </c>
      <c r="R76" t="s">
        <v>207</v>
      </c>
      <c r="S76" t="s">
        <v>207</v>
      </c>
      <c r="T76" t="s">
        <v>207</v>
      </c>
      <c r="U76" t="s">
        <v>650</v>
      </c>
      <c r="W76" t="s">
        <v>209</v>
      </c>
      <c r="X76" t="s">
        <v>209</v>
      </c>
      <c r="Y76" t="s">
        <v>209</v>
      </c>
      <c r="Z76" t="s">
        <v>209</v>
      </c>
      <c r="AC76" t="s">
        <v>209</v>
      </c>
      <c r="AD76" t="s">
        <v>209</v>
      </c>
      <c r="AE76" t="s">
        <v>209</v>
      </c>
      <c r="AF76" t="s">
        <v>209</v>
      </c>
      <c r="AI76" t="s">
        <v>209</v>
      </c>
      <c r="AJ76" t="s">
        <v>209</v>
      </c>
      <c r="AK76" t="s">
        <v>209</v>
      </c>
      <c r="AL76" t="s">
        <v>209</v>
      </c>
      <c r="AN76" t="s">
        <v>206</v>
      </c>
      <c r="AO76" t="s">
        <v>206</v>
      </c>
      <c r="AP76" t="s">
        <v>207</v>
      </c>
      <c r="AQ76" t="s">
        <v>207</v>
      </c>
      <c r="AR76" t="s">
        <v>207</v>
      </c>
      <c r="AS76" t="s">
        <v>651</v>
      </c>
      <c r="AU76" t="s">
        <v>209</v>
      </c>
      <c r="AV76" t="s">
        <v>209</v>
      </c>
      <c r="AW76" t="s">
        <v>209</v>
      </c>
      <c r="AX76" t="s">
        <v>209</v>
      </c>
      <c r="BA76" t="s">
        <v>209</v>
      </c>
      <c r="BB76" t="s">
        <v>209</v>
      </c>
      <c r="BC76" t="s">
        <v>209</v>
      </c>
      <c r="BD76" t="s">
        <v>209</v>
      </c>
      <c r="BG76" t="s">
        <v>209</v>
      </c>
      <c r="BH76" t="s">
        <v>209</v>
      </c>
      <c r="BI76" t="s">
        <v>209</v>
      </c>
      <c r="BJ76" t="s">
        <v>209</v>
      </c>
      <c r="BM76" t="s">
        <v>209</v>
      </c>
      <c r="BN76" t="s">
        <v>209</v>
      </c>
      <c r="BO76" t="s">
        <v>209</v>
      </c>
      <c r="BP76" t="s">
        <v>209</v>
      </c>
      <c r="BS76" t="s">
        <v>209</v>
      </c>
      <c r="BT76" t="s">
        <v>209</v>
      </c>
      <c r="BU76" t="s">
        <v>209</v>
      </c>
      <c r="BV76" t="s">
        <v>209</v>
      </c>
      <c r="BY76" t="s">
        <v>209</v>
      </c>
      <c r="BZ76" t="s">
        <v>209</v>
      </c>
      <c r="CA76" t="s">
        <v>209</v>
      </c>
      <c r="CB76" t="s">
        <v>209</v>
      </c>
      <c r="CE76" t="s">
        <v>209</v>
      </c>
      <c r="CF76" t="s">
        <v>209</v>
      </c>
      <c r="CG76" t="s">
        <v>209</v>
      </c>
      <c r="CH76" t="s">
        <v>209</v>
      </c>
      <c r="CK76" t="s">
        <v>209</v>
      </c>
      <c r="CL76" t="s">
        <v>209</v>
      </c>
      <c r="CM76" t="s">
        <v>209</v>
      </c>
      <c r="CN76" t="s">
        <v>209</v>
      </c>
      <c r="CP76" t="s">
        <v>206</v>
      </c>
      <c r="CQ76" t="s">
        <v>206</v>
      </c>
      <c r="CR76" t="s">
        <v>207</v>
      </c>
      <c r="CS76" t="s">
        <v>207</v>
      </c>
      <c r="CT76" t="s">
        <v>207</v>
      </c>
      <c r="CU76" t="s">
        <v>652</v>
      </c>
      <c r="CW76" t="s">
        <v>209</v>
      </c>
      <c r="CX76" t="s">
        <v>209</v>
      </c>
      <c r="CY76" t="s">
        <v>209</v>
      </c>
      <c r="CZ76" t="s">
        <v>209</v>
      </c>
      <c r="DC76" t="s">
        <v>209</v>
      </c>
      <c r="DD76" t="s">
        <v>209</v>
      </c>
      <c r="DE76" t="s">
        <v>209</v>
      </c>
      <c r="DF76" t="s">
        <v>209</v>
      </c>
      <c r="DI76" t="s">
        <v>209</v>
      </c>
      <c r="DJ76" t="s">
        <v>209</v>
      </c>
      <c r="DK76" t="s">
        <v>209</v>
      </c>
      <c r="DL76" t="s">
        <v>209</v>
      </c>
      <c r="DO76" t="s">
        <v>209</v>
      </c>
      <c r="DP76" t="s">
        <v>209</v>
      </c>
      <c r="DQ76" t="s">
        <v>209</v>
      </c>
      <c r="DR76" t="s">
        <v>209</v>
      </c>
      <c r="DU76" t="s">
        <v>209</v>
      </c>
      <c r="DV76" t="s">
        <v>209</v>
      </c>
      <c r="DW76" t="s">
        <v>209</v>
      </c>
      <c r="DX76" t="s">
        <v>209</v>
      </c>
      <c r="EA76" t="s">
        <v>209</v>
      </c>
      <c r="EB76" t="s">
        <v>209</v>
      </c>
      <c r="EC76" t="s">
        <v>209</v>
      </c>
      <c r="ED76" t="s">
        <v>209</v>
      </c>
      <c r="EG76" t="s">
        <v>209</v>
      </c>
      <c r="EH76" t="s">
        <v>209</v>
      </c>
      <c r="EI76" t="s">
        <v>209</v>
      </c>
      <c r="EJ76" t="s">
        <v>209</v>
      </c>
      <c r="EM76" t="s">
        <v>209</v>
      </c>
      <c r="EN76" t="s">
        <v>209</v>
      </c>
      <c r="EO76" t="s">
        <v>209</v>
      </c>
      <c r="EP76" t="s">
        <v>209</v>
      </c>
      <c r="ES76" t="s">
        <v>209</v>
      </c>
      <c r="ET76" t="s">
        <v>209</v>
      </c>
      <c r="EU76" t="s">
        <v>209</v>
      </c>
      <c r="EV76" t="s">
        <v>209</v>
      </c>
      <c r="EY76" t="s">
        <v>209</v>
      </c>
      <c r="EZ76" t="s">
        <v>209</v>
      </c>
      <c r="FA76" t="s">
        <v>209</v>
      </c>
      <c r="FB76" t="s">
        <v>209</v>
      </c>
      <c r="FE76" t="s">
        <v>209</v>
      </c>
      <c r="FF76" t="s">
        <v>209</v>
      </c>
      <c r="FG76" t="s">
        <v>209</v>
      </c>
      <c r="FH76" t="s">
        <v>209</v>
      </c>
      <c r="FK76" t="s">
        <v>209</v>
      </c>
      <c r="FL76" t="s">
        <v>209</v>
      </c>
      <c r="FM76" t="s">
        <v>209</v>
      </c>
      <c r="FN76" t="s">
        <v>209</v>
      </c>
      <c r="FQ76" t="s">
        <v>209</v>
      </c>
      <c r="FR76" t="s">
        <v>209</v>
      </c>
      <c r="FS76" t="s">
        <v>209</v>
      </c>
      <c r="FT76" t="s">
        <v>209</v>
      </c>
      <c r="FW76" t="s">
        <v>209</v>
      </c>
      <c r="FX76" t="s">
        <v>209</v>
      </c>
      <c r="FY76" t="s">
        <v>209</v>
      </c>
      <c r="FZ76" t="s">
        <v>209</v>
      </c>
      <c r="GC76" t="s">
        <v>209</v>
      </c>
      <c r="GD76" t="s">
        <v>209</v>
      </c>
      <c r="GE76" t="s">
        <v>209</v>
      </c>
      <c r="GF76" t="s">
        <v>209</v>
      </c>
      <c r="GI76" t="s">
        <v>209</v>
      </c>
      <c r="GJ76" t="s">
        <v>209</v>
      </c>
      <c r="GK76" t="s">
        <v>209</v>
      </c>
      <c r="GL76" t="s">
        <v>209</v>
      </c>
      <c r="GO76" t="s">
        <v>209</v>
      </c>
      <c r="GP76" t="s">
        <v>209</v>
      </c>
      <c r="GQ76" t="s">
        <v>209</v>
      </c>
      <c r="GR76" t="s">
        <v>209</v>
      </c>
      <c r="GU76" t="s">
        <v>209</v>
      </c>
      <c r="GV76" t="s">
        <v>209</v>
      </c>
      <c r="GW76" t="s">
        <v>209</v>
      </c>
      <c r="GX76" t="s">
        <v>209</v>
      </c>
      <c r="HA76" t="s">
        <v>209</v>
      </c>
      <c r="HB76" t="s">
        <v>209</v>
      </c>
      <c r="HC76" t="s">
        <v>209</v>
      </c>
      <c r="HD76" t="s">
        <v>209</v>
      </c>
      <c r="HG76" t="s">
        <v>209</v>
      </c>
      <c r="HH76" t="s">
        <v>209</v>
      </c>
      <c r="HI76" t="s">
        <v>209</v>
      </c>
      <c r="HJ76" t="s">
        <v>209</v>
      </c>
      <c r="HM76" t="s">
        <v>209</v>
      </c>
      <c r="HN76" t="s">
        <v>209</v>
      </c>
      <c r="HO76" t="s">
        <v>209</v>
      </c>
      <c r="HP76" t="s">
        <v>209</v>
      </c>
      <c r="HS76" t="s">
        <v>209</v>
      </c>
      <c r="HT76" t="s">
        <v>209</v>
      </c>
      <c r="HU76" t="s">
        <v>209</v>
      </c>
      <c r="HV76" t="s">
        <v>209</v>
      </c>
      <c r="HY76" t="s">
        <v>209</v>
      </c>
      <c r="HZ76" t="s">
        <v>209</v>
      </c>
      <c r="IA76" t="s">
        <v>209</v>
      </c>
      <c r="IB76" t="s">
        <v>209</v>
      </c>
      <c r="ID76" t="s">
        <v>206</v>
      </c>
      <c r="IE76" t="s">
        <v>653</v>
      </c>
      <c r="IF76">
        <v>3150.99</v>
      </c>
      <c r="IG76">
        <v>120.41</v>
      </c>
      <c r="II76">
        <v>258.97000000000003</v>
      </c>
      <c r="IV76">
        <v>1115.75</v>
      </c>
      <c r="ND76">
        <v>1655.86</v>
      </c>
    </row>
    <row r="77" spans="1:368" x14ac:dyDescent="0.25">
      <c r="A77">
        <v>628</v>
      </c>
      <c r="B77" t="s">
        <v>654</v>
      </c>
      <c r="C77">
        <v>4</v>
      </c>
      <c r="D77" t="s">
        <v>198</v>
      </c>
      <c r="E77">
        <v>478732733</v>
      </c>
      <c r="F77" t="s">
        <v>655</v>
      </c>
      <c r="G77" t="s">
        <v>654</v>
      </c>
      <c r="H77" t="s">
        <v>200</v>
      </c>
      <c r="I77" t="s">
        <v>201</v>
      </c>
      <c r="K77" t="s">
        <v>202</v>
      </c>
      <c r="N77" t="s">
        <v>421</v>
      </c>
      <c r="O77" t="s">
        <v>206</v>
      </c>
      <c r="P77" t="s">
        <v>206</v>
      </c>
      <c r="Q77" t="s">
        <v>207</v>
      </c>
      <c r="R77" t="s">
        <v>207</v>
      </c>
      <c r="S77" t="s">
        <v>207</v>
      </c>
      <c r="T77" t="s">
        <v>206</v>
      </c>
      <c r="V77" t="s">
        <v>206</v>
      </c>
      <c r="W77" t="s">
        <v>206</v>
      </c>
      <c r="X77" t="s">
        <v>206</v>
      </c>
      <c r="Y77" t="s">
        <v>207</v>
      </c>
      <c r="Z77" t="s">
        <v>207</v>
      </c>
      <c r="AA77" t="s">
        <v>656</v>
      </c>
      <c r="AB77" t="s">
        <v>206</v>
      </c>
      <c r="AC77" t="s">
        <v>207</v>
      </c>
      <c r="AD77" t="s">
        <v>206</v>
      </c>
      <c r="AE77" t="s">
        <v>207</v>
      </c>
      <c r="AF77" t="s">
        <v>207</v>
      </c>
      <c r="AH77" t="s">
        <v>206</v>
      </c>
      <c r="AI77" t="s">
        <v>207</v>
      </c>
      <c r="AJ77" t="s">
        <v>206</v>
      </c>
      <c r="AK77" t="s">
        <v>207</v>
      </c>
      <c r="AL77" t="s">
        <v>207</v>
      </c>
      <c r="AO77" t="s">
        <v>209</v>
      </c>
      <c r="AP77" t="s">
        <v>209</v>
      </c>
      <c r="AQ77" t="s">
        <v>209</v>
      </c>
      <c r="AR77" t="s">
        <v>209</v>
      </c>
      <c r="AU77" t="s">
        <v>209</v>
      </c>
      <c r="AV77" t="s">
        <v>209</v>
      </c>
      <c r="AW77" t="s">
        <v>209</v>
      </c>
      <c r="AX77" t="s">
        <v>209</v>
      </c>
      <c r="BA77" t="s">
        <v>209</v>
      </c>
      <c r="BB77" t="s">
        <v>209</v>
      </c>
      <c r="BC77" t="s">
        <v>209</v>
      </c>
      <c r="BD77" t="s">
        <v>209</v>
      </c>
      <c r="BG77" t="s">
        <v>209</v>
      </c>
      <c r="BH77" t="s">
        <v>209</v>
      </c>
      <c r="BI77" t="s">
        <v>209</v>
      </c>
      <c r="BJ77" t="s">
        <v>209</v>
      </c>
      <c r="BM77" t="s">
        <v>209</v>
      </c>
      <c r="BN77" t="s">
        <v>209</v>
      </c>
      <c r="BO77" t="s">
        <v>209</v>
      </c>
      <c r="BP77" t="s">
        <v>209</v>
      </c>
      <c r="BS77" t="s">
        <v>209</v>
      </c>
      <c r="BT77" t="s">
        <v>209</v>
      </c>
      <c r="BU77" t="s">
        <v>209</v>
      </c>
      <c r="BV77" t="s">
        <v>209</v>
      </c>
      <c r="BY77" t="s">
        <v>209</v>
      </c>
      <c r="BZ77" t="s">
        <v>209</v>
      </c>
      <c r="CA77" t="s">
        <v>209</v>
      </c>
      <c r="CB77" t="s">
        <v>209</v>
      </c>
      <c r="CD77" t="s">
        <v>206</v>
      </c>
      <c r="CE77" t="s">
        <v>207</v>
      </c>
      <c r="CF77" t="s">
        <v>206</v>
      </c>
      <c r="CG77" t="s">
        <v>206</v>
      </c>
      <c r="CH77" t="s">
        <v>207</v>
      </c>
      <c r="CI77" t="s">
        <v>657</v>
      </c>
      <c r="CJ77" t="s">
        <v>206</v>
      </c>
      <c r="CK77" t="s">
        <v>207</v>
      </c>
      <c r="CL77" t="s">
        <v>206</v>
      </c>
      <c r="CM77" t="s">
        <v>206</v>
      </c>
      <c r="CN77" t="s">
        <v>207</v>
      </c>
      <c r="CO77" t="s">
        <v>658</v>
      </c>
      <c r="CQ77" t="s">
        <v>209</v>
      </c>
      <c r="CR77" t="s">
        <v>209</v>
      </c>
      <c r="CS77" t="s">
        <v>209</v>
      </c>
      <c r="CT77" t="s">
        <v>209</v>
      </c>
      <c r="CW77" t="s">
        <v>209</v>
      </c>
      <c r="CX77" t="s">
        <v>209</v>
      </c>
      <c r="CY77" t="s">
        <v>209</v>
      </c>
      <c r="CZ77" t="s">
        <v>209</v>
      </c>
      <c r="DC77" t="s">
        <v>209</v>
      </c>
      <c r="DD77" t="s">
        <v>209</v>
      </c>
      <c r="DE77" t="s">
        <v>209</v>
      </c>
      <c r="DF77" t="s">
        <v>209</v>
      </c>
      <c r="DH77" t="s">
        <v>206</v>
      </c>
      <c r="DI77" t="s">
        <v>207</v>
      </c>
      <c r="DJ77" t="s">
        <v>206</v>
      </c>
      <c r="DK77" t="s">
        <v>206</v>
      </c>
      <c r="DL77" t="s">
        <v>207</v>
      </c>
      <c r="DM77" t="s">
        <v>659</v>
      </c>
      <c r="DO77" t="s">
        <v>209</v>
      </c>
      <c r="DP77" t="s">
        <v>209</v>
      </c>
      <c r="DQ77" t="s">
        <v>209</v>
      </c>
      <c r="DR77" t="s">
        <v>209</v>
      </c>
      <c r="DU77" t="s">
        <v>209</v>
      </c>
      <c r="DV77" t="s">
        <v>209</v>
      </c>
      <c r="DW77" t="s">
        <v>209</v>
      </c>
      <c r="DX77" t="s">
        <v>209</v>
      </c>
      <c r="EA77" t="s">
        <v>209</v>
      </c>
      <c r="EB77" t="s">
        <v>209</v>
      </c>
      <c r="EC77" t="s">
        <v>209</v>
      </c>
      <c r="ED77" t="s">
        <v>209</v>
      </c>
      <c r="EG77" t="s">
        <v>209</v>
      </c>
      <c r="EH77" t="s">
        <v>209</v>
      </c>
      <c r="EI77" t="s">
        <v>209</v>
      </c>
      <c r="EJ77" t="s">
        <v>209</v>
      </c>
      <c r="EM77" t="s">
        <v>209</v>
      </c>
      <c r="EN77" t="s">
        <v>209</v>
      </c>
      <c r="EO77" t="s">
        <v>209</v>
      </c>
      <c r="EP77" t="s">
        <v>209</v>
      </c>
      <c r="ES77" t="s">
        <v>209</v>
      </c>
      <c r="ET77" t="s">
        <v>209</v>
      </c>
      <c r="EU77" t="s">
        <v>209</v>
      </c>
      <c r="EV77" t="s">
        <v>209</v>
      </c>
      <c r="EY77" t="s">
        <v>209</v>
      </c>
      <c r="EZ77" t="s">
        <v>209</v>
      </c>
      <c r="FA77" t="s">
        <v>209</v>
      </c>
      <c r="FB77" t="s">
        <v>209</v>
      </c>
      <c r="FE77" t="s">
        <v>209</v>
      </c>
      <c r="FF77" t="s">
        <v>209</v>
      </c>
      <c r="FG77" t="s">
        <v>209</v>
      </c>
      <c r="FH77" t="s">
        <v>209</v>
      </c>
      <c r="FK77" t="s">
        <v>209</v>
      </c>
      <c r="FL77" t="s">
        <v>209</v>
      </c>
      <c r="FM77" t="s">
        <v>209</v>
      </c>
      <c r="FN77" t="s">
        <v>209</v>
      </c>
      <c r="FQ77" t="s">
        <v>209</v>
      </c>
      <c r="FR77" t="s">
        <v>209</v>
      </c>
      <c r="FS77" t="s">
        <v>209</v>
      </c>
      <c r="FT77" t="s">
        <v>209</v>
      </c>
      <c r="FW77" t="s">
        <v>209</v>
      </c>
      <c r="FX77" t="s">
        <v>209</v>
      </c>
      <c r="FY77" t="s">
        <v>209</v>
      </c>
      <c r="FZ77" t="s">
        <v>209</v>
      </c>
      <c r="GC77" t="s">
        <v>209</v>
      </c>
      <c r="GD77" t="s">
        <v>209</v>
      </c>
      <c r="GE77" t="s">
        <v>209</v>
      </c>
      <c r="GF77" t="s">
        <v>209</v>
      </c>
      <c r="GI77" t="s">
        <v>209</v>
      </c>
      <c r="GJ77" t="s">
        <v>209</v>
      </c>
      <c r="GK77" t="s">
        <v>209</v>
      </c>
      <c r="GL77" t="s">
        <v>209</v>
      </c>
      <c r="GO77" t="s">
        <v>209</v>
      </c>
      <c r="GP77" t="s">
        <v>209</v>
      </c>
      <c r="GQ77" t="s">
        <v>209</v>
      </c>
      <c r="GR77" t="s">
        <v>209</v>
      </c>
      <c r="GU77" t="s">
        <v>209</v>
      </c>
      <c r="GV77" t="s">
        <v>209</v>
      </c>
      <c r="GW77" t="s">
        <v>209</v>
      </c>
      <c r="GX77" t="s">
        <v>209</v>
      </c>
      <c r="HA77" t="s">
        <v>209</v>
      </c>
      <c r="HB77" t="s">
        <v>209</v>
      </c>
      <c r="HC77" t="s">
        <v>209</v>
      </c>
      <c r="HD77" t="s">
        <v>209</v>
      </c>
      <c r="HG77" t="s">
        <v>209</v>
      </c>
      <c r="HH77" t="s">
        <v>209</v>
      </c>
      <c r="HI77" t="s">
        <v>209</v>
      </c>
      <c r="HJ77" t="s">
        <v>209</v>
      </c>
      <c r="HM77" t="s">
        <v>209</v>
      </c>
      <c r="HN77" t="s">
        <v>209</v>
      </c>
      <c r="HO77" t="s">
        <v>209</v>
      </c>
      <c r="HP77" t="s">
        <v>209</v>
      </c>
      <c r="HS77" t="s">
        <v>209</v>
      </c>
      <c r="HT77" t="s">
        <v>209</v>
      </c>
      <c r="HU77" t="s">
        <v>209</v>
      </c>
      <c r="HV77" t="s">
        <v>209</v>
      </c>
      <c r="HY77" t="s">
        <v>209</v>
      </c>
      <c r="HZ77" t="s">
        <v>209</v>
      </c>
      <c r="IA77" t="s">
        <v>209</v>
      </c>
      <c r="IB77" t="s">
        <v>209</v>
      </c>
      <c r="ID77" t="s">
        <v>206</v>
      </c>
      <c r="IE77" t="s">
        <v>660</v>
      </c>
      <c r="IF77">
        <v>6816.28</v>
      </c>
      <c r="IG77">
        <v>5.27</v>
      </c>
      <c r="II77">
        <v>182.34</v>
      </c>
      <c r="IV77">
        <v>6193.11</v>
      </c>
      <c r="ND77">
        <v>435.56</v>
      </c>
    </row>
    <row r="78" spans="1:368" x14ac:dyDescent="0.25">
      <c r="A78">
        <v>631</v>
      </c>
      <c r="B78" t="s">
        <v>661</v>
      </c>
      <c r="C78">
        <v>4</v>
      </c>
      <c r="D78" t="s">
        <v>198</v>
      </c>
      <c r="E78">
        <v>531112195</v>
      </c>
      <c r="F78" t="s">
        <v>662</v>
      </c>
      <c r="G78" t="s">
        <v>661</v>
      </c>
      <c r="H78" t="s">
        <v>200</v>
      </c>
      <c r="I78" t="s">
        <v>212</v>
      </c>
      <c r="K78" t="s">
        <v>213</v>
      </c>
      <c r="L78" t="s">
        <v>249</v>
      </c>
      <c r="O78" t="s">
        <v>206</v>
      </c>
      <c r="P78" t="s">
        <v>206</v>
      </c>
      <c r="Q78" t="s">
        <v>206</v>
      </c>
      <c r="R78" t="s">
        <v>207</v>
      </c>
      <c r="S78" t="s">
        <v>207</v>
      </c>
      <c r="T78" t="s">
        <v>207</v>
      </c>
      <c r="U78" t="s">
        <v>663</v>
      </c>
      <c r="W78" t="s">
        <v>209</v>
      </c>
      <c r="X78" t="s">
        <v>209</v>
      </c>
      <c r="Y78" t="s">
        <v>209</v>
      </c>
      <c r="Z78" t="s">
        <v>209</v>
      </c>
      <c r="AC78" t="s">
        <v>209</v>
      </c>
      <c r="AD78" t="s">
        <v>209</v>
      </c>
      <c r="AE78" t="s">
        <v>209</v>
      </c>
      <c r="AF78" t="s">
        <v>209</v>
      </c>
      <c r="AH78" t="s">
        <v>206</v>
      </c>
      <c r="AI78" t="s">
        <v>206</v>
      </c>
      <c r="AJ78" t="s">
        <v>207</v>
      </c>
      <c r="AK78" t="s">
        <v>207</v>
      </c>
      <c r="AL78" t="s">
        <v>207</v>
      </c>
      <c r="AM78" t="s">
        <v>664</v>
      </c>
      <c r="AO78" t="s">
        <v>209</v>
      </c>
      <c r="AP78" t="s">
        <v>209</v>
      </c>
      <c r="AQ78" t="s">
        <v>209</v>
      </c>
      <c r="AR78" t="s">
        <v>209</v>
      </c>
      <c r="AT78" t="s">
        <v>206</v>
      </c>
      <c r="AU78" t="s">
        <v>206</v>
      </c>
      <c r="AV78" t="s">
        <v>207</v>
      </c>
      <c r="AW78" t="s">
        <v>207</v>
      </c>
      <c r="AX78" t="s">
        <v>207</v>
      </c>
      <c r="AY78" t="s">
        <v>665</v>
      </c>
      <c r="AZ78" t="s">
        <v>206</v>
      </c>
      <c r="BA78" t="s">
        <v>206</v>
      </c>
      <c r="BB78" t="s">
        <v>207</v>
      </c>
      <c r="BC78" t="s">
        <v>207</v>
      </c>
      <c r="BD78" t="s">
        <v>207</v>
      </c>
      <c r="BE78" t="s">
        <v>665</v>
      </c>
      <c r="BF78" t="s">
        <v>206</v>
      </c>
      <c r="BG78" t="s">
        <v>206</v>
      </c>
      <c r="BH78" t="s">
        <v>207</v>
      </c>
      <c r="BI78" t="s">
        <v>207</v>
      </c>
      <c r="BJ78" t="s">
        <v>207</v>
      </c>
      <c r="BK78" t="s">
        <v>666</v>
      </c>
      <c r="BL78" t="s">
        <v>206</v>
      </c>
      <c r="BM78" t="s">
        <v>207</v>
      </c>
      <c r="BN78" t="s">
        <v>207</v>
      </c>
      <c r="BO78" t="s">
        <v>207</v>
      </c>
      <c r="BP78" t="s">
        <v>206</v>
      </c>
      <c r="BQ78" t="s">
        <v>667</v>
      </c>
      <c r="BR78" t="s">
        <v>206</v>
      </c>
      <c r="BS78" t="s">
        <v>206</v>
      </c>
      <c r="BT78" t="s">
        <v>207</v>
      </c>
      <c r="BU78" t="s">
        <v>207</v>
      </c>
      <c r="BV78" t="s">
        <v>206</v>
      </c>
      <c r="BW78" t="s">
        <v>668</v>
      </c>
      <c r="BY78" t="s">
        <v>209</v>
      </c>
      <c r="BZ78" t="s">
        <v>209</v>
      </c>
      <c r="CA78" t="s">
        <v>209</v>
      </c>
      <c r="CB78" t="s">
        <v>209</v>
      </c>
      <c r="CE78" t="s">
        <v>209</v>
      </c>
      <c r="CF78" t="s">
        <v>209</v>
      </c>
      <c r="CG78" t="s">
        <v>209</v>
      </c>
      <c r="CH78" t="s">
        <v>209</v>
      </c>
      <c r="CK78" t="s">
        <v>209</v>
      </c>
      <c r="CL78" t="s">
        <v>209</v>
      </c>
      <c r="CM78" t="s">
        <v>209</v>
      </c>
      <c r="CN78" t="s">
        <v>209</v>
      </c>
      <c r="CQ78" t="s">
        <v>209</v>
      </c>
      <c r="CR78" t="s">
        <v>209</v>
      </c>
      <c r="CS78" t="s">
        <v>209</v>
      </c>
      <c r="CT78" t="s">
        <v>209</v>
      </c>
      <c r="CW78" t="s">
        <v>209</v>
      </c>
      <c r="CX78" t="s">
        <v>209</v>
      </c>
      <c r="CY78" t="s">
        <v>209</v>
      </c>
      <c r="CZ78" t="s">
        <v>209</v>
      </c>
      <c r="DC78" t="s">
        <v>209</v>
      </c>
      <c r="DD78" t="s">
        <v>209</v>
      </c>
      <c r="DE78" t="s">
        <v>209</v>
      </c>
      <c r="DF78" t="s">
        <v>209</v>
      </c>
      <c r="DI78" t="s">
        <v>209</v>
      </c>
      <c r="DJ78" t="s">
        <v>209</v>
      </c>
      <c r="DK78" t="s">
        <v>209</v>
      </c>
      <c r="DL78" t="s">
        <v>209</v>
      </c>
      <c r="DN78" t="s">
        <v>206</v>
      </c>
      <c r="DO78" t="s">
        <v>206</v>
      </c>
      <c r="DP78" t="s">
        <v>207</v>
      </c>
      <c r="DQ78" t="s">
        <v>207</v>
      </c>
      <c r="DR78" t="s">
        <v>206</v>
      </c>
      <c r="DS78" t="s">
        <v>669</v>
      </c>
      <c r="DU78" t="s">
        <v>209</v>
      </c>
      <c r="DV78" t="s">
        <v>209</v>
      </c>
      <c r="DW78" t="s">
        <v>209</v>
      </c>
      <c r="DX78" t="s">
        <v>209</v>
      </c>
      <c r="DZ78" t="s">
        <v>206</v>
      </c>
      <c r="EA78" t="s">
        <v>206</v>
      </c>
      <c r="EB78" t="s">
        <v>207</v>
      </c>
      <c r="EC78" t="s">
        <v>206</v>
      </c>
      <c r="ED78" t="s">
        <v>206</v>
      </c>
      <c r="EE78" t="s">
        <v>670</v>
      </c>
      <c r="EG78" t="s">
        <v>209</v>
      </c>
      <c r="EH78" t="s">
        <v>209</v>
      </c>
      <c r="EI78" t="s">
        <v>209</v>
      </c>
      <c r="EJ78" t="s">
        <v>209</v>
      </c>
      <c r="EM78" t="s">
        <v>209</v>
      </c>
      <c r="EN78" t="s">
        <v>209</v>
      </c>
      <c r="EO78" t="s">
        <v>209</v>
      </c>
      <c r="EP78" t="s">
        <v>209</v>
      </c>
      <c r="ES78" t="s">
        <v>209</v>
      </c>
      <c r="ET78" t="s">
        <v>209</v>
      </c>
      <c r="EU78" t="s">
        <v>209</v>
      </c>
      <c r="EV78" t="s">
        <v>209</v>
      </c>
      <c r="EX78" t="s">
        <v>206</v>
      </c>
      <c r="EY78" t="s">
        <v>206</v>
      </c>
      <c r="EZ78" t="s">
        <v>207</v>
      </c>
      <c r="FA78" t="s">
        <v>207</v>
      </c>
      <c r="FB78" t="s">
        <v>206</v>
      </c>
      <c r="FC78" t="s">
        <v>671</v>
      </c>
      <c r="FD78" t="s">
        <v>206</v>
      </c>
      <c r="FE78" t="s">
        <v>206</v>
      </c>
      <c r="FF78" t="s">
        <v>207</v>
      </c>
      <c r="FG78" t="s">
        <v>207</v>
      </c>
      <c r="FH78" t="s">
        <v>206</v>
      </c>
      <c r="FI78" t="s">
        <v>672</v>
      </c>
      <c r="FJ78" t="s">
        <v>206</v>
      </c>
      <c r="FK78" t="s">
        <v>206</v>
      </c>
      <c r="FL78" t="s">
        <v>207</v>
      </c>
      <c r="FM78" t="s">
        <v>207</v>
      </c>
      <c r="FN78" t="s">
        <v>207</v>
      </c>
      <c r="FO78" t="s">
        <v>673</v>
      </c>
      <c r="FQ78" t="s">
        <v>209</v>
      </c>
      <c r="FR78" t="s">
        <v>209</v>
      </c>
      <c r="FS78" t="s">
        <v>209</v>
      </c>
      <c r="FT78" t="s">
        <v>209</v>
      </c>
      <c r="FW78" t="s">
        <v>209</v>
      </c>
      <c r="FX78" t="s">
        <v>209</v>
      </c>
      <c r="FY78" t="s">
        <v>209</v>
      </c>
      <c r="FZ78" t="s">
        <v>209</v>
      </c>
      <c r="GC78" t="s">
        <v>209</v>
      </c>
      <c r="GD78" t="s">
        <v>209</v>
      </c>
      <c r="GE78" t="s">
        <v>209</v>
      </c>
      <c r="GF78" t="s">
        <v>209</v>
      </c>
      <c r="GI78" t="s">
        <v>209</v>
      </c>
      <c r="GJ78" t="s">
        <v>209</v>
      </c>
      <c r="GK78" t="s">
        <v>209</v>
      </c>
      <c r="GL78" t="s">
        <v>209</v>
      </c>
      <c r="GO78" t="s">
        <v>209</v>
      </c>
      <c r="GP78" t="s">
        <v>209</v>
      </c>
      <c r="GQ78" t="s">
        <v>209</v>
      </c>
      <c r="GR78" t="s">
        <v>209</v>
      </c>
      <c r="GU78" t="s">
        <v>209</v>
      </c>
      <c r="GV78" t="s">
        <v>209</v>
      </c>
      <c r="GW78" t="s">
        <v>209</v>
      </c>
      <c r="GX78" t="s">
        <v>209</v>
      </c>
      <c r="HA78" t="s">
        <v>209</v>
      </c>
      <c r="HB78" t="s">
        <v>209</v>
      </c>
      <c r="HC78" t="s">
        <v>209</v>
      </c>
      <c r="HD78" t="s">
        <v>209</v>
      </c>
      <c r="HF78" t="s">
        <v>206</v>
      </c>
      <c r="HG78" t="s">
        <v>206</v>
      </c>
      <c r="HH78" t="s">
        <v>207</v>
      </c>
      <c r="HI78" t="s">
        <v>207</v>
      </c>
      <c r="HJ78" t="s">
        <v>206</v>
      </c>
      <c r="HK78" t="s">
        <v>674</v>
      </c>
      <c r="HM78" t="s">
        <v>209</v>
      </c>
      <c r="HN78" t="s">
        <v>209</v>
      </c>
      <c r="HO78" t="s">
        <v>209</v>
      </c>
      <c r="HP78" t="s">
        <v>209</v>
      </c>
      <c r="HR78" t="s">
        <v>206</v>
      </c>
      <c r="HS78" t="s">
        <v>206</v>
      </c>
      <c r="HT78" t="s">
        <v>206</v>
      </c>
      <c r="HU78" t="s">
        <v>207</v>
      </c>
      <c r="HV78" t="s">
        <v>207</v>
      </c>
      <c r="HW78" t="s">
        <v>675</v>
      </c>
      <c r="HY78" t="s">
        <v>209</v>
      </c>
      <c r="HZ78" t="s">
        <v>209</v>
      </c>
      <c r="IA78" t="s">
        <v>209</v>
      </c>
      <c r="IB78" t="s">
        <v>209</v>
      </c>
      <c r="ID78" t="s">
        <v>206</v>
      </c>
      <c r="IE78" t="s">
        <v>676</v>
      </c>
      <c r="IF78">
        <v>1636.74</v>
      </c>
      <c r="IG78">
        <v>5.94</v>
      </c>
      <c r="II78">
        <v>59.87</v>
      </c>
      <c r="IV78">
        <v>1485.89</v>
      </c>
      <c r="ND78">
        <v>85.04</v>
      </c>
    </row>
    <row r="79" spans="1:368" x14ac:dyDescent="0.25">
      <c r="A79">
        <v>633</v>
      </c>
      <c r="B79" t="s">
        <v>677</v>
      </c>
      <c r="C79">
        <v>4</v>
      </c>
      <c r="D79" t="s">
        <v>198</v>
      </c>
      <c r="E79">
        <v>387289440</v>
      </c>
      <c r="F79" t="s">
        <v>678</v>
      </c>
      <c r="G79" t="s">
        <v>677</v>
      </c>
      <c r="H79" t="s">
        <v>200</v>
      </c>
      <c r="I79" t="s">
        <v>201</v>
      </c>
      <c r="K79" t="s">
        <v>202</v>
      </c>
      <c r="N79" t="s">
        <v>229</v>
      </c>
      <c r="O79" t="s">
        <v>206</v>
      </c>
      <c r="Q79" t="s">
        <v>209</v>
      </c>
      <c r="R79" t="s">
        <v>209</v>
      </c>
      <c r="S79" t="s">
        <v>209</v>
      </c>
      <c r="T79" t="s">
        <v>209</v>
      </c>
      <c r="W79" t="s">
        <v>209</v>
      </c>
      <c r="X79" t="s">
        <v>209</v>
      </c>
      <c r="Y79" t="s">
        <v>209</v>
      </c>
      <c r="Z79" t="s">
        <v>209</v>
      </c>
      <c r="AB79" t="s">
        <v>206</v>
      </c>
      <c r="AC79" t="s">
        <v>206</v>
      </c>
      <c r="AD79" t="s">
        <v>207</v>
      </c>
      <c r="AE79" t="s">
        <v>207</v>
      </c>
      <c r="AF79" t="s">
        <v>207</v>
      </c>
      <c r="AG79" t="s">
        <v>679</v>
      </c>
      <c r="AI79" t="s">
        <v>209</v>
      </c>
      <c r="AJ79" t="s">
        <v>209</v>
      </c>
      <c r="AK79" t="s">
        <v>209</v>
      </c>
      <c r="AL79" t="s">
        <v>209</v>
      </c>
      <c r="AO79" t="s">
        <v>209</v>
      </c>
      <c r="AP79" t="s">
        <v>209</v>
      </c>
      <c r="AQ79" t="s">
        <v>209</v>
      </c>
      <c r="AR79" t="s">
        <v>209</v>
      </c>
      <c r="AU79" t="s">
        <v>209</v>
      </c>
      <c r="AV79" t="s">
        <v>209</v>
      </c>
      <c r="AW79" t="s">
        <v>209</v>
      </c>
      <c r="AX79" t="s">
        <v>209</v>
      </c>
      <c r="AZ79" t="s">
        <v>206</v>
      </c>
      <c r="BA79" t="s">
        <v>207</v>
      </c>
      <c r="BB79" t="s">
        <v>207</v>
      </c>
      <c r="BC79" t="s">
        <v>206</v>
      </c>
      <c r="BD79" t="s">
        <v>207</v>
      </c>
      <c r="BE79" t="s">
        <v>680</v>
      </c>
      <c r="BG79" t="s">
        <v>209</v>
      </c>
      <c r="BH79" t="s">
        <v>209</v>
      </c>
      <c r="BI79" t="s">
        <v>209</v>
      </c>
      <c r="BJ79" t="s">
        <v>209</v>
      </c>
      <c r="BM79" t="s">
        <v>209</v>
      </c>
      <c r="BN79" t="s">
        <v>209</v>
      </c>
      <c r="BO79" t="s">
        <v>209</v>
      </c>
      <c r="BP79" t="s">
        <v>209</v>
      </c>
      <c r="BS79" t="s">
        <v>209</v>
      </c>
      <c r="BT79" t="s">
        <v>209</v>
      </c>
      <c r="BU79" t="s">
        <v>209</v>
      </c>
      <c r="BV79" t="s">
        <v>209</v>
      </c>
      <c r="BY79" t="s">
        <v>209</v>
      </c>
      <c r="BZ79" t="s">
        <v>209</v>
      </c>
      <c r="CA79" t="s">
        <v>209</v>
      </c>
      <c r="CB79" t="s">
        <v>209</v>
      </c>
      <c r="CE79" t="s">
        <v>209</v>
      </c>
      <c r="CF79" t="s">
        <v>209</v>
      </c>
      <c r="CG79" t="s">
        <v>209</v>
      </c>
      <c r="CH79" t="s">
        <v>209</v>
      </c>
      <c r="CK79" t="s">
        <v>209</v>
      </c>
      <c r="CL79" t="s">
        <v>209</v>
      </c>
      <c r="CM79" t="s">
        <v>209</v>
      </c>
      <c r="CN79" t="s">
        <v>209</v>
      </c>
      <c r="CQ79" t="s">
        <v>209</v>
      </c>
      <c r="CR79" t="s">
        <v>209</v>
      </c>
      <c r="CS79" t="s">
        <v>209</v>
      </c>
      <c r="CT79" t="s">
        <v>209</v>
      </c>
      <c r="CV79" t="s">
        <v>206</v>
      </c>
      <c r="CW79" t="s">
        <v>206</v>
      </c>
      <c r="CX79" t="s">
        <v>207</v>
      </c>
      <c r="CY79" t="s">
        <v>207</v>
      </c>
      <c r="CZ79" t="s">
        <v>207</v>
      </c>
      <c r="DA79" t="s">
        <v>681</v>
      </c>
      <c r="DB79" t="s">
        <v>206</v>
      </c>
      <c r="DC79" t="s">
        <v>207</v>
      </c>
      <c r="DD79" t="s">
        <v>207</v>
      </c>
      <c r="DE79" t="s">
        <v>206</v>
      </c>
      <c r="DF79" t="s">
        <v>207</v>
      </c>
      <c r="DG79" t="s">
        <v>682</v>
      </c>
      <c r="DH79" t="s">
        <v>206</v>
      </c>
      <c r="DI79" t="s">
        <v>206</v>
      </c>
      <c r="DJ79" t="s">
        <v>207</v>
      </c>
      <c r="DK79" t="s">
        <v>206</v>
      </c>
      <c r="DL79" t="s">
        <v>207</v>
      </c>
      <c r="DM79" t="s">
        <v>683</v>
      </c>
      <c r="DN79" t="s">
        <v>206</v>
      </c>
      <c r="DO79" t="s">
        <v>206</v>
      </c>
      <c r="DP79" t="s">
        <v>207</v>
      </c>
      <c r="DQ79" t="s">
        <v>207</v>
      </c>
      <c r="DR79" t="s">
        <v>207</v>
      </c>
      <c r="DS79" t="s">
        <v>684</v>
      </c>
      <c r="DT79" t="s">
        <v>206</v>
      </c>
      <c r="DU79" t="s">
        <v>206</v>
      </c>
      <c r="DV79" t="s">
        <v>207</v>
      </c>
      <c r="DW79" t="s">
        <v>207</v>
      </c>
      <c r="DX79" t="s">
        <v>207</v>
      </c>
      <c r="DY79" t="s">
        <v>685</v>
      </c>
      <c r="DZ79" t="s">
        <v>206</v>
      </c>
      <c r="EA79" t="s">
        <v>206</v>
      </c>
      <c r="EB79" t="s">
        <v>207</v>
      </c>
      <c r="EC79" t="s">
        <v>206</v>
      </c>
      <c r="ED79" t="s">
        <v>207</v>
      </c>
      <c r="EE79" t="s">
        <v>686</v>
      </c>
      <c r="EG79" t="s">
        <v>209</v>
      </c>
      <c r="EH79" t="s">
        <v>209</v>
      </c>
      <c r="EI79" t="s">
        <v>209</v>
      </c>
      <c r="EJ79" t="s">
        <v>209</v>
      </c>
      <c r="EM79" t="s">
        <v>209</v>
      </c>
      <c r="EN79" t="s">
        <v>209</v>
      </c>
      <c r="EO79" t="s">
        <v>209</v>
      </c>
      <c r="EP79" t="s">
        <v>209</v>
      </c>
      <c r="ES79" t="s">
        <v>209</v>
      </c>
      <c r="ET79" t="s">
        <v>209</v>
      </c>
      <c r="EU79" t="s">
        <v>209</v>
      </c>
      <c r="EV79" t="s">
        <v>209</v>
      </c>
      <c r="EY79" t="s">
        <v>209</v>
      </c>
      <c r="EZ79" t="s">
        <v>209</v>
      </c>
      <c r="FA79" t="s">
        <v>209</v>
      </c>
      <c r="FB79" t="s">
        <v>209</v>
      </c>
      <c r="FD79" t="s">
        <v>206</v>
      </c>
      <c r="FE79" t="s">
        <v>207</v>
      </c>
      <c r="FF79" t="s">
        <v>207</v>
      </c>
      <c r="FG79" t="s">
        <v>207</v>
      </c>
      <c r="FH79" t="s">
        <v>206</v>
      </c>
      <c r="FI79" t="s">
        <v>687</v>
      </c>
      <c r="FK79" t="s">
        <v>209</v>
      </c>
      <c r="FL79" t="s">
        <v>209</v>
      </c>
      <c r="FM79" t="s">
        <v>209</v>
      </c>
      <c r="FN79" t="s">
        <v>209</v>
      </c>
      <c r="FQ79" t="s">
        <v>209</v>
      </c>
      <c r="FR79" t="s">
        <v>209</v>
      </c>
      <c r="FS79" t="s">
        <v>209</v>
      </c>
      <c r="FT79" t="s">
        <v>209</v>
      </c>
      <c r="FW79" t="s">
        <v>209</v>
      </c>
      <c r="FX79" t="s">
        <v>209</v>
      </c>
      <c r="FY79" t="s">
        <v>209</v>
      </c>
      <c r="FZ79" t="s">
        <v>209</v>
      </c>
      <c r="GC79" t="s">
        <v>209</v>
      </c>
      <c r="GD79" t="s">
        <v>209</v>
      </c>
      <c r="GE79" t="s">
        <v>209</v>
      </c>
      <c r="GF79" t="s">
        <v>209</v>
      </c>
      <c r="GI79" t="s">
        <v>209</v>
      </c>
      <c r="GJ79" t="s">
        <v>209</v>
      </c>
      <c r="GK79" t="s">
        <v>209</v>
      </c>
      <c r="GL79" t="s">
        <v>209</v>
      </c>
      <c r="GO79" t="s">
        <v>209</v>
      </c>
      <c r="GP79" t="s">
        <v>209</v>
      </c>
      <c r="GQ79" t="s">
        <v>209</v>
      </c>
      <c r="GR79" t="s">
        <v>209</v>
      </c>
      <c r="GU79" t="s">
        <v>209</v>
      </c>
      <c r="GV79" t="s">
        <v>209</v>
      </c>
      <c r="GW79" t="s">
        <v>209</v>
      </c>
      <c r="GX79" t="s">
        <v>209</v>
      </c>
      <c r="HA79" t="s">
        <v>209</v>
      </c>
      <c r="HB79" t="s">
        <v>209</v>
      </c>
      <c r="HC79" t="s">
        <v>209</v>
      </c>
      <c r="HD79" t="s">
        <v>209</v>
      </c>
      <c r="HF79" t="s">
        <v>206</v>
      </c>
      <c r="HG79" t="s">
        <v>206</v>
      </c>
      <c r="HH79" t="s">
        <v>207</v>
      </c>
      <c r="HI79" t="s">
        <v>207</v>
      </c>
      <c r="HJ79" t="s">
        <v>206</v>
      </c>
      <c r="HK79" t="s">
        <v>688</v>
      </c>
      <c r="HM79" t="s">
        <v>209</v>
      </c>
      <c r="HN79" t="s">
        <v>209</v>
      </c>
      <c r="HO79" t="s">
        <v>209</v>
      </c>
      <c r="HP79" t="s">
        <v>209</v>
      </c>
      <c r="HR79" t="s">
        <v>206</v>
      </c>
      <c r="HS79" t="s">
        <v>206</v>
      </c>
      <c r="HT79" t="s">
        <v>207</v>
      </c>
      <c r="HU79" t="s">
        <v>207</v>
      </c>
      <c r="HV79" t="s">
        <v>207</v>
      </c>
      <c r="HW79" t="s">
        <v>689</v>
      </c>
      <c r="HY79" t="s">
        <v>209</v>
      </c>
      <c r="HZ79" t="s">
        <v>209</v>
      </c>
      <c r="IA79" t="s">
        <v>209</v>
      </c>
      <c r="IB79" t="s">
        <v>209</v>
      </c>
      <c r="ID79" t="s">
        <v>207</v>
      </c>
      <c r="IF79">
        <v>2974.11</v>
      </c>
      <c r="IG79">
        <v>4</v>
      </c>
      <c r="II79">
        <v>63.26</v>
      </c>
      <c r="IV79">
        <v>2896.53</v>
      </c>
      <c r="ND79">
        <v>10.32</v>
      </c>
    </row>
    <row r="80" spans="1:368" x14ac:dyDescent="0.25">
      <c r="A80">
        <v>634</v>
      </c>
      <c r="B80" t="s">
        <v>690</v>
      </c>
      <c r="C80">
        <v>4</v>
      </c>
      <c r="D80" t="s">
        <v>198</v>
      </c>
      <c r="E80">
        <v>1564299885</v>
      </c>
      <c r="F80" t="s">
        <v>691</v>
      </c>
      <c r="G80" t="s">
        <v>690</v>
      </c>
      <c r="H80" t="s">
        <v>200</v>
      </c>
      <c r="I80" t="s">
        <v>201</v>
      </c>
      <c r="K80" t="s">
        <v>202</v>
      </c>
      <c r="N80" t="s">
        <v>421</v>
      </c>
      <c r="O80" t="s">
        <v>206</v>
      </c>
      <c r="P80" t="s">
        <v>206</v>
      </c>
      <c r="Q80" t="s">
        <v>206</v>
      </c>
      <c r="R80" t="s">
        <v>207</v>
      </c>
      <c r="S80" t="s">
        <v>207</v>
      </c>
      <c r="T80" t="s">
        <v>207</v>
      </c>
      <c r="U80" t="s">
        <v>692</v>
      </c>
      <c r="V80" t="s">
        <v>206</v>
      </c>
      <c r="W80" t="s">
        <v>206</v>
      </c>
      <c r="X80" t="s">
        <v>207</v>
      </c>
      <c r="Y80" t="s">
        <v>207</v>
      </c>
      <c r="Z80" t="s">
        <v>207</v>
      </c>
      <c r="AA80" t="s">
        <v>693</v>
      </c>
      <c r="AB80" t="s">
        <v>206</v>
      </c>
      <c r="AC80" t="s">
        <v>206</v>
      </c>
      <c r="AD80" t="s">
        <v>207</v>
      </c>
      <c r="AE80" t="s">
        <v>207</v>
      </c>
      <c r="AF80" t="s">
        <v>207</v>
      </c>
      <c r="AG80" t="s">
        <v>694</v>
      </c>
      <c r="AH80" t="s">
        <v>206</v>
      </c>
      <c r="AI80" t="s">
        <v>206</v>
      </c>
      <c r="AJ80" t="s">
        <v>207</v>
      </c>
      <c r="AK80" t="s">
        <v>207</v>
      </c>
      <c r="AL80" t="s">
        <v>207</v>
      </c>
      <c r="AM80" t="s">
        <v>695</v>
      </c>
      <c r="AN80" t="s">
        <v>206</v>
      </c>
      <c r="AO80" t="s">
        <v>206</v>
      </c>
      <c r="AP80" t="s">
        <v>207</v>
      </c>
      <c r="AQ80" t="s">
        <v>207</v>
      </c>
      <c r="AR80" t="s">
        <v>207</v>
      </c>
      <c r="AS80" t="s">
        <v>696</v>
      </c>
      <c r="AT80" t="s">
        <v>206</v>
      </c>
      <c r="AU80" t="s">
        <v>206</v>
      </c>
      <c r="AV80" t="s">
        <v>207</v>
      </c>
      <c r="AW80" t="s">
        <v>207</v>
      </c>
      <c r="AX80" t="s">
        <v>207</v>
      </c>
      <c r="AY80" t="s">
        <v>697</v>
      </c>
      <c r="AZ80" t="s">
        <v>206</v>
      </c>
      <c r="BA80" t="s">
        <v>206</v>
      </c>
      <c r="BB80" t="s">
        <v>207</v>
      </c>
      <c r="BC80" t="s">
        <v>207</v>
      </c>
      <c r="BD80" t="s">
        <v>207</v>
      </c>
      <c r="BE80" t="s">
        <v>698</v>
      </c>
      <c r="BG80" t="s">
        <v>209</v>
      </c>
      <c r="BH80" t="s">
        <v>209</v>
      </c>
      <c r="BI80" t="s">
        <v>209</v>
      </c>
      <c r="BJ80" t="s">
        <v>209</v>
      </c>
      <c r="BM80" t="s">
        <v>209</v>
      </c>
      <c r="BN80" t="s">
        <v>209</v>
      </c>
      <c r="BO80" t="s">
        <v>209</v>
      </c>
      <c r="BP80" t="s">
        <v>209</v>
      </c>
      <c r="BS80" t="s">
        <v>209</v>
      </c>
      <c r="BT80" t="s">
        <v>209</v>
      </c>
      <c r="BU80" t="s">
        <v>209</v>
      </c>
      <c r="BV80" t="s">
        <v>209</v>
      </c>
      <c r="BY80" t="s">
        <v>209</v>
      </c>
      <c r="BZ80" t="s">
        <v>209</v>
      </c>
      <c r="CA80" t="s">
        <v>209</v>
      </c>
      <c r="CB80" t="s">
        <v>209</v>
      </c>
      <c r="CE80" t="s">
        <v>209</v>
      </c>
      <c r="CF80" t="s">
        <v>209</v>
      </c>
      <c r="CG80" t="s">
        <v>209</v>
      </c>
      <c r="CH80" t="s">
        <v>209</v>
      </c>
      <c r="CK80" t="s">
        <v>209</v>
      </c>
      <c r="CL80" t="s">
        <v>209</v>
      </c>
      <c r="CM80" t="s">
        <v>209</v>
      </c>
      <c r="CN80" t="s">
        <v>209</v>
      </c>
      <c r="CQ80" t="s">
        <v>209</v>
      </c>
      <c r="CR80" t="s">
        <v>209</v>
      </c>
      <c r="CS80" t="s">
        <v>209</v>
      </c>
      <c r="CT80" t="s">
        <v>209</v>
      </c>
      <c r="CW80" t="s">
        <v>209</v>
      </c>
      <c r="CX80" t="s">
        <v>209</v>
      </c>
      <c r="CY80" t="s">
        <v>209</v>
      </c>
      <c r="CZ80" t="s">
        <v>209</v>
      </c>
      <c r="DC80" t="s">
        <v>209</v>
      </c>
      <c r="DD80" t="s">
        <v>209</v>
      </c>
      <c r="DE80" t="s">
        <v>209</v>
      </c>
      <c r="DF80" t="s">
        <v>209</v>
      </c>
      <c r="DI80" t="s">
        <v>209</v>
      </c>
      <c r="DJ80" t="s">
        <v>209</v>
      </c>
      <c r="DK80" t="s">
        <v>209</v>
      </c>
      <c r="DL80" t="s">
        <v>209</v>
      </c>
      <c r="DO80" t="s">
        <v>209</v>
      </c>
      <c r="DP80" t="s">
        <v>209</v>
      </c>
      <c r="DQ80" t="s">
        <v>209</v>
      </c>
      <c r="DR80" t="s">
        <v>209</v>
      </c>
      <c r="DU80" t="s">
        <v>209</v>
      </c>
      <c r="DV80" t="s">
        <v>209</v>
      </c>
      <c r="DW80" t="s">
        <v>209</v>
      </c>
      <c r="DX80" t="s">
        <v>209</v>
      </c>
      <c r="EA80" t="s">
        <v>209</v>
      </c>
      <c r="EB80" t="s">
        <v>209</v>
      </c>
      <c r="EC80" t="s">
        <v>209</v>
      </c>
      <c r="ED80" t="s">
        <v>209</v>
      </c>
      <c r="EG80" t="s">
        <v>209</v>
      </c>
      <c r="EH80" t="s">
        <v>209</v>
      </c>
      <c r="EI80" t="s">
        <v>209</v>
      </c>
      <c r="EJ80" t="s">
        <v>209</v>
      </c>
      <c r="EM80" t="s">
        <v>209</v>
      </c>
      <c r="EN80" t="s">
        <v>209</v>
      </c>
      <c r="EO80" t="s">
        <v>209</v>
      </c>
      <c r="EP80" t="s">
        <v>209</v>
      </c>
      <c r="ES80" t="s">
        <v>209</v>
      </c>
      <c r="ET80" t="s">
        <v>209</v>
      </c>
      <c r="EU80" t="s">
        <v>209</v>
      </c>
      <c r="EV80" t="s">
        <v>209</v>
      </c>
      <c r="EY80" t="s">
        <v>209</v>
      </c>
      <c r="EZ80" t="s">
        <v>209</v>
      </c>
      <c r="FA80" t="s">
        <v>209</v>
      </c>
      <c r="FB80" t="s">
        <v>209</v>
      </c>
      <c r="FE80" t="s">
        <v>209</v>
      </c>
      <c r="FF80" t="s">
        <v>209</v>
      </c>
      <c r="FG80" t="s">
        <v>209</v>
      </c>
      <c r="FH80" t="s">
        <v>209</v>
      </c>
      <c r="FK80" t="s">
        <v>209</v>
      </c>
      <c r="FL80" t="s">
        <v>209</v>
      </c>
      <c r="FM80" t="s">
        <v>209</v>
      </c>
      <c r="FN80" t="s">
        <v>209</v>
      </c>
      <c r="FQ80" t="s">
        <v>209</v>
      </c>
      <c r="FR80" t="s">
        <v>209</v>
      </c>
      <c r="FS80" t="s">
        <v>209</v>
      </c>
      <c r="FT80" t="s">
        <v>209</v>
      </c>
      <c r="FW80" t="s">
        <v>209</v>
      </c>
      <c r="FX80" t="s">
        <v>209</v>
      </c>
      <c r="FY80" t="s">
        <v>209</v>
      </c>
      <c r="FZ80" t="s">
        <v>209</v>
      </c>
      <c r="GC80" t="s">
        <v>209</v>
      </c>
      <c r="GD80" t="s">
        <v>209</v>
      </c>
      <c r="GE80" t="s">
        <v>209</v>
      </c>
      <c r="GF80" t="s">
        <v>209</v>
      </c>
      <c r="GI80" t="s">
        <v>209</v>
      </c>
      <c r="GJ80" t="s">
        <v>209</v>
      </c>
      <c r="GK80" t="s">
        <v>209</v>
      </c>
      <c r="GL80" t="s">
        <v>209</v>
      </c>
      <c r="GO80" t="s">
        <v>209</v>
      </c>
      <c r="GP80" t="s">
        <v>209</v>
      </c>
      <c r="GQ80" t="s">
        <v>209</v>
      </c>
      <c r="GR80" t="s">
        <v>209</v>
      </c>
      <c r="GU80" t="s">
        <v>209</v>
      </c>
      <c r="GV80" t="s">
        <v>209</v>
      </c>
      <c r="GW80" t="s">
        <v>209</v>
      </c>
      <c r="GX80" t="s">
        <v>209</v>
      </c>
      <c r="HA80" t="s">
        <v>209</v>
      </c>
      <c r="HB80" t="s">
        <v>209</v>
      </c>
      <c r="HC80" t="s">
        <v>209</v>
      </c>
      <c r="HD80" t="s">
        <v>209</v>
      </c>
      <c r="HG80" t="s">
        <v>209</v>
      </c>
      <c r="HH80" t="s">
        <v>209</v>
      </c>
      <c r="HI80" t="s">
        <v>209</v>
      </c>
      <c r="HJ80" t="s">
        <v>209</v>
      </c>
      <c r="HM80" t="s">
        <v>209</v>
      </c>
      <c r="HN80" t="s">
        <v>209</v>
      </c>
      <c r="HO80" t="s">
        <v>209</v>
      </c>
      <c r="HP80" t="s">
        <v>209</v>
      </c>
      <c r="HS80" t="s">
        <v>209</v>
      </c>
      <c r="HT80" t="s">
        <v>209</v>
      </c>
      <c r="HU80" t="s">
        <v>209</v>
      </c>
      <c r="HV80" t="s">
        <v>209</v>
      </c>
      <c r="HY80" t="s">
        <v>209</v>
      </c>
      <c r="HZ80" t="s">
        <v>209</v>
      </c>
      <c r="IA80" t="s">
        <v>209</v>
      </c>
      <c r="IB80" t="s">
        <v>209</v>
      </c>
      <c r="ID80" t="s">
        <v>207</v>
      </c>
      <c r="IF80">
        <v>678.22</v>
      </c>
      <c r="IG80">
        <v>34.49</v>
      </c>
      <c r="II80">
        <v>42.03</v>
      </c>
      <c r="IV80">
        <v>585.21</v>
      </c>
      <c r="ND80">
        <v>16.489999999999998</v>
      </c>
    </row>
    <row r="81" spans="1:368" x14ac:dyDescent="0.25">
      <c r="A81">
        <v>636</v>
      </c>
      <c r="B81" t="s">
        <v>699</v>
      </c>
      <c r="C81">
        <v>4</v>
      </c>
      <c r="D81" t="s">
        <v>198</v>
      </c>
      <c r="E81">
        <v>178711485</v>
      </c>
      <c r="F81" t="s">
        <v>700</v>
      </c>
      <c r="G81" t="s">
        <v>699</v>
      </c>
      <c r="H81" t="s">
        <v>200</v>
      </c>
      <c r="I81" t="s">
        <v>212</v>
      </c>
      <c r="K81" t="s">
        <v>202</v>
      </c>
      <c r="N81" t="s">
        <v>421</v>
      </c>
      <c r="O81" t="s">
        <v>206</v>
      </c>
      <c r="P81" t="s">
        <v>206</v>
      </c>
      <c r="Q81" t="s">
        <v>206</v>
      </c>
      <c r="R81" t="s">
        <v>207</v>
      </c>
      <c r="S81" t="s">
        <v>207</v>
      </c>
      <c r="T81" t="s">
        <v>207</v>
      </c>
      <c r="U81" t="s">
        <v>701</v>
      </c>
      <c r="W81" t="s">
        <v>209</v>
      </c>
      <c r="X81" t="s">
        <v>209</v>
      </c>
      <c r="Y81" t="s">
        <v>209</v>
      </c>
      <c r="Z81" t="s">
        <v>209</v>
      </c>
      <c r="AB81" t="s">
        <v>206</v>
      </c>
      <c r="AC81" t="s">
        <v>206</v>
      </c>
      <c r="AD81" t="s">
        <v>207</v>
      </c>
      <c r="AE81" t="s">
        <v>207</v>
      </c>
      <c r="AF81" t="s">
        <v>207</v>
      </c>
      <c r="AG81" t="s">
        <v>702</v>
      </c>
      <c r="AI81" t="s">
        <v>209</v>
      </c>
      <c r="AJ81" t="s">
        <v>209</v>
      </c>
      <c r="AK81" t="s">
        <v>209</v>
      </c>
      <c r="AL81" t="s">
        <v>209</v>
      </c>
      <c r="AO81" t="s">
        <v>209</v>
      </c>
      <c r="AP81" t="s">
        <v>209</v>
      </c>
      <c r="AQ81" t="s">
        <v>209</v>
      </c>
      <c r="AR81" t="s">
        <v>209</v>
      </c>
      <c r="AU81" t="s">
        <v>209</v>
      </c>
      <c r="AV81" t="s">
        <v>209</v>
      </c>
      <c r="AW81" t="s">
        <v>209</v>
      </c>
      <c r="AX81" t="s">
        <v>209</v>
      </c>
      <c r="BA81" t="s">
        <v>209</v>
      </c>
      <c r="BB81" t="s">
        <v>209</v>
      </c>
      <c r="BC81" t="s">
        <v>209</v>
      </c>
      <c r="BD81" t="s">
        <v>209</v>
      </c>
      <c r="BG81" t="s">
        <v>209</v>
      </c>
      <c r="BH81" t="s">
        <v>209</v>
      </c>
      <c r="BI81" t="s">
        <v>209</v>
      </c>
      <c r="BJ81" t="s">
        <v>209</v>
      </c>
      <c r="BM81" t="s">
        <v>209</v>
      </c>
      <c r="BN81" t="s">
        <v>209</v>
      </c>
      <c r="BO81" t="s">
        <v>209</v>
      </c>
      <c r="BP81" t="s">
        <v>209</v>
      </c>
      <c r="BS81" t="s">
        <v>209</v>
      </c>
      <c r="BT81" t="s">
        <v>209</v>
      </c>
      <c r="BU81" t="s">
        <v>209</v>
      </c>
      <c r="BV81" t="s">
        <v>209</v>
      </c>
      <c r="BY81" t="s">
        <v>209</v>
      </c>
      <c r="BZ81" t="s">
        <v>209</v>
      </c>
      <c r="CA81" t="s">
        <v>209</v>
      </c>
      <c r="CB81" t="s">
        <v>209</v>
      </c>
      <c r="CE81" t="s">
        <v>209</v>
      </c>
      <c r="CF81" t="s">
        <v>209</v>
      </c>
      <c r="CG81" t="s">
        <v>209</v>
      </c>
      <c r="CH81" t="s">
        <v>209</v>
      </c>
      <c r="CK81" t="s">
        <v>209</v>
      </c>
      <c r="CL81" t="s">
        <v>209</v>
      </c>
      <c r="CM81" t="s">
        <v>209</v>
      </c>
      <c r="CN81" t="s">
        <v>209</v>
      </c>
      <c r="CQ81" t="s">
        <v>209</v>
      </c>
      <c r="CR81" t="s">
        <v>209</v>
      </c>
      <c r="CS81" t="s">
        <v>209</v>
      </c>
      <c r="CT81" t="s">
        <v>209</v>
      </c>
      <c r="CW81" t="s">
        <v>209</v>
      </c>
      <c r="CX81" t="s">
        <v>209</v>
      </c>
      <c r="CY81" t="s">
        <v>209</v>
      </c>
      <c r="CZ81" t="s">
        <v>209</v>
      </c>
      <c r="DC81" t="s">
        <v>209</v>
      </c>
      <c r="DD81" t="s">
        <v>209</v>
      </c>
      <c r="DE81" t="s">
        <v>209</v>
      </c>
      <c r="DF81" t="s">
        <v>209</v>
      </c>
      <c r="DI81" t="s">
        <v>209</v>
      </c>
      <c r="DJ81" t="s">
        <v>209</v>
      </c>
      <c r="DK81" t="s">
        <v>209</v>
      </c>
      <c r="DL81" t="s">
        <v>209</v>
      </c>
      <c r="DN81" t="s">
        <v>206</v>
      </c>
      <c r="DO81" t="s">
        <v>206</v>
      </c>
      <c r="DP81" t="s">
        <v>207</v>
      </c>
      <c r="DQ81" t="s">
        <v>207</v>
      </c>
      <c r="DR81" t="s">
        <v>207</v>
      </c>
      <c r="DS81" t="s">
        <v>703</v>
      </c>
      <c r="DT81" t="s">
        <v>206</v>
      </c>
      <c r="DU81" t="s">
        <v>206</v>
      </c>
      <c r="DV81" t="s">
        <v>207</v>
      </c>
      <c r="DW81" t="s">
        <v>207</v>
      </c>
      <c r="DX81" t="s">
        <v>207</v>
      </c>
      <c r="DY81" t="s">
        <v>704</v>
      </c>
      <c r="DZ81" t="s">
        <v>206</v>
      </c>
      <c r="EA81" t="s">
        <v>206</v>
      </c>
      <c r="EB81" t="s">
        <v>207</v>
      </c>
      <c r="EC81" t="s">
        <v>207</v>
      </c>
      <c r="ED81" t="s">
        <v>207</v>
      </c>
      <c r="EE81" t="s">
        <v>705</v>
      </c>
      <c r="EF81" t="s">
        <v>206</v>
      </c>
      <c r="EG81" t="s">
        <v>207</v>
      </c>
      <c r="EH81" t="s">
        <v>207</v>
      </c>
      <c r="EI81" t="s">
        <v>206</v>
      </c>
      <c r="EJ81" t="s">
        <v>207</v>
      </c>
      <c r="EK81" t="s">
        <v>706</v>
      </c>
      <c r="EM81" t="s">
        <v>209</v>
      </c>
      <c r="EN81" t="s">
        <v>209</v>
      </c>
      <c r="EO81" t="s">
        <v>209</v>
      </c>
      <c r="EP81" t="s">
        <v>209</v>
      </c>
      <c r="ES81" t="s">
        <v>209</v>
      </c>
      <c r="ET81" t="s">
        <v>209</v>
      </c>
      <c r="EU81" t="s">
        <v>209</v>
      </c>
      <c r="EV81" t="s">
        <v>209</v>
      </c>
      <c r="EY81" t="s">
        <v>209</v>
      </c>
      <c r="EZ81" t="s">
        <v>209</v>
      </c>
      <c r="FA81" t="s">
        <v>209</v>
      </c>
      <c r="FB81" t="s">
        <v>209</v>
      </c>
      <c r="FE81" t="s">
        <v>209</v>
      </c>
      <c r="FF81" t="s">
        <v>209</v>
      </c>
      <c r="FG81" t="s">
        <v>209</v>
      </c>
      <c r="FH81" t="s">
        <v>209</v>
      </c>
      <c r="FK81" t="s">
        <v>209</v>
      </c>
      <c r="FL81" t="s">
        <v>209</v>
      </c>
      <c r="FM81" t="s">
        <v>209</v>
      </c>
      <c r="FN81" t="s">
        <v>209</v>
      </c>
      <c r="FQ81" t="s">
        <v>209</v>
      </c>
      <c r="FR81" t="s">
        <v>209</v>
      </c>
      <c r="FS81" t="s">
        <v>209</v>
      </c>
      <c r="FT81" t="s">
        <v>209</v>
      </c>
      <c r="FW81" t="s">
        <v>209</v>
      </c>
      <c r="FX81" t="s">
        <v>209</v>
      </c>
      <c r="FY81" t="s">
        <v>209</v>
      </c>
      <c r="FZ81" t="s">
        <v>209</v>
      </c>
      <c r="GC81" t="s">
        <v>209</v>
      </c>
      <c r="GD81" t="s">
        <v>209</v>
      </c>
      <c r="GE81" t="s">
        <v>209</v>
      </c>
      <c r="GF81" t="s">
        <v>209</v>
      </c>
      <c r="GI81" t="s">
        <v>209</v>
      </c>
      <c r="GJ81" t="s">
        <v>209</v>
      </c>
      <c r="GK81" t="s">
        <v>209</v>
      </c>
      <c r="GL81" t="s">
        <v>209</v>
      </c>
      <c r="GO81" t="s">
        <v>209</v>
      </c>
      <c r="GP81" t="s">
        <v>209</v>
      </c>
      <c r="GQ81" t="s">
        <v>209</v>
      </c>
      <c r="GR81" t="s">
        <v>209</v>
      </c>
      <c r="GU81" t="s">
        <v>209</v>
      </c>
      <c r="GV81" t="s">
        <v>209</v>
      </c>
      <c r="GW81" t="s">
        <v>209</v>
      </c>
      <c r="GX81" t="s">
        <v>209</v>
      </c>
      <c r="GZ81" t="s">
        <v>206</v>
      </c>
      <c r="HA81" t="s">
        <v>206</v>
      </c>
      <c r="HB81" t="s">
        <v>207</v>
      </c>
      <c r="HC81" t="s">
        <v>207</v>
      </c>
      <c r="HD81" t="s">
        <v>207</v>
      </c>
      <c r="HE81" t="s">
        <v>707</v>
      </c>
      <c r="HF81" t="s">
        <v>206</v>
      </c>
      <c r="HG81" t="s">
        <v>206</v>
      </c>
      <c r="HH81" t="s">
        <v>207</v>
      </c>
      <c r="HI81" t="s">
        <v>207</v>
      </c>
      <c r="HJ81" t="s">
        <v>207</v>
      </c>
      <c r="HK81" t="s">
        <v>708</v>
      </c>
      <c r="HL81" t="s">
        <v>206</v>
      </c>
      <c r="HM81" t="s">
        <v>207</v>
      </c>
      <c r="HN81" t="s">
        <v>207</v>
      </c>
      <c r="HO81" t="s">
        <v>206</v>
      </c>
      <c r="HP81" t="s">
        <v>207</v>
      </c>
      <c r="HQ81" t="s">
        <v>709</v>
      </c>
      <c r="HR81" t="s">
        <v>206</v>
      </c>
      <c r="HS81" t="s">
        <v>207</v>
      </c>
      <c r="HT81" t="s">
        <v>206</v>
      </c>
      <c r="HU81" t="s">
        <v>207</v>
      </c>
      <c r="HV81" t="s">
        <v>207</v>
      </c>
      <c r="HW81" t="s">
        <v>710</v>
      </c>
      <c r="HX81" t="s">
        <v>206</v>
      </c>
      <c r="HY81" t="s">
        <v>207</v>
      </c>
      <c r="HZ81" t="s">
        <v>207</v>
      </c>
      <c r="IA81" t="s">
        <v>207</v>
      </c>
      <c r="IB81" t="s">
        <v>207</v>
      </c>
      <c r="IC81" t="s">
        <v>711</v>
      </c>
      <c r="ID81" t="s">
        <v>206</v>
      </c>
      <c r="IE81" t="s">
        <v>712</v>
      </c>
      <c r="IF81">
        <v>1523.41</v>
      </c>
      <c r="IG81">
        <v>7.95</v>
      </c>
      <c r="II81">
        <v>130.12</v>
      </c>
      <c r="IV81">
        <v>1346.84</v>
      </c>
      <c r="ND81">
        <v>38.5</v>
      </c>
    </row>
    <row r="82" spans="1:368" x14ac:dyDescent="0.25">
      <c r="A82">
        <v>638</v>
      </c>
      <c r="B82" t="s">
        <v>713</v>
      </c>
      <c r="C82">
        <v>4</v>
      </c>
      <c r="D82" t="s">
        <v>198</v>
      </c>
      <c r="E82">
        <v>394934025</v>
      </c>
      <c r="F82" t="s">
        <v>714</v>
      </c>
      <c r="G82" t="s">
        <v>713</v>
      </c>
      <c r="H82" t="s">
        <v>200</v>
      </c>
      <c r="I82" t="s">
        <v>201</v>
      </c>
      <c r="K82" t="s">
        <v>202</v>
      </c>
      <c r="N82" t="s">
        <v>229</v>
      </c>
      <c r="O82" t="s">
        <v>206</v>
      </c>
      <c r="P82" t="s">
        <v>206</v>
      </c>
      <c r="Q82" t="s">
        <v>207</v>
      </c>
      <c r="R82" t="s">
        <v>207</v>
      </c>
      <c r="S82" t="s">
        <v>207</v>
      </c>
      <c r="T82" t="s">
        <v>206</v>
      </c>
      <c r="U82" t="s">
        <v>715</v>
      </c>
      <c r="W82" t="s">
        <v>209</v>
      </c>
      <c r="X82" t="s">
        <v>209</v>
      </c>
      <c r="Y82" t="s">
        <v>209</v>
      </c>
      <c r="Z82" t="s">
        <v>209</v>
      </c>
      <c r="AC82" t="s">
        <v>209</v>
      </c>
      <c r="AD82" t="s">
        <v>209</v>
      </c>
      <c r="AE82" t="s">
        <v>209</v>
      </c>
      <c r="AF82" t="s">
        <v>209</v>
      </c>
      <c r="AI82" t="s">
        <v>209</v>
      </c>
      <c r="AJ82" t="s">
        <v>209</v>
      </c>
      <c r="AK82" t="s">
        <v>209</v>
      </c>
      <c r="AL82" t="s">
        <v>209</v>
      </c>
      <c r="AO82" t="s">
        <v>209</v>
      </c>
      <c r="AP82" t="s">
        <v>209</v>
      </c>
      <c r="AQ82" t="s">
        <v>209</v>
      </c>
      <c r="AR82" t="s">
        <v>209</v>
      </c>
      <c r="AU82" t="s">
        <v>209</v>
      </c>
      <c r="AV82" t="s">
        <v>209</v>
      </c>
      <c r="AW82" t="s">
        <v>209</v>
      </c>
      <c r="AX82" t="s">
        <v>209</v>
      </c>
      <c r="BA82" t="s">
        <v>209</v>
      </c>
      <c r="BB82" t="s">
        <v>209</v>
      </c>
      <c r="BC82" t="s">
        <v>209</v>
      </c>
      <c r="BD82" t="s">
        <v>209</v>
      </c>
      <c r="BG82" t="s">
        <v>209</v>
      </c>
      <c r="BH82" t="s">
        <v>209</v>
      </c>
      <c r="BI82" t="s">
        <v>209</v>
      </c>
      <c r="BJ82" t="s">
        <v>209</v>
      </c>
      <c r="BM82" t="s">
        <v>209</v>
      </c>
      <c r="BN82" t="s">
        <v>209</v>
      </c>
      <c r="BO82" t="s">
        <v>209</v>
      </c>
      <c r="BP82" t="s">
        <v>209</v>
      </c>
      <c r="BS82" t="s">
        <v>209</v>
      </c>
      <c r="BT82" t="s">
        <v>209</v>
      </c>
      <c r="BU82" t="s">
        <v>209</v>
      </c>
      <c r="BV82" t="s">
        <v>209</v>
      </c>
      <c r="BY82" t="s">
        <v>209</v>
      </c>
      <c r="BZ82" t="s">
        <v>209</v>
      </c>
      <c r="CA82" t="s">
        <v>209</v>
      </c>
      <c r="CB82" t="s">
        <v>209</v>
      </c>
      <c r="CE82" t="s">
        <v>209</v>
      </c>
      <c r="CF82" t="s">
        <v>209</v>
      </c>
      <c r="CG82" t="s">
        <v>209</v>
      </c>
      <c r="CH82" t="s">
        <v>209</v>
      </c>
      <c r="CK82" t="s">
        <v>209</v>
      </c>
      <c r="CL82" t="s">
        <v>209</v>
      </c>
      <c r="CM82" t="s">
        <v>209</v>
      </c>
      <c r="CN82" t="s">
        <v>209</v>
      </c>
      <c r="CP82" t="s">
        <v>206</v>
      </c>
      <c r="CQ82" t="s">
        <v>207</v>
      </c>
      <c r="CR82" t="s">
        <v>207</v>
      </c>
      <c r="CS82" t="s">
        <v>207</v>
      </c>
      <c r="CT82" t="s">
        <v>206</v>
      </c>
      <c r="CU82" t="s">
        <v>716</v>
      </c>
      <c r="CW82" t="s">
        <v>209</v>
      </c>
      <c r="CX82" t="s">
        <v>209</v>
      </c>
      <c r="CY82" t="s">
        <v>209</v>
      </c>
      <c r="CZ82" t="s">
        <v>209</v>
      </c>
      <c r="DC82" t="s">
        <v>209</v>
      </c>
      <c r="DD82" t="s">
        <v>209</v>
      </c>
      <c r="DE82" t="s">
        <v>209</v>
      </c>
      <c r="DF82" t="s">
        <v>209</v>
      </c>
      <c r="DI82" t="s">
        <v>209</v>
      </c>
      <c r="DJ82" t="s">
        <v>209</v>
      </c>
      <c r="DK82" t="s">
        <v>209</v>
      </c>
      <c r="DL82" t="s">
        <v>209</v>
      </c>
      <c r="DO82" t="s">
        <v>209</v>
      </c>
      <c r="DP82" t="s">
        <v>209</v>
      </c>
      <c r="DQ82" t="s">
        <v>209</v>
      </c>
      <c r="DR82" t="s">
        <v>209</v>
      </c>
      <c r="DU82" t="s">
        <v>209</v>
      </c>
      <c r="DV82" t="s">
        <v>209</v>
      </c>
      <c r="DW82" t="s">
        <v>209</v>
      </c>
      <c r="DX82" t="s">
        <v>209</v>
      </c>
      <c r="DZ82" t="s">
        <v>206</v>
      </c>
      <c r="EA82" t="s">
        <v>206</v>
      </c>
      <c r="EB82" t="s">
        <v>207</v>
      </c>
      <c r="EC82" t="s">
        <v>207</v>
      </c>
      <c r="ED82" t="s">
        <v>207</v>
      </c>
      <c r="EE82" t="s">
        <v>717</v>
      </c>
      <c r="EG82" t="s">
        <v>209</v>
      </c>
      <c r="EH82" t="s">
        <v>209</v>
      </c>
      <c r="EI82" t="s">
        <v>209</v>
      </c>
      <c r="EJ82" t="s">
        <v>209</v>
      </c>
      <c r="EM82" t="s">
        <v>209</v>
      </c>
      <c r="EN82" t="s">
        <v>209</v>
      </c>
      <c r="EO82" t="s">
        <v>209</v>
      </c>
      <c r="EP82" t="s">
        <v>209</v>
      </c>
      <c r="ES82" t="s">
        <v>209</v>
      </c>
      <c r="ET82" t="s">
        <v>209</v>
      </c>
      <c r="EU82" t="s">
        <v>209</v>
      </c>
      <c r="EV82" t="s">
        <v>209</v>
      </c>
      <c r="EY82" t="s">
        <v>209</v>
      </c>
      <c r="EZ82" t="s">
        <v>209</v>
      </c>
      <c r="FA82" t="s">
        <v>209</v>
      </c>
      <c r="FB82" t="s">
        <v>209</v>
      </c>
      <c r="FE82" t="s">
        <v>209</v>
      </c>
      <c r="FF82" t="s">
        <v>209</v>
      </c>
      <c r="FG82" t="s">
        <v>209</v>
      </c>
      <c r="FH82" t="s">
        <v>209</v>
      </c>
      <c r="FK82" t="s">
        <v>209</v>
      </c>
      <c r="FL82" t="s">
        <v>209</v>
      </c>
      <c r="FM82" t="s">
        <v>209</v>
      </c>
      <c r="FN82" t="s">
        <v>209</v>
      </c>
      <c r="FQ82" t="s">
        <v>209</v>
      </c>
      <c r="FR82" t="s">
        <v>209</v>
      </c>
      <c r="FS82" t="s">
        <v>209</v>
      </c>
      <c r="FT82" t="s">
        <v>209</v>
      </c>
      <c r="FW82" t="s">
        <v>209</v>
      </c>
      <c r="FX82" t="s">
        <v>209</v>
      </c>
      <c r="FY82" t="s">
        <v>209</v>
      </c>
      <c r="FZ82" t="s">
        <v>209</v>
      </c>
      <c r="GC82" t="s">
        <v>209</v>
      </c>
      <c r="GD82" t="s">
        <v>209</v>
      </c>
      <c r="GE82" t="s">
        <v>209</v>
      </c>
      <c r="GF82" t="s">
        <v>209</v>
      </c>
      <c r="GI82" t="s">
        <v>209</v>
      </c>
      <c r="GJ82" t="s">
        <v>209</v>
      </c>
      <c r="GK82" t="s">
        <v>209</v>
      </c>
      <c r="GL82" t="s">
        <v>209</v>
      </c>
      <c r="GO82" t="s">
        <v>209</v>
      </c>
      <c r="GP82" t="s">
        <v>209</v>
      </c>
      <c r="GQ82" t="s">
        <v>209</v>
      </c>
      <c r="GR82" t="s">
        <v>209</v>
      </c>
      <c r="GU82" t="s">
        <v>209</v>
      </c>
      <c r="GV82" t="s">
        <v>209</v>
      </c>
      <c r="GW82" t="s">
        <v>209</v>
      </c>
      <c r="GX82" t="s">
        <v>209</v>
      </c>
      <c r="HA82" t="s">
        <v>209</v>
      </c>
      <c r="HB82" t="s">
        <v>209</v>
      </c>
      <c r="HC82" t="s">
        <v>209</v>
      </c>
      <c r="HD82" t="s">
        <v>209</v>
      </c>
      <c r="HG82" t="s">
        <v>209</v>
      </c>
      <c r="HH82" t="s">
        <v>209</v>
      </c>
      <c r="HI82" t="s">
        <v>209</v>
      </c>
      <c r="HJ82" t="s">
        <v>209</v>
      </c>
      <c r="HM82" t="s">
        <v>209</v>
      </c>
      <c r="HN82" t="s">
        <v>209</v>
      </c>
      <c r="HO82" t="s">
        <v>209</v>
      </c>
      <c r="HP82" t="s">
        <v>209</v>
      </c>
      <c r="HR82" t="s">
        <v>206</v>
      </c>
      <c r="HS82" t="s">
        <v>207</v>
      </c>
      <c r="HT82" t="s">
        <v>207</v>
      </c>
      <c r="HU82" t="s">
        <v>207</v>
      </c>
      <c r="HV82" t="s">
        <v>207</v>
      </c>
      <c r="HW82" t="s">
        <v>718</v>
      </c>
      <c r="HY82" t="s">
        <v>209</v>
      </c>
      <c r="HZ82" t="s">
        <v>209</v>
      </c>
      <c r="IA82" t="s">
        <v>209</v>
      </c>
      <c r="IB82" t="s">
        <v>209</v>
      </c>
      <c r="ID82" t="s">
        <v>207</v>
      </c>
      <c r="IF82">
        <v>1508.82</v>
      </c>
      <c r="IG82">
        <v>4.7699999999999996</v>
      </c>
      <c r="II82">
        <v>78.900000000000006</v>
      </c>
      <c r="IV82">
        <v>1409.82</v>
      </c>
      <c r="ND82">
        <v>15.33</v>
      </c>
    </row>
    <row r="83" spans="1:368" x14ac:dyDescent="0.25">
      <c r="A83">
        <v>639</v>
      </c>
      <c r="B83" t="s">
        <v>719</v>
      </c>
      <c r="C83">
        <v>4</v>
      </c>
      <c r="D83" t="s">
        <v>198</v>
      </c>
      <c r="E83">
        <v>1199021374</v>
      </c>
      <c r="F83" t="s">
        <v>720</v>
      </c>
      <c r="G83" t="s">
        <v>719</v>
      </c>
      <c r="H83" t="s">
        <v>200</v>
      </c>
      <c r="I83" t="s">
        <v>212</v>
      </c>
      <c r="K83" t="s">
        <v>213</v>
      </c>
      <c r="L83" t="s">
        <v>249</v>
      </c>
      <c r="O83" t="s">
        <v>206</v>
      </c>
      <c r="P83" t="s">
        <v>206</v>
      </c>
      <c r="Q83" t="s">
        <v>207</v>
      </c>
      <c r="R83" t="s">
        <v>207</v>
      </c>
      <c r="S83" t="s">
        <v>206</v>
      </c>
      <c r="T83" t="s">
        <v>206</v>
      </c>
      <c r="U83" t="s">
        <v>721</v>
      </c>
      <c r="V83" t="s">
        <v>206</v>
      </c>
      <c r="W83" t="s">
        <v>207</v>
      </c>
      <c r="X83" t="s">
        <v>207</v>
      </c>
      <c r="Y83" t="s">
        <v>206</v>
      </c>
      <c r="Z83" t="s">
        <v>207</v>
      </c>
      <c r="AA83" t="s">
        <v>722</v>
      </c>
      <c r="AB83" t="s">
        <v>206</v>
      </c>
      <c r="AC83" t="s">
        <v>207</v>
      </c>
      <c r="AD83" t="s">
        <v>207</v>
      </c>
      <c r="AE83" t="s">
        <v>206</v>
      </c>
      <c r="AF83" t="s">
        <v>206</v>
      </c>
      <c r="AG83" t="s">
        <v>723</v>
      </c>
      <c r="AI83" t="s">
        <v>209</v>
      </c>
      <c r="AJ83" t="s">
        <v>209</v>
      </c>
      <c r="AK83" t="s">
        <v>209</v>
      </c>
      <c r="AL83" t="s">
        <v>209</v>
      </c>
      <c r="AN83" t="s">
        <v>206</v>
      </c>
      <c r="AO83" t="s">
        <v>207</v>
      </c>
      <c r="AP83" t="s">
        <v>207</v>
      </c>
      <c r="AQ83" t="s">
        <v>206</v>
      </c>
      <c r="AR83" t="s">
        <v>207</v>
      </c>
      <c r="AS83" t="s">
        <v>724</v>
      </c>
      <c r="AT83" t="s">
        <v>206</v>
      </c>
      <c r="AU83" t="s">
        <v>207</v>
      </c>
      <c r="AV83" t="s">
        <v>207</v>
      </c>
      <c r="AW83" t="s">
        <v>206</v>
      </c>
      <c r="AX83" t="s">
        <v>206</v>
      </c>
      <c r="AY83" t="s">
        <v>725</v>
      </c>
      <c r="AZ83" t="s">
        <v>206</v>
      </c>
      <c r="BA83" t="s">
        <v>207</v>
      </c>
      <c r="BB83" t="s">
        <v>206</v>
      </c>
      <c r="BC83" t="s">
        <v>207</v>
      </c>
      <c r="BD83" t="s">
        <v>207</v>
      </c>
      <c r="BE83" t="s">
        <v>726</v>
      </c>
      <c r="BF83" t="s">
        <v>206</v>
      </c>
      <c r="BG83" t="s">
        <v>207</v>
      </c>
      <c r="BH83" t="s">
        <v>207</v>
      </c>
      <c r="BI83" t="s">
        <v>206</v>
      </c>
      <c r="BJ83" t="s">
        <v>207</v>
      </c>
      <c r="BK83" t="s">
        <v>727</v>
      </c>
      <c r="BL83" t="s">
        <v>206</v>
      </c>
      <c r="BM83" t="s">
        <v>207</v>
      </c>
      <c r="BN83" t="s">
        <v>206</v>
      </c>
      <c r="BO83" t="s">
        <v>207</v>
      </c>
      <c r="BP83" t="s">
        <v>207</v>
      </c>
      <c r="BQ83" t="s">
        <v>728</v>
      </c>
      <c r="BR83" t="s">
        <v>206</v>
      </c>
      <c r="BS83" t="s">
        <v>207</v>
      </c>
      <c r="BT83" t="s">
        <v>207</v>
      </c>
      <c r="BU83" t="s">
        <v>207</v>
      </c>
      <c r="BV83" t="s">
        <v>206</v>
      </c>
      <c r="BW83" t="s">
        <v>729</v>
      </c>
      <c r="BX83" t="s">
        <v>206</v>
      </c>
      <c r="BY83" t="s">
        <v>206</v>
      </c>
      <c r="BZ83" t="s">
        <v>207</v>
      </c>
      <c r="CA83" t="s">
        <v>207</v>
      </c>
      <c r="CB83" t="s">
        <v>207</v>
      </c>
      <c r="CC83" t="s">
        <v>730</v>
      </c>
      <c r="CE83" t="s">
        <v>209</v>
      </c>
      <c r="CF83" t="s">
        <v>209</v>
      </c>
      <c r="CG83" t="s">
        <v>209</v>
      </c>
      <c r="CH83" t="s">
        <v>209</v>
      </c>
      <c r="CK83" t="s">
        <v>209</v>
      </c>
      <c r="CL83" t="s">
        <v>209</v>
      </c>
      <c r="CM83" t="s">
        <v>209</v>
      </c>
      <c r="CN83" t="s">
        <v>209</v>
      </c>
      <c r="CP83" t="s">
        <v>206</v>
      </c>
      <c r="CQ83" t="s">
        <v>206</v>
      </c>
      <c r="CR83" t="s">
        <v>207</v>
      </c>
      <c r="CS83" t="s">
        <v>207</v>
      </c>
      <c r="CT83" t="s">
        <v>207</v>
      </c>
      <c r="CU83" t="s">
        <v>731</v>
      </c>
      <c r="CV83" t="s">
        <v>206</v>
      </c>
      <c r="CW83" t="s">
        <v>207</v>
      </c>
      <c r="CX83" t="s">
        <v>206</v>
      </c>
      <c r="CY83" t="s">
        <v>207</v>
      </c>
      <c r="CZ83" t="s">
        <v>207</v>
      </c>
      <c r="DA83" t="s">
        <v>732</v>
      </c>
      <c r="DB83" t="s">
        <v>206</v>
      </c>
      <c r="DC83" t="s">
        <v>207</v>
      </c>
      <c r="DD83" t="s">
        <v>206</v>
      </c>
      <c r="DE83" t="s">
        <v>207</v>
      </c>
      <c r="DF83" t="s">
        <v>207</v>
      </c>
      <c r="DH83" t="s">
        <v>206</v>
      </c>
      <c r="DI83" t="s">
        <v>207</v>
      </c>
      <c r="DJ83" t="s">
        <v>207</v>
      </c>
      <c r="DK83" t="s">
        <v>206</v>
      </c>
      <c r="DL83" t="s">
        <v>207</v>
      </c>
      <c r="DM83" t="s">
        <v>733</v>
      </c>
      <c r="DO83" t="s">
        <v>209</v>
      </c>
      <c r="DP83" t="s">
        <v>209</v>
      </c>
      <c r="DQ83" t="s">
        <v>209</v>
      </c>
      <c r="DR83" t="s">
        <v>209</v>
      </c>
      <c r="DT83" t="s">
        <v>206</v>
      </c>
      <c r="DU83" t="s">
        <v>206</v>
      </c>
      <c r="DV83" t="s">
        <v>207</v>
      </c>
      <c r="DW83" t="s">
        <v>207</v>
      </c>
      <c r="DX83" t="s">
        <v>207</v>
      </c>
      <c r="DY83" t="s">
        <v>734</v>
      </c>
      <c r="DZ83" t="s">
        <v>206</v>
      </c>
      <c r="EA83" t="s">
        <v>207</v>
      </c>
      <c r="EB83" t="s">
        <v>207</v>
      </c>
      <c r="EC83" t="s">
        <v>207</v>
      </c>
      <c r="ED83" t="s">
        <v>207</v>
      </c>
      <c r="EE83" t="s">
        <v>735</v>
      </c>
      <c r="EF83" t="s">
        <v>206</v>
      </c>
      <c r="EG83" t="s">
        <v>207</v>
      </c>
      <c r="EH83" t="s">
        <v>206</v>
      </c>
      <c r="EI83" t="s">
        <v>207</v>
      </c>
      <c r="EJ83" t="s">
        <v>207</v>
      </c>
      <c r="EK83" t="s">
        <v>736</v>
      </c>
      <c r="EL83" t="s">
        <v>206</v>
      </c>
      <c r="EM83" t="s">
        <v>206</v>
      </c>
      <c r="EN83" t="s">
        <v>207</v>
      </c>
      <c r="EO83" t="s">
        <v>207</v>
      </c>
      <c r="EP83" t="s">
        <v>206</v>
      </c>
      <c r="EQ83" t="s">
        <v>737</v>
      </c>
      <c r="ER83" t="s">
        <v>206</v>
      </c>
      <c r="ES83" t="s">
        <v>207</v>
      </c>
      <c r="ET83" t="s">
        <v>207</v>
      </c>
      <c r="EU83" t="s">
        <v>207</v>
      </c>
      <c r="EV83" t="s">
        <v>207</v>
      </c>
      <c r="EX83" t="s">
        <v>206</v>
      </c>
      <c r="EY83" t="s">
        <v>207</v>
      </c>
      <c r="EZ83" t="s">
        <v>207</v>
      </c>
      <c r="FA83" t="s">
        <v>207</v>
      </c>
      <c r="FB83" t="s">
        <v>207</v>
      </c>
      <c r="FE83" t="s">
        <v>209</v>
      </c>
      <c r="FF83" t="s">
        <v>209</v>
      </c>
      <c r="FG83" t="s">
        <v>209</v>
      </c>
      <c r="FH83" t="s">
        <v>209</v>
      </c>
      <c r="FJ83" t="s">
        <v>206</v>
      </c>
      <c r="FK83" t="s">
        <v>207</v>
      </c>
      <c r="FL83" t="s">
        <v>206</v>
      </c>
      <c r="FM83" t="s">
        <v>207</v>
      </c>
      <c r="FN83" t="s">
        <v>207</v>
      </c>
      <c r="FO83" t="s">
        <v>738</v>
      </c>
      <c r="FP83" t="s">
        <v>206</v>
      </c>
      <c r="FQ83" t="s">
        <v>207</v>
      </c>
      <c r="FR83" t="s">
        <v>207</v>
      </c>
      <c r="FS83" t="s">
        <v>207</v>
      </c>
      <c r="FT83" t="s">
        <v>207</v>
      </c>
      <c r="FU83" t="s">
        <v>739</v>
      </c>
      <c r="FW83" t="s">
        <v>209</v>
      </c>
      <c r="FX83" t="s">
        <v>209</v>
      </c>
      <c r="FY83" t="s">
        <v>209</v>
      </c>
      <c r="FZ83" t="s">
        <v>209</v>
      </c>
      <c r="GB83" t="s">
        <v>206</v>
      </c>
      <c r="GC83" t="s">
        <v>206</v>
      </c>
      <c r="GD83" t="s">
        <v>206</v>
      </c>
      <c r="GE83" t="s">
        <v>207</v>
      </c>
      <c r="GF83" t="s">
        <v>206</v>
      </c>
      <c r="GG83" t="s">
        <v>740</v>
      </c>
      <c r="GI83" t="s">
        <v>209</v>
      </c>
      <c r="GJ83" t="s">
        <v>209</v>
      </c>
      <c r="GK83" t="s">
        <v>209</v>
      </c>
      <c r="GL83" t="s">
        <v>209</v>
      </c>
      <c r="GN83" t="s">
        <v>206</v>
      </c>
      <c r="GO83" t="s">
        <v>207</v>
      </c>
      <c r="GP83" t="s">
        <v>207</v>
      </c>
      <c r="GQ83" t="s">
        <v>206</v>
      </c>
      <c r="GR83" t="s">
        <v>207</v>
      </c>
      <c r="GS83" t="s">
        <v>741</v>
      </c>
      <c r="GU83" t="s">
        <v>209</v>
      </c>
      <c r="GV83" t="s">
        <v>209</v>
      </c>
      <c r="GW83" t="s">
        <v>209</v>
      </c>
      <c r="GX83" t="s">
        <v>209</v>
      </c>
      <c r="HA83" t="s">
        <v>209</v>
      </c>
      <c r="HB83" t="s">
        <v>209</v>
      </c>
      <c r="HC83" t="s">
        <v>209</v>
      </c>
      <c r="HD83" t="s">
        <v>209</v>
      </c>
      <c r="HG83" t="s">
        <v>209</v>
      </c>
      <c r="HH83" t="s">
        <v>209</v>
      </c>
      <c r="HI83" t="s">
        <v>209</v>
      </c>
      <c r="HJ83" t="s">
        <v>209</v>
      </c>
      <c r="HM83" t="s">
        <v>209</v>
      </c>
      <c r="HN83" t="s">
        <v>209</v>
      </c>
      <c r="HO83" t="s">
        <v>209</v>
      </c>
      <c r="HP83" t="s">
        <v>209</v>
      </c>
      <c r="HS83" t="s">
        <v>209</v>
      </c>
      <c r="HT83" t="s">
        <v>209</v>
      </c>
      <c r="HU83" t="s">
        <v>209</v>
      </c>
      <c r="HV83" t="s">
        <v>209</v>
      </c>
      <c r="HY83" t="s">
        <v>209</v>
      </c>
      <c r="HZ83" t="s">
        <v>209</v>
      </c>
      <c r="IA83" t="s">
        <v>209</v>
      </c>
      <c r="IB83" t="s">
        <v>209</v>
      </c>
      <c r="ID83" t="s">
        <v>206</v>
      </c>
      <c r="IE83" t="s">
        <v>742</v>
      </c>
      <c r="IF83">
        <v>9161.42</v>
      </c>
      <c r="IG83">
        <v>4.29</v>
      </c>
      <c r="II83">
        <v>67.97</v>
      </c>
      <c r="IV83">
        <v>9044.3799999999992</v>
      </c>
      <c r="ND83">
        <v>44.78</v>
      </c>
    </row>
    <row r="84" spans="1:368" x14ac:dyDescent="0.25">
      <c r="A84">
        <v>640</v>
      </c>
      <c r="B84" t="s">
        <v>743</v>
      </c>
      <c r="C84">
        <v>4</v>
      </c>
      <c r="D84" t="s">
        <v>198</v>
      </c>
      <c r="E84">
        <v>732190633</v>
      </c>
      <c r="F84" t="s">
        <v>744</v>
      </c>
      <c r="G84" t="s">
        <v>743</v>
      </c>
      <c r="H84" t="s">
        <v>200</v>
      </c>
      <c r="I84" t="s">
        <v>201</v>
      </c>
      <c r="K84" t="s">
        <v>202</v>
      </c>
      <c r="N84" t="s">
        <v>229</v>
      </c>
      <c r="O84" t="s">
        <v>206</v>
      </c>
      <c r="P84" t="s">
        <v>206</v>
      </c>
      <c r="Q84" t="s">
        <v>206</v>
      </c>
      <c r="R84" t="s">
        <v>207</v>
      </c>
      <c r="S84" t="s">
        <v>207</v>
      </c>
      <c r="T84" t="s">
        <v>207</v>
      </c>
      <c r="U84" t="s">
        <v>745</v>
      </c>
      <c r="V84" t="s">
        <v>206</v>
      </c>
      <c r="W84" t="s">
        <v>206</v>
      </c>
      <c r="X84" t="s">
        <v>207</v>
      </c>
      <c r="Y84" t="s">
        <v>207</v>
      </c>
      <c r="Z84" t="s">
        <v>207</v>
      </c>
      <c r="AA84" t="s">
        <v>746</v>
      </c>
      <c r="AB84" t="s">
        <v>206</v>
      </c>
      <c r="AC84" t="s">
        <v>206</v>
      </c>
      <c r="AD84" t="s">
        <v>207</v>
      </c>
      <c r="AE84" t="s">
        <v>207</v>
      </c>
      <c r="AF84" t="s">
        <v>207</v>
      </c>
      <c r="AG84" t="s">
        <v>747</v>
      </c>
      <c r="AI84" t="s">
        <v>209</v>
      </c>
      <c r="AJ84" t="s">
        <v>209</v>
      </c>
      <c r="AK84" t="s">
        <v>209</v>
      </c>
      <c r="AL84" t="s">
        <v>209</v>
      </c>
      <c r="AN84" t="s">
        <v>206</v>
      </c>
      <c r="AO84" t="s">
        <v>206</v>
      </c>
      <c r="AP84" t="s">
        <v>207</v>
      </c>
      <c r="AQ84" t="s">
        <v>207</v>
      </c>
      <c r="AR84" t="s">
        <v>207</v>
      </c>
      <c r="AS84" t="s">
        <v>748</v>
      </c>
      <c r="AT84" t="s">
        <v>206</v>
      </c>
      <c r="AU84" t="s">
        <v>207</v>
      </c>
      <c r="AV84" t="s">
        <v>207</v>
      </c>
      <c r="AW84" t="s">
        <v>207</v>
      </c>
      <c r="AX84" t="s">
        <v>207</v>
      </c>
      <c r="BA84" t="s">
        <v>209</v>
      </c>
      <c r="BB84" t="s">
        <v>209</v>
      </c>
      <c r="BC84" t="s">
        <v>209</v>
      </c>
      <c r="BD84" t="s">
        <v>209</v>
      </c>
      <c r="BG84" t="s">
        <v>209</v>
      </c>
      <c r="BH84" t="s">
        <v>209</v>
      </c>
      <c r="BI84" t="s">
        <v>209</v>
      </c>
      <c r="BJ84" t="s">
        <v>209</v>
      </c>
      <c r="BL84" t="s">
        <v>206</v>
      </c>
      <c r="BM84" t="s">
        <v>206</v>
      </c>
      <c r="BN84" t="s">
        <v>207</v>
      </c>
      <c r="BO84" t="s">
        <v>207</v>
      </c>
      <c r="BP84" t="s">
        <v>207</v>
      </c>
      <c r="BQ84" t="s">
        <v>565</v>
      </c>
      <c r="BR84" t="s">
        <v>206</v>
      </c>
      <c r="BS84" t="s">
        <v>206</v>
      </c>
      <c r="BT84" t="s">
        <v>207</v>
      </c>
      <c r="BU84" t="s">
        <v>207</v>
      </c>
      <c r="BV84" t="s">
        <v>207</v>
      </c>
      <c r="BW84" t="s">
        <v>749</v>
      </c>
      <c r="BY84" t="s">
        <v>209</v>
      </c>
      <c r="BZ84" t="s">
        <v>209</v>
      </c>
      <c r="CA84" t="s">
        <v>209</v>
      </c>
      <c r="CB84" t="s">
        <v>209</v>
      </c>
      <c r="CE84" t="s">
        <v>209</v>
      </c>
      <c r="CF84" t="s">
        <v>209</v>
      </c>
      <c r="CG84" t="s">
        <v>209</v>
      </c>
      <c r="CH84" t="s">
        <v>209</v>
      </c>
      <c r="CK84" t="s">
        <v>209</v>
      </c>
      <c r="CL84" t="s">
        <v>209</v>
      </c>
      <c r="CM84" t="s">
        <v>209</v>
      </c>
      <c r="CN84" t="s">
        <v>209</v>
      </c>
      <c r="CP84" t="s">
        <v>206</v>
      </c>
      <c r="CQ84" t="s">
        <v>206</v>
      </c>
      <c r="CR84" t="s">
        <v>207</v>
      </c>
      <c r="CS84" t="s">
        <v>207</v>
      </c>
      <c r="CT84" t="s">
        <v>207</v>
      </c>
      <c r="CU84" t="s">
        <v>750</v>
      </c>
      <c r="CW84" t="s">
        <v>209</v>
      </c>
      <c r="CX84" t="s">
        <v>209</v>
      </c>
      <c r="CY84" t="s">
        <v>209</v>
      </c>
      <c r="CZ84" t="s">
        <v>209</v>
      </c>
      <c r="DC84" t="s">
        <v>209</v>
      </c>
      <c r="DD84" t="s">
        <v>209</v>
      </c>
      <c r="DE84" t="s">
        <v>209</v>
      </c>
      <c r="DF84" t="s">
        <v>209</v>
      </c>
      <c r="DH84" t="s">
        <v>206</v>
      </c>
      <c r="DI84" t="s">
        <v>206</v>
      </c>
      <c r="DJ84" t="s">
        <v>207</v>
      </c>
      <c r="DK84" t="s">
        <v>207</v>
      </c>
      <c r="DL84" t="s">
        <v>207</v>
      </c>
      <c r="DM84" t="s">
        <v>751</v>
      </c>
      <c r="DO84" t="s">
        <v>209</v>
      </c>
      <c r="DP84" t="s">
        <v>209</v>
      </c>
      <c r="DQ84" t="s">
        <v>209</v>
      </c>
      <c r="DR84" t="s">
        <v>209</v>
      </c>
      <c r="DU84" t="s">
        <v>209</v>
      </c>
      <c r="DV84" t="s">
        <v>209</v>
      </c>
      <c r="DW84" t="s">
        <v>209</v>
      </c>
      <c r="DX84" t="s">
        <v>209</v>
      </c>
      <c r="EA84" t="s">
        <v>209</v>
      </c>
      <c r="EB84" t="s">
        <v>209</v>
      </c>
      <c r="EC84" t="s">
        <v>209</v>
      </c>
      <c r="ED84" t="s">
        <v>209</v>
      </c>
      <c r="EG84" t="s">
        <v>209</v>
      </c>
      <c r="EH84" t="s">
        <v>209</v>
      </c>
      <c r="EI84" t="s">
        <v>209</v>
      </c>
      <c r="EJ84" t="s">
        <v>209</v>
      </c>
      <c r="EL84" t="s">
        <v>206</v>
      </c>
      <c r="EM84" t="s">
        <v>206</v>
      </c>
      <c r="EN84" t="s">
        <v>207</v>
      </c>
      <c r="EO84" t="s">
        <v>207</v>
      </c>
      <c r="EP84" t="s">
        <v>207</v>
      </c>
      <c r="ES84" t="s">
        <v>209</v>
      </c>
      <c r="ET84" t="s">
        <v>209</v>
      </c>
      <c r="EU84" t="s">
        <v>209</v>
      </c>
      <c r="EV84" t="s">
        <v>209</v>
      </c>
      <c r="EY84" t="s">
        <v>209</v>
      </c>
      <c r="EZ84" t="s">
        <v>209</v>
      </c>
      <c r="FA84" t="s">
        <v>209</v>
      </c>
      <c r="FB84" t="s">
        <v>209</v>
      </c>
      <c r="FE84" t="s">
        <v>209</v>
      </c>
      <c r="FF84" t="s">
        <v>209</v>
      </c>
      <c r="FG84" t="s">
        <v>209</v>
      </c>
      <c r="FH84" t="s">
        <v>209</v>
      </c>
      <c r="FK84" t="s">
        <v>209</v>
      </c>
      <c r="FL84" t="s">
        <v>209</v>
      </c>
      <c r="FM84" t="s">
        <v>209</v>
      </c>
      <c r="FN84" t="s">
        <v>209</v>
      </c>
      <c r="FP84" t="s">
        <v>206</v>
      </c>
      <c r="FQ84" t="s">
        <v>206</v>
      </c>
      <c r="FR84" t="s">
        <v>207</v>
      </c>
      <c r="FS84" t="s">
        <v>207</v>
      </c>
      <c r="FT84" t="s">
        <v>207</v>
      </c>
      <c r="FU84" t="s">
        <v>752</v>
      </c>
      <c r="FV84" t="s">
        <v>206</v>
      </c>
      <c r="FW84" t="s">
        <v>206</v>
      </c>
      <c r="FX84" t="s">
        <v>207</v>
      </c>
      <c r="FY84" t="s">
        <v>207</v>
      </c>
      <c r="FZ84" t="s">
        <v>207</v>
      </c>
      <c r="GC84" t="s">
        <v>209</v>
      </c>
      <c r="GD84" t="s">
        <v>209</v>
      </c>
      <c r="GE84" t="s">
        <v>209</v>
      </c>
      <c r="GF84" t="s">
        <v>209</v>
      </c>
      <c r="GH84" t="s">
        <v>206</v>
      </c>
      <c r="GI84" t="s">
        <v>206</v>
      </c>
      <c r="GJ84" t="s">
        <v>207</v>
      </c>
      <c r="GK84" t="s">
        <v>207</v>
      </c>
      <c r="GL84" t="s">
        <v>207</v>
      </c>
      <c r="GM84" t="s">
        <v>753</v>
      </c>
      <c r="GO84" t="s">
        <v>209</v>
      </c>
      <c r="GP84" t="s">
        <v>209</v>
      </c>
      <c r="GQ84" t="s">
        <v>209</v>
      </c>
      <c r="GR84" t="s">
        <v>209</v>
      </c>
      <c r="GT84" t="s">
        <v>206</v>
      </c>
      <c r="GU84" t="s">
        <v>206</v>
      </c>
      <c r="GV84" t="s">
        <v>207</v>
      </c>
      <c r="GW84" t="s">
        <v>207</v>
      </c>
      <c r="GX84" t="s">
        <v>207</v>
      </c>
      <c r="GY84" t="s">
        <v>754</v>
      </c>
      <c r="GZ84" t="s">
        <v>206</v>
      </c>
      <c r="HA84" t="s">
        <v>206</v>
      </c>
      <c r="HB84" t="s">
        <v>207</v>
      </c>
      <c r="HC84" t="s">
        <v>207</v>
      </c>
      <c r="HD84" t="s">
        <v>207</v>
      </c>
      <c r="HE84" t="s">
        <v>755</v>
      </c>
      <c r="HF84" t="s">
        <v>206</v>
      </c>
      <c r="HG84" t="s">
        <v>206</v>
      </c>
      <c r="HH84" t="s">
        <v>207</v>
      </c>
      <c r="HI84" t="s">
        <v>207</v>
      </c>
      <c r="HJ84" t="s">
        <v>207</v>
      </c>
      <c r="HK84" t="s">
        <v>756</v>
      </c>
      <c r="HM84" t="s">
        <v>209</v>
      </c>
      <c r="HN84" t="s">
        <v>209</v>
      </c>
      <c r="HO84" t="s">
        <v>209</v>
      </c>
      <c r="HP84" t="s">
        <v>209</v>
      </c>
      <c r="HS84" t="s">
        <v>209</v>
      </c>
      <c r="HT84" t="s">
        <v>209</v>
      </c>
      <c r="HU84" t="s">
        <v>209</v>
      </c>
      <c r="HV84" t="s">
        <v>209</v>
      </c>
      <c r="HX84" t="s">
        <v>206</v>
      </c>
      <c r="HY84" t="s">
        <v>206</v>
      </c>
      <c r="HZ84" t="s">
        <v>207</v>
      </c>
      <c r="IA84" t="s">
        <v>207</v>
      </c>
      <c r="IB84" t="s">
        <v>207</v>
      </c>
      <c r="IC84" t="s">
        <v>757</v>
      </c>
      <c r="ID84" t="s">
        <v>207</v>
      </c>
      <c r="IF84">
        <v>2044.35</v>
      </c>
      <c r="IG84">
        <v>3.06</v>
      </c>
      <c r="II84">
        <v>114.15</v>
      </c>
      <c r="IV84">
        <v>1916.88</v>
      </c>
      <c r="ND84">
        <v>10.26</v>
      </c>
    </row>
    <row r="85" spans="1:368" x14ac:dyDescent="0.25">
      <c r="A85">
        <v>641</v>
      </c>
      <c r="B85" t="s">
        <v>758</v>
      </c>
      <c r="C85">
        <v>4</v>
      </c>
      <c r="D85" t="s">
        <v>198</v>
      </c>
      <c r="E85">
        <v>1571721222</v>
      </c>
      <c r="F85" t="s">
        <v>759</v>
      </c>
      <c r="G85" t="s">
        <v>758</v>
      </c>
      <c r="H85" t="s">
        <v>200</v>
      </c>
      <c r="I85" t="s">
        <v>201</v>
      </c>
      <c r="K85" t="s">
        <v>202</v>
      </c>
      <c r="N85" t="s">
        <v>412</v>
      </c>
      <c r="O85" t="s">
        <v>206</v>
      </c>
      <c r="P85" t="s">
        <v>206</v>
      </c>
      <c r="Q85" t="s">
        <v>206</v>
      </c>
      <c r="R85" t="s">
        <v>207</v>
      </c>
      <c r="S85" t="s">
        <v>207</v>
      </c>
      <c r="T85" t="s">
        <v>207</v>
      </c>
      <c r="U85" t="s">
        <v>760</v>
      </c>
      <c r="W85" t="s">
        <v>209</v>
      </c>
      <c r="X85" t="s">
        <v>209</v>
      </c>
      <c r="Y85" t="s">
        <v>209</v>
      </c>
      <c r="Z85" t="s">
        <v>209</v>
      </c>
      <c r="AC85" t="s">
        <v>209</v>
      </c>
      <c r="AD85" t="s">
        <v>209</v>
      </c>
      <c r="AE85" t="s">
        <v>209</v>
      </c>
      <c r="AF85" t="s">
        <v>209</v>
      </c>
      <c r="AI85" t="s">
        <v>209</v>
      </c>
      <c r="AJ85" t="s">
        <v>209</v>
      </c>
      <c r="AK85" t="s">
        <v>209</v>
      </c>
      <c r="AL85" t="s">
        <v>209</v>
      </c>
      <c r="AO85" t="s">
        <v>209</v>
      </c>
      <c r="AP85" t="s">
        <v>209</v>
      </c>
      <c r="AQ85" t="s">
        <v>209</v>
      </c>
      <c r="AR85" t="s">
        <v>209</v>
      </c>
      <c r="AU85" t="s">
        <v>209</v>
      </c>
      <c r="AV85" t="s">
        <v>209</v>
      </c>
      <c r="AW85" t="s">
        <v>209</v>
      </c>
      <c r="AX85" t="s">
        <v>209</v>
      </c>
      <c r="BA85" t="s">
        <v>209</v>
      </c>
      <c r="BB85" t="s">
        <v>209</v>
      </c>
      <c r="BC85" t="s">
        <v>209</v>
      </c>
      <c r="BD85" t="s">
        <v>209</v>
      </c>
      <c r="BF85" t="s">
        <v>206</v>
      </c>
      <c r="BG85" t="s">
        <v>207</v>
      </c>
      <c r="BH85" t="s">
        <v>207</v>
      </c>
      <c r="BI85" t="s">
        <v>206</v>
      </c>
      <c r="BJ85" t="s">
        <v>207</v>
      </c>
      <c r="BK85" t="s">
        <v>761</v>
      </c>
      <c r="BM85" t="s">
        <v>209</v>
      </c>
      <c r="BN85" t="s">
        <v>209</v>
      </c>
      <c r="BO85" t="s">
        <v>209</v>
      </c>
      <c r="BP85" t="s">
        <v>209</v>
      </c>
      <c r="BS85" t="s">
        <v>209</v>
      </c>
      <c r="BT85" t="s">
        <v>209</v>
      </c>
      <c r="BU85" t="s">
        <v>209</v>
      </c>
      <c r="BV85" t="s">
        <v>209</v>
      </c>
      <c r="BY85" t="s">
        <v>209</v>
      </c>
      <c r="BZ85" t="s">
        <v>209</v>
      </c>
      <c r="CA85" t="s">
        <v>209</v>
      </c>
      <c r="CB85" t="s">
        <v>209</v>
      </c>
      <c r="CE85" t="s">
        <v>209</v>
      </c>
      <c r="CF85" t="s">
        <v>209</v>
      </c>
      <c r="CG85" t="s">
        <v>209</v>
      </c>
      <c r="CH85" t="s">
        <v>209</v>
      </c>
      <c r="CK85" t="s">
        <v>209</v>
      </c>
      <c r="CL85" t="s">
        <v>209</v>
      </c>
      <c r="CM85" t="s">
        <v>209</v>
      </c>
      <c r="CN85" t="s">
        <v>209</v>
      </c>
      <c r="CQ85" t="s">
        <v>209</v>
      </c>
      <c r="CR85" t="s">
        <v>209</v>
      </c>
      <c r="CS85" t="s">
        <v>209</v>
      </c>
      <c r="CT85" t="s">
        <v>209</v>
      </c>
      <c r="CW85" t="s">
        <v>209</v>
      </c>
      <c r="CX85" t="s">
        <v>209</v>
      </c>
      <c r="CY85" t="s">
        <v>209</v>
      </c>
      <c r="CZ85" t="s">
        <v>209</v>
      </c>
      <c r="DC85" t="s">
        <v>209</v>
      </c>
      <c r="DD85" t="s">
        <v>209</v>
      </c>
      <c r="DE85" t="s">
        <v>209</v>
      </c>
      <c r="DF85" t="s">
        <v>209</v>
      </c>
      <c r="DI85" t="s">
        <v>209</v>
      </c>
      <c r="DJ85" t="s">
        <v>209</v>
      </c>
      <c r="DK85" t="s">
        <v>209</v>
      </c>
      <c r="DL85" t="s">
        <v>209</v>
      </c>
      <c r="DN85" t="s">
        <v>206</v>
      </c>
      <c r="DO85" t="s">
        <v>206</v>
      </c>
      <c r="DP85" t="s">
        <v>207</v>
      </c>
      <c r="DQ85" t="s">
        <v>207</v>
      </c>
      <c r="DR85" t="s">
        <v>207</v>
      </c>
      <c r="DS85" t="s">
        <v>762</v>
      </c>
      <c r="DU85" t="s">
        <v>209</v>
      </c>
      <c r="DV85" t="s">
        <v>209</v>
      </c>
      <c r="DW85" t="s">
        <v>209</v>
      </c>
      <c r="DX85" t="s">
        <v>209</v>
      </c>
      <c r="EA85" t="s">
        <v>209</v>
      </c>
      <c r="EB85" t="s">
        <v>209</v>
      </c>
      <c r="EC85" t="s">
        <v>209</v>
      </c>
      <c r="ED85" t="s">
        <v>209</v>
      </c>
      <c r="EG85" t="s">
        <v>209</v>
      </c>
      <c r="EH85" t="s">
        <v>209</v>
      </c>
      <c r="EI85" t="s">
        <v>209</v>
      </c>
      <c r="EJ85" t="s">
        <v>209</v>
      </c>
      <c r="EM85" t="s">
        <v>209</v>
      </c>
      <c r="EN85" t="s">
        <v>209</v>
      </c>
      <c r="EO85" t="s">
        <v>209</v>
      </c>
      <c r="EP85" t="s">
        <v>209</v>
      </c>
      <c r="ER85" t="s">
        <v>206</v>
      </c>
      <c r="ES85" t="s">
        <v>206</v>
      </c>
      <c r="ET85" t="s">
        <v>207</v>
      </c>
      <c r="EU85" t="s">
        <v>207</v>
      </c>
      <c r="EV85" t="s">
        <v>207</v>
      </c>
      <c r="EW85" t="s">
        <v>763</v>
      </c>
      <c r="EY85" t="s">
        <v>209</v>
      </c>
      <c r="EZ85" t="s">
        <v>209</v>
      </c>
      <c r="FA85" t="s">
        <v>209</v>
      </c>
      <c r="FB85" t="s">
        <v>209</v>
      </c>
      <c r="FE85" t="s">
        <v>209</v>
      </c>
      <c r="FF85" t="s">
        <v>209</v>
      </c>
      <c r="FG85" t="s">
        <v>209</v>
      </c>
      <c r="FH85" t="s">
        <v>209</v>
      </c>
      <c r="FK85" t="s">
        <v>209</v>
      </c>
      <c r="FL85" t="s">
        <v>209</v>
      </c>
      <c r="FM85" t="s">
        <v>209</v>
      </c>
      <c r="FN85" t="s">
        <v>209</v>
      </c>
      <c r="FQ85" t="s">
        <v>209</v>
      </c>
      <c r="FR85" t="s">
        <v>209</v>
      </c>
      <c r="FS85" t="s">
        <v>209</v>
      </c>
      <c r="FT85" t="s">
        <v>209</v>
      </c>
      <c r="FW85" t="s">
        <v>209</v>
      </c>
      <c r="FX85" t="s">
        <v>209</v>
      </c>
      <c r="FY85" t="s">
        <v>209</v>
      </c>
      <c r="FZ85" t="s">
        <v>209</v>
      </c>
      <c r="GC85" t="s">
        <v>209</v>
      </c>
      <c r="GD85" t="s">
        <v>209</v>
      </c>
      <c r="GE85" t="s">
        <v>209</v>
      </c>
      <c r="GF85" t="s">
        <v>209</v>
      </c>
      <c r="GI85" t="s">
        <v>209</v>
      </c>
      <c r="GJ85" t="s">
        <v>209</v>
      </c>
      <c r="GK85" t="s">
        <v>209</v>
      </c>
      <c r="GL85" t="s">
        <v>209</v>
      </c>
      <c r="GO85" t="s">
        <v>209</v>
      </c>
      <c r="GP85" t="s">
        <v>209</v>
      </c>
      <c r="GQ85" t="s">
        <v>209</v>
      </c>
      <c r="GR85" t="s">
        <v>209</v>
      </c>
      <c r="GU85" t="s">
        <v>209</v>
      </c>
      <c r="GV85" t="s">
        <v>209</v>
      </c>
      <c r="GW85" t="s">
        <v>209</v>
      </c>
      <c r="GX85" t="s">
        <v>209</v>
      </c>
      <c r="HA85" t="s">
        <v>209</v>
      </c>
      <c r="HB85" t="s">
        <v>209</v>
      </c>
      <c r="HC85" t="s">
        <v>209</v>
      </c>
      <c r="HD85" t="s">
        <v>209</v>
      </c>
      <c r="HF85" t="s">
        <v>206</v>
      </c>
      <c r="HG85" t="s">
        <v>206</v>
      </c>
      <c r="HH85" t="s">
        <v>207</v>
      </c>
      <c r="HI85" t="s">
        <v>206</v>
      </c>
      <c r="HJ85" t="s">
        <v>207</v>
      </c>
      <c r="HK85" t="s">
        <v>764</v>
      </c>
      <c r="HL85" t="s">
        <v>206</v>
      </c>
      <c r="HM85" t="s">
        <v>207</v>
      </c>
      <c r="HN85" t="s">
        <v>206</v>
      </c>
      <c r="HO85" t="s">
        <v>207</v>
      </c>
      <c r="HP85" t="s">
        <v>207</v>
      </c>
      <c r="HQ85" t="s">
        <v>765</v>
      </c>
      <c r="HS85" t="s">
        <v>209</v>
      </c>
      <c r="HT85" t="s">
        <v>209</v>
      </c>
      <c r="HU85" t="s">
        <v>209</v>
      </c>
      <c r="HV85" t="s">
        <v>209</v>
      </c>
      <c r="HY85" t="s">
        <v>209</v>
      </c>
      <c r="HZ85" t="s">
        <v>209</v>
      </c>
      <c r="IA85" t="s">
        <v>209</v>
      </c>
      <c r="IB85" t="s">
        <v>209</v>
      </c>
      <c r="ID85" t="s">
        <v>207</v>
      </c>
      <c r="IF85">
        <v>463.4</v>
      </c>
      <c r="IG85">
        <v>4.3099999999999996</v>
      </c>
      <c r="II85">
        <v>90.26</v>
      </c>
      <c r="IV85">
        <v>359.95</v>
      </c>
      <c r="ND85">
        <v>8.8800000000000008</v>
      </c>
    </row>
    <row r="86" spans="1:368" x14ac:dyDescent="0.25">
      <c r="A86">
        <v>643</v>
      </c>
      <c r="B86" t="s">
        <v>766</v>
      </c>
      <c r="C86">
        <v>4</v>
      </c>
      <c r="D86" t="s">
        <v>198</v>
      </c>
      <c r="E86">
        <v>1184737698</v>
      </c>
      <c r="F86" t="s">
        <v>767</v>
      </c>
      <c r="G86" t="s">
        <v>766</v>
      </c>
      <c r="H86" t="s">
        <v>200</v>
      </c>
      <c r="I86" t="s">
        <v>201</v>
      </c>
      <c r="K86" t="s">
        <v>202</v>
      </c>
      <c r="N86" t="s">
        <v>205</v>
      </c>
      <c r="O86" t="s">
        <v>206</v>
      </c>
      <c r="P86" t="s">
        <v>206</v>
      </c>
      <c r="Q86" t="s">
        <v>206</v>
      </c>
      <c r="R86" t="s">
        <v>207</v>
      </c>
      <c r="S86" t="s">
        <v>206</v>
      </c>
      <c r="T86" t="s">
        <v>207</v>
      </c>
      <c r="U86" t="s">
        <v>768</v>
      </c>
      <c r="W86" t="s">
        <v>209</v>
      </c>
      <c r="X86" t="s">
        <v>209</v>
      </c>
      <c r="Y86" t="s">
        <v>209</v>
      </c>
      <c r="Z86" t="s">
        <v>209</v>
      </c>
      <c r="AB86" t="s">
        <v>206</v>
      </c>
      <c r="AC86" t="s">
        <v>206</v>
      </c>
      <c r="AD86" t="s">
        <v>207</v>
      </c>
      <c r="AE86" t="s">
        <v>207</v>
      </c>
      <c r="AF86" t="s">
        <v>207</v>
      </c>
      <c r="AG86" t="s">
        <v>769</v>
      </c>
      <c r="AI86" t="s">
        <v>209</v>
      </c>
      <c r="AJ86" t="s">
        <v>209</v>
      </c>
      <c r="AK86" t="s">
        <v>209</v>
      </c>
      <c r="AL86" t="s">
        <v>209</v>
      </c>
      <c r="AO86" t="s">
        <v>209</v>
      </c>
      <c r="AP86" t="s">
        <v>209</v>
      </c>
      <c r="AQ86" t="s">
        <v>209</v>
      </c>
      <c r="AR86" t="s">
        <v>209</v>
      </c>
      <c r="AT86" t="s">
        <v>206</v>
      </c>
      <c r="AU86" t="s">
        <v>207</v>
      </c>
      <c r="AV86" t="s">
        <v>206</v>
      </c>
      <c r="AW86" t="s">
        <v>207</v>
      </c>
      <c r="AX86" t="s">
        <v>207</v>
      </c>
      <c r="AY86" t="s">
        <v>770</v>
      </c>
      <c r="BA86" t="s">
        <v>209</v>
      </c>
      <c r="BB86" t="s">
        <v>209</v>
      </c>
      <c r="BC86" t="s">
        <v>209</v>
      </c>
      <c r="BD86" t="s">
        <v>209</v>
      </c>
      <c r="BG86" t="s">
        <v>209</v>
      </c>
      <c r="BH86" t="s">
        <v>209</v>
      </c>
      <c r="BI86" t="s">
        <v>209</v>
      </c>
      <c r="BJ86" t="s">
        <v>209</v>
      </c>
      <c r="BL86" t="s">
        <v>206</v>
      </c>
      <c r="BM86" t="s">
        <v>206</v>
      </c>
      <c r="BN86" t="s">
        <v>207</v>
      </c>
      <c r="BO86" t="s">
        <v>207</v>
      </c>
      <c r="BP86" t="s">
        <v>207</v>
      </c>
      <c r="BQ86" t="s">
        <v>771</v>
      </c>
      <c r="BR86" t="s">
        <v>206</v>
      </c>
      <c r="BS86" t="s">
        <v>206</v>
      </c>
      <c r="BT86" t="s">
        <v>207</v>
      </c>
      <c r="BU86" t="s">
        <v>207</v>
      </c>
      <c r="BV86" t="s">
        <v>207</v>
      </c>
      <c r="BW86" t="s">
        <v>771</v>
      </c>
      <c r="BY86" t="s">
        <v>209</v>
      </c>
      <c r="BZ86" t="s">
        <v>209</v>
      </c>
      <c r="CA86" t="s">
        <v>209</v>
      </c>
      <c r="CB86" t="s">
        <v>209</v>
      </c>
      <c r="CE86" t="s">
        <v>209</v>
      </c>
      <c r="CF86" t="s">
        <v>209</v>
      </c>
      <c r="CG86" t="s">
        <v>209</v>
      </c>
      <c r="CH86" t="s">
        <v>209</v>
      </c>
      <c r="CK86" t="s">
        <v>209</v>
      </c>
      <c r="CL86" t="s">
        <v>209</v>
      </c>
      <c r="CM86" t="s">
        <v>209</v>
      </c>
      <c r="CN86" t="s">
        <v>209</v>
      </c>
      <c r="CP86" t="s">
        <v>206</v>
      </c>
      <c r="CQ86" t="s">
        <v>207</v>
      </c>
      <c r="CR86" t="s">
        <v>206</v>
      </c>
      <c r="CS86" t="s">
        <v>207</v>
      </c>
      <c r="CT86" t="s">
        <v>206</v>
      </c>
      <c r="CU86" t="s">
        <v>772</v>
      </c>
      <c r="CV86" t="s">
        <v>206</v>
      </c>
      <c r="CW86" t="s">
        <v>207</v>
      </c>
      <c r="CX86" t="s">
        <v>207</v>
      </c>
      <c r="CY86" t="s">
        <v>207</v>
      </c>
      <c r="CZ86" t="s">
        <v>207</v>
      </c>
      <c r="DC86" t="s">
        <v>209</v>
      </c>
      <c r="DD86" t="s">
        <v>209</v>
      </c>
      <c r="DE86" t="s">
        <v>209</v>
      </c>
      <c r="DF86" t="s">
        <v>209</v>
      </c>
      <c r="DH86" t="s">
        <v>206</v>
      </c>
      <c r="DI86" t="s">
        <v>207</v>
      </c>
      <c r="DJ86" t="s">
        <v>207</v>
      </c>
      <c r="DK86" t="s">
        <v>207</v>
      </c>
      <c r="DL86" t="s">
        <v>206</v>
      </c>
      <c r="DM86" t="s">
        <v>773</v>
      </c>
      <c r="DO86" t="s">
        <v>209</v>
      </c>
      <c r="DP86" t="s">
        <v>209</v>
      </c>
      <c r="DQ86" t="s">
        <v>209</v>
      </c>
      <c r="DR86" t="s">
        <v>209</v>
      </c>
      <c r="DU86" t="s">
        <v>209</v>
      </c>
      <c r="DV86" t="s">
        <v>209</v>
      </c>
      <c r="DW86" t="s">
        <v>209</v>
      </c>
      <c r="DX86" t="s">
        <v>209</v>
      </c>
      <c r="EA86" t="s">
        <v>209</v>
      </c>
      <c r="EB86" t="s">
        <v>209</v>
      </c>
      <c r="EC86" t="s">
        <v>209</v>
      </c>
      <c r="ED86" t="s">
        <v>209</v>
      </c>
      <c r="EG86" t="s">
        <v>209</v>
      </c>
      <c r="EH86" t="s">
        <v>209</v>
      </c>
      <c r="EI86" t="s">
        <v>209</v>
      </c>
      <c r="EJ86" t="s">
        <v>209</v>
      </c>
      <c r="EM86" t="s">
        <v>209</v>
      </c>
      <c r="EN86" t="s">
        <v>209</v>
      </c>
      <c r="EO86" t="s">
        <v>209</v>
      </c>
      <c r="EP86" t="s">
        <v>209</v>
      </c>
      <c r="ES86" t="s">
        <v>209</v>
      </c>
      <c r="ET86" t="s">
        <v>209</v>
      </c>
      <c r="EU86" t="s">
        <v>209</v>
      </c>
      <c r="EV86" t="s">
        <v>209</v>
      </c>
      <c r="EY86" t="s">
        <v>209</v>
      </c>
      <c r="EZ86" t="s">
        <v>209</v>
      </c>
      <c r="FA86" t="s">
        <v>209</v>
      </c>
      <c r="FB86" t="s">
        <v>209</v>
      </c>
      <c r="FE86" t="s">
        <v>209</v>
      </c>
      <c r="FF86" t="s">
        <v>209</v>
      </c>
      <c r="FG86" t="s">
        <v>209</v>
      </c>
      <c r="FH86" t="s">
        <v>209</v>
      </c>
      <c r="FK86" t="s">
        <v>209</v>
      </c>
      <c r="FL86" t="s">
        <v>209</v>
      </c>
      <c r="FM86" t="s">
        <v>209</v>
      </c>
      <c r="FN86" t="s">
        <v>209</v>
      </c>
      <c r="FP86" t="s">
        <v>206</v>
      </c>
      <c r="FQ86" t="s">
        <v>207</v>
      </c>
      <c r="FR86" t="s">
        <v>207</v>
      </c>
      <c r="FS86" t="s">
        <v>207</v>
      </c>
      <c r="FT86" t="s">
        <v>206</v>
      </c>
      <c r="FU86" t="s">
        <v>774</v>
      </c>
      <c r="FW86" t="s">
        <v>209</v>
      </c>
      <c r="FX86" t="s">
        <v>209</v>
      </c>
      <c r="FY86" t="s">
        <v>209</v>
      </c>
      <c r="FZ86" t="s">
        <v>209</v>
      </c>
      <c r="GC86" t="s">
        <v>209</v>
      </c>
      <c r="GD86" t="s">
        <v>209</v>
      </c>
      <c r="GE86" t="s">
        <v>209</v>
      </c>
      <c r="GF86" t="s">
        <v>209</v>
      </c>
      <c r="GI86" t="s">
        <v>209</v>
      </c>
      <c r="GJ86" t="s">
        <v>209</v>
      </c>
      <c r="GK86" t="s">
        <v>209</v>
      </c>
      <c r="GL86" t="s">
        <v>209</v>
      </c>
      <c r="GO86" t="s">
        <v>209</v>
      </c>
      <c r="GP86" t="s">
        <v>209</v>
      </c>
      <c r="GQ86" t="s">
        <v>209</v>
      </c>
      <c r="GR86" t="s">
        <v>209</v>
      </c>
      <c r="GU86" t="s">
        <v>209</v>
      </c>
      <c r="GV86" t="s">
        <v>209</v>
      </c>
      <c r="GW86" t="s">
        <v>209</v>
      </c>
      <c r="GX86" t="s">
        <v>209</v>
      </c>
      <c r="HA86" t="s">
        <v>209</v>
      </c>
      <c r="HB86" t="s">
        <v>209</v>
      </c>
      <c r="HC86" t="s">
        <v>209</v>
      </c>
      <c r="HD86" t="s">
        <v>209</v>
      </c>
      <c r="HG86" t="s">
        <v>209</v>
      </c>
      <c r="HH86" t="s">
        <v>209</v>
      </c>
      <c r="HI86" t="s">
        <v>209</v>
      </c>
      <c r="HJ86" t="s">
        <v>209</v>
      </c>
      <c r="HM86" t="s">
        <v>209</v>
      </c>
      <c r="HN86" t="s">
        <v>209</v>
      </c>
      <c r="HO86" t="s">
        <v>209</v>
      </c>
      <c r="HP86" t="s">
        <v>209</v>
      </c>
      <c r="HR86" t="s">
        <v>206</v>
      </c>
      <c r="HS86" t="s">
        <v>207</v>
      </c>
      <c r="HT86" t="s">
        <v>207</v>
      </c>
      <c r="HU86" t="s">
        <v>206</v>
      </c>
      <c r="HV86" t="s">
        <v>207</v>
      </c>
      <c r="HY86" t="s">
        <v>209</v>
      </c>
      <c r="HZ86" t="s">
        <v>209</v>
      </c>
      <c r="IA86" t="s">
        <v>209</v>
      </c>
      <c r="IB86" t="s">
        <v>209</v>
      </c>
      <c r="ID86" t="s">
        <v>207</v>
      </c>
      <c r="IF86">
        <v>3578.12</v>
      </c>
      <c r="IG86">
        <v>25.55</v>
      </c>
      <c r="II86">
        <v>110.6</v>
      </c>
      <c r="IV86">
        <v>3432.19</v>
      </c>
      <c r="ND86">
        <v>9.7799999999999994</v>
      </c>
    </row>
  </sheetData>
  <autoFilter ref="A1:NF1" xr:uid="{00000000-0001-0000-0000-000000000000}"/>
  <pageMargins left="0.5" right="0.5" top="1" bottom="1" header="0.5" footer="0.5"/>
  <pageSetup paperSize="9" orientation="portrait" useFirstPageNumber="1" r:id="rId1"/>
  <headerFooter>
    <oddHeader>&amp;C&amp;"Times New Roman,Regular"&amp;12&amp;A</oddHeader>
    <oddFooter>&amp;C&amp;"Times New Roman,Regular"&amp;12Page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07D0-5B7B-4834-B70A-DBE6376C3D9A}">
  <dimension ref="A2:F39"/>
  <sheetViews>
    <sheetView workbookViewId="0">
      <selection activeCell="P10" sqref="P10"/>
    </sheetView>
    <sheetView workbookViewId="1">
      <selection activeCell="E4" sqref="E4:F7"/>
    </sheetView>
  </sheetViews>
  <sheetFormatPr defaultRowHeight="13.2" x14ac:dyDescent="0.25"/>
  <cols>
    <col min="1" max="1" width="19.109375" customWidth="1"/>
    <col min="2" max="2" width="12" customWidth="1"/>
    <col min="3" max="3" width="4.6640625" style="6" bestFit="1" customWidth="1"/>
    <col min="4" max="4" width="10.5546875" bestFit="1" customWidth="1"/>
  </cols>
  <sheetData>
    <row r="2" spans="1:6" x14ac:dyDescent="0.25">
      <c r="A2" s="2" t="s">
        <v>775</v>
      </c>
      <c r="B2" t="s">
        <v>923</v>
      </c>
    </row>
    <row r="3" spans="1:6" x14ac:dyDescent="0.25">
      <c r="A3" s="3" t="s">
        <v>206</v>
      </c>
      <c r="B3">
        <v>10</v>
      </c>
      <c r="C3" s="6">
        <f>10/85</f>
        <v>0.11764705882352941</v>
      </c>
    </row>
    <row r="4" spans="1:6" x14ac:dyDescent="0.25">
      <c r="A4" s="3" t="s">
        <v>782</v>
      </c>
      <c r="E4" t="s">
        <v>839</v>
      </c>
      <c r="F4">
        <v>5</v>
      </c>
    </row>
    <row r="5" spans="1:6" x14ac:dyDescent="0.25">
      <c r="A5" s="3" t="s">
        <v>780</v>
      </c>
      <c r="B5">
        <v>10</v>
      </c>
      <c r="E5" t="s">
        <v>840</v>
      </c>
      <c r="F5">
        <v>6</v>
      </c>
    </row>
    <row r="6" spans="1:6" x14ac:dyDescent="0.25">
      <c r="E6" t="s">
        <v>841</v>
      </c>
      <c r="F6">
        <v>0</v>
      </c>
    </row>
    <row r="7" spans="1:6" x14ac:dyDescent="0.25">
      <c r="A7" s="2" t="s">
        <v>775</v>
      </c>
      <c r="B7" t="s">
        <v>924</v>
      </c>
      <c r="E7" t="s">
        <v>842</v>
      </c>
      <c r="F7">
        <v>3</v>
      </c>
    </row>
    <row r="8" spans="1:6" x14ac:dyDescent="0.25">
      <c r="A8" s="3" t="s">
        <v>209</v>
      </c>
      <c r="B8">
        <v>75</v>
      </c>
    </row>
    <row r="9" spans="1:6" x14ac:dyDescent="0.25">
      <c r="A9" s="3" t="s">
        <v>207</v>
      </c>
      <c r="B9">
        <v>5</v>
      </c>
    </row>
    <row r="10" spans="1:6" x14ac:dyDescent="0.25">
      <c r="A10" s="3" t="s">
        <v>206</v>
      </c>
      <c r="B10">
        <v>5</v>
      </c>
      <c r="C10" s="6">
        <f>5/10</f>
        <v>0.5</v>
      </c>
    </row>
    <row r="11" spans="1:6" x14ac:dyDescent="0.25">
      <c r="A11" s="3" t="s">
        <v>780</v>
      </c>
      <c r="B11">
        <v>85</v>
      </c>
    </row>
    <row r="13" spans="1:6" x14ac:dyDescent="0.25">
      <c r="A13" s="2" t="s">
        <v>775</v>
      </c>
      <c r="B13" t="s">
        <v>925</v>
      </c>
    </row>
    <row r="14" spans="1:6" x14ac:dyDescent="0.25">
      <c r="A14" s="3" t="s">
        <v>209</v>
      </c>
      <c r="B14">
        <v>75</v>
      </c>
    </row>
    <row r="15" spans="1:6" x14ac:dyDescent="0.25">
      <c r="A15" s="3" t="s">
        <v>207</v>
      </c>
      <c r="B15">
        <v>4</v>
      </c>
    </row>
    <row r="16" spans="1:6" x14ac:dyDescent="0.25">
      <c r="A16" s="3" t="s">
        <v>206</v>
      </c>
      <c r="B16">
        <v>6</v>
      </c>
      <c r="C16" s="6">
        <f>6/10</f>
        <v>0.6</v>
      </c>
    </row>
    <row r="17" spans="1:3" x14ac:dyDescent="0.25">
      <c r="A17" s="3" t="s">
        <v>780</v>
      </c>
      <c r="B17">
        <v>85</v>
      </c>
    </row>
    <row r="19" spans="1:3" x14ac:dyDescent="0.25">
      <c r="A19" s="2" t="s">
        <v>775</v>
      </c>
      <c r="B19" t="s">
        <v>926</v>
      </c>
    </row>
    <row r="20" spans="1:3" x14ac:dyDescent="0.25">
      <c r="A20" s="3" t="s">
        <v>209</v>
      </c>
      <c r="B20">
        <v>75</v>
      </c>
    </row>
    <row r="21" spans="1:3" x14ac:dyDescent="0.25">
      <c r="A21" s="3" t="s">
        <v>207</v>
      </c>
      <c r="B21">
        <v>10</v>
      </c>
      <c r="C21" s="6">
        <v>0</v>
      </c>
    </row>
    <row r="22" spans="1:3" x14ac:dyDescent="0.25">
      <c r="A22" s="3" t="s">
        <v>780</v>
      </c>
      <c r="B22">
        <v>85</v>
      </c>
    </row>
    <row r="25" spans="1:3" x14ac:dyDescent="0.25">
      <c r="A25" s="2" t="s">
        <v>775</v>
      </c>
      <c r="B25" t="s">
        <v>927</v>
      </c>
    </row>
    <row r="26" spans="1:3" x14ac:dyDescent="0.25">
      <c r="A26" s="3" t="s">
        <v>209</v>
      </c>
      <c r="B26">
        <v>75</v>
      </c>
    </row>
    <row r="27" spans="1:3" x14ac:dyDescent="0.25">
      <c r="A27" s="3" t="s">
        <v>207</v>
      </c>
      <c r="B27">
        <v>9</v>
      </c>
    </row>
    <row r="28" spans="1:3" x14ac:dyDescent="0.25">
      <c r="A28" s="3" t="s">
        <v>206</v>
      </c>
      <c r="B28">
        <v>1</v>
      </c>
      <c r="C28" s="6">
        <f>1/10</f>
        <v>0.1</v>
      </c>
    </row>
    <row r="29" spans="1:3" x14ac:dyDescent="0.25">
      <c r="A29" s="3" t="s">
        <v>780</v>
      </c>
      <c r="B29">
        <v>85</v>
      </c>
    </row>
    <row r="31" spans="1:3" x14ac:dyDescent="0.25">
      <c r="A31" s="2" t="s">
        <v>775</v>
      </c>
      <c r="B31" t="s">
        <v>928</v>
      </c>
    </row>
    <row r="32" spans="1:3" x14ac:dyDescent="0.25">
      <c r="A32" s="3" t="s">
        <v>571</v>
      </c>
      <c r="B32">
        <v>1</v>
      </c>
    </row>
    <row r="33" spans="1:2" x14ac:dyDescent="0.25">
      <c r="A33" s="3" t="s">
        <v>384</v>
      </c>
      <c r="B33">
        <v>1</v>
      </c>
    </row>
    <row r="34" spans="1:2" x14ac:dyDescent="0.25">
      <c r="A34" s="3" t="s">
        <v>447</v>
      </c>
      <c r="B34">
        <v>1</v>
      </c>
    </row>
    <row r="35" spans="1:2" x14ac:dyDescent="0.25">
      <c r="A35" s="3" t="s">
        <v>732</v>
      </c>
      <c r="B35">
        <v>1</v>
      </c>
    </row>
    <row r="36" spans="1:2" x14ac:dyDescent="0.25">
      <c r="A36" s="3" t="s">
        <v>681</v>
      </c>
      <c r="B36">
        <v>1</v>
      </c>
    </row>
    <row r="37" spans="1:2" x14ac:dyDescent="0.25">
      <c r="A37" s="3" t="s">
        <v>463</v>
      </c>
      <c r="B37">
        <v>1</v>
      </c>
    </row>
    <row r="38" spans="1:2" x14ac:dyDescent="0.25">
      <c r="A38" s="3" t="s">
        <v>782</v>
      </c>
    </row>
    <row r="39" spans="1:2" x14ac:dyDescent="0.25">
      <c r="A39" s="3" t="s">
        <v>780</v>
      </c>
      <c r="B39">
        <v>6</v>
      </c>
    </row>
  </sheetData>
  <pageMargins left="0.511811024" right="0.511811024" top="0.78740157499999996" bottom="0.78740157499999996" header="0.31496062000000002" footer="0.31496062000000002"/>
  <pageSetup paperSize="9" orientation="portrait" r:id="rId7"/>
  <drawing r:id="rId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FCA0-B277-47CE-AE3F-45B2F6312351}">
  <dimension ref="A2:F37"/>
  <sheetViews>
    <sheetView workbookViewId="0">
      <selection activeCell="F7" sqref="F7"/>
    </sheetView>
    <sheetView workbookViewId="1">
      <selection activeCell="E4" sqref="E4:F8"/>
    </sheetView>
  </sheetViews>
  <sheetFormatPr defaultRowHeight="13.2" x14ac:dyDescent="0.25"/>
  <cols>
    <col min="1" max="1" width="16.5546875" customWidth="1"/>
    <col min="2" max="2" width="15.33203125" customWidth="1"/>
    <col min="3" max="3" width="4.6640625" style="6" bestFit="1" customWidth="1"/>
    <col min="4" max="4" width="10.5546875" bestFit="1" customWidth="1"/>
  </cols>
  <sheetData>
    <row r="2" spans="1:6" x14ac:dyDescent="0.25">
      <c r="A2" s="2" t="s">
        <v>775</v>
      </c>
      <c r="B2" t="s">
        <v>929</v>
      </c>
    </row>
    <row r="3" spans="1:6" x14ac:dyDescent="0.25">
      <c r="A3" s="3" t="s">
        <v>206</v>
      </c>
      <c r="B3">
        <v>8</v>
      </c>
      <c r="C3" s="6">
        <f>8/85</f>
        <v>9.4117647058823528E-2</v>
      </c>
    </row>
    <row r="4" spans="1:6" x14ac:dyDescent="0.25">
      <c r="A4" s="3" t="s">
        <v>782</v>
      </c>
      <c r="E4" t="s">
        <v>839</v>
      </c>
      <c r="F4">
        <v>3</v>
      </c>
    </row>
    <row r="5" spans="1:6" x14ac:dyDescent="0.25">
      <c r="A5" s="3" t="s">
        <v>780</v>
      </c>
      <c r="B5">
        <v>8</v>
      </c>
      <c r="E5" t="s">
        <v>840</v>
      </c>
      <c r="F5">
        <v>4</v>
      </c>
    </row>
    <row r="6" spans="1:6" x14ac:dyDescent="0.25">
      <c r="E6" t="s">
        <v>841</v>
      </c>
      <c r="F6">
        <v>4</v>
      </c>
    </row>
    <row r="7" spans="1:6" x14ac:dyDescent="0.25">
      <c r="A7" s="2" t="s">
        <v>775</v>
      </c>
      <c r="B7" t="s">
        <v>930</v>
      </c>
      <c r="E7" t="s">
        <v>842</v>
      </c>
      <c r="F7">
        <v>0</v>
      </c>
    </row>
    <row r="8" spans="1:6" x14ac:dyDescent="0.25">
      <c r="A8" s="3" t="s">
        <v>209</v>
      </c>
      <c r="B8">
        <v>77</v>
      </c>
    </row>
    <row r="9" spans="1:6" x14ac:dyDescent="0.25">
      <c r="A9" s="3" t="s">
        <v>207</v>
      </c>
      <c r="B9">
        <v>5</v>
      </c>
    </row>
    <row r="10" spans="1:6" x14ac:dyDescent="0.25">
      <c r="A10" s="3" t="s">
        <v>206</v>
      </c>
      <c r="B10">
        <v>3</v>
      </c>
      <c r="C10" s="6">
        <f>3/8</f>
        <v>0.375</v>
      </c>
    </row>
    <row r="11" spans="1:6" x14ac:dyDescent="0.25">
      <c r="A11" s="3" t="s">
        <v>780</v>
      </c>
      <c r="B11">
        <v>85</v>
      </c>
    </row>
    <row r="13" spans="1:6" x14ac:dyDescent="0.25">
      <c r="A13" s="2" t="s">
        <v>775</v>
      </c>
      <c r="B13" t="s">
        <v>931</v>
      </c>
    </row>
    <row r="14" spans="1:6" x14ac:dyDescent="0.25">
      <c r="A14" s="3" t="s">
        <v>209</v>
      </c>
      <c r="B14">
        <v>77</v>
      </c>
    </row>
    <row r="15" spans="1:6" x14ac:dyDescent="0.25">
      <c r="A15" s="3" t="s">
        <v>207</v>
      </c>
      <c r="B15">
        <v>4</v>
      </c>
    </row>
    <row r="16" spans="1:6" x14ac:dyDescent="0.25">
      <c r="A16" s="3" t="s">
        <v>206</v>
      </c>
      <c r="B16">
        <v>4</v>
      </c>
      <c r="C16" s="6">
        <f>4/8</f>
        <v>0.5</v>
      </c>
    </row>
    <row r="17" spans="1:3" x14ac:dyDescent="0.25">
      <c r="A17" s="3" t="s">
        <v>780</v>
      </c>
      <c r="B17">
        <v>85</v>
      </c>
    </row>
    <row r="19" spans="1:3" x14ac:dyDescent="0.25">
      <c r="A19" s="2" t="s">
        <v>775</v>
      </c>
      <c r="B19" t="s">
        <v>932</v>
      </c>
    </row>
    <row r="20" spans="1:3" x14ac:dyDescent="0.25">
      <c r="A20" s="3" t="s">
        <v>209</v>
      </c>
      <c r="B20">
        <v>77</v>
      </c>
    </row>
    <row r="21" spans="1:3" x14ac:dyDescent="0.25">
      <c r="A21" s="3" t="s">
        <v>207</v>
      </c>
      <c r="B21">
        <v>4</v>
      </c>
    </row>
    <row r="22" spans="1:3" x14ac:dyDescent="0.25">
      <c r="A22" s="3" t="s">
        <v>206</v>
      </c>
      <c r="B22">
        <v>4</v>
      </c>
      <c r="C22" s="6">
        <f>4/8</f>
        <v>0.5</v>
      </c>
    </row>
    <row r="23" spans="1:3" x14ac:dyDescent="0.25">
      <c r="A23" s="3" t="s">
        <v>780</v>
      </c>
      <c r="B23">
        <v>85</v>
      </c>
    </row>
    <row r="25" spans="1:3" x14ac:dyDescent="0.25">
      <c r="A25" s="2" t="s">
        <v>775</v>
      </c>
      <c r="B25" t="s">
        <v>933</v>
      </c>
    </row>
    <row r="26" spans="1:3" x14ac:dyDescent="0.25">
      <c r="A26" s="3" t="s">
        <v>209</v>
      </c>
      <c r="B26">
        <v>77</v>
      </c>
    </row>
    <row r="27" spans="1:3" x14ac:dyDescent="0.25">
      <c r="A27" s="3" t="s">
        <v>207</v>
      </c>
      <c r="B27">
        <v>8</v>
      </c>
      <c r="C27" s="6">
        <v>0</v>
      </c>
    </row>
    <row r="28" spans="1:3" x14ac:dyDescent="0.25">
      <c r="A28" s="3" t="s">
        <v>780</v>
      </c>
      <c r="B28">
        <v>85</v>
      </c>
    </row>
    <row r="31" spans="1:3" x14ac:dyDescent="0.25">
      <c r="A31" s="2" t="s">
        <v>775</v>
      </c>
      <c r="B31" t="s">
        <v>934</v>
      </c>
    </row>
    <row r="32" spans="1:3" x14ac:dyDescent="0.25">
      <c r="A32" s="3" t="s">
        <v>682</v>
      </c>
      <c r="B32">
        <v>1</v>
      </c>
    </row>
    <row r="33" spans="1:2" x14ac:dyDescent="0.25">
      <c r="A33" s="3" t="s">
        <v>450</v>
      </c>
      <c r="B33">
        <v>1</v>
      </c>
    </row>
    <row r="34" spans="1:2" x14ac:dyDescent="0.25">
      <c r="A34" s="3" t="s">
        <v>572</v>
      </c>
      <c r="B34">
        <v>1</v>
      </c>
    </row>
    <row r="35" spans="1:2" x14ac:dyDescent="0.25">
      <c r="A35" s="3" t="s">
        <v>384</v>
      </c>
      <c r="B35">
        <v>1</v>
      </c>
    </row>
    <row r="36" spans="1:2" x14ac:dyDescent="0.25">
      <c r="A36" s="3" t="s">
        <v>782</v>
      </c>
    </row>
    <row r="37" spans="1:2" x14ac:dyDescent="0.25">
      <c r="A37" s="3" t="s">
        <v>780</v>
      </c>
      <c r="B37">
        <v>4</v>
      </c>
    </row>
  </sheetData>
  <pageMargins left="0.511811024" right="0.511811024" top="0.78740157499999996" bottom="0.78740157499999996" header="0.31496062000000002" footer="0.31496062000000002"/>
  <pageSetup paperSize="9" orientation="portrait" r:id="rId7"/>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AB54-30FF-400D-9318-014A60CADC70}">
  <dimension ref="A2:E46"/>
  <sheetViews>
    <sheetView workbookViewId="0">
      <selection activeCell="E8" sqref="E8"/>
    </sheetView>
    <sheetView workbookViewId="1">
      <selection activeCell="D4" sqref="D4:E7"/>
    </sheetView>
  </sheetViews>
  <sheetFormatPr defaultRowHeight="13.2" x14ac:dyDescent="0.25"/>
  <cols>
    <col min="1" max="1" width="15.6640625" customWidth="1"/>
    <col min="2" max="2" width="15.33203125" customWidth="1"/>
    <col min="3" max="3" width="4.6640625" style="6" bestFit="1" customWidth="1"/>
    <col min="4" max="4" width="10.5546875" bestFit="1" customWidth="1"/>
  </cols>
  <sheetData>
    <row r="2" spans="1:5" x14ac:dyDescent="0.25">
      <c r="A2" s="2" t="s">
        <v>775</v>
      </c>
      <c r="B2" t="s">
        <v>935</v>
      </c>
    </row>
    <row r="3" spans="1:5" x14ac:dyDescent="0.25">
      <c r="A3" s="3" t="s">
        <v>206</v>
      </c>
      <c r="B3">
        <v>15</v>
      </c>
      <c r="C3" s="6">
        <f>15/85</f>
        <v>0.17647058823529413</v>
      </c>
    </row>
    <row r="4" spans="1:5" x14ac:dyDescent="0.25">
      <c r="A4" s="3" t="s">
        <v>782</v>
      </c>
      <c r="D4" t="s">
        <v>839</v>
      </c>
      <c r="E4">
        <v>9</v>
      </c>
    </row>
    <row r="5" spans="1:5" x14ac:dyDescent="0.25">
      <c r="A5" s="3" t="s">
        <v>780</v>
      </c>
      <c r="B5">
        <v>15</v>
      </c>
      <c r="D5" t="s">
        <v>840</v>
      </c>
      <c r="E5">
        <v>4</v>
      </c>
    </row>
    <row r="6" spans="1:5" x14ac:dyDescent="0.25">
      <c r="D6" t="s">
        <v>841</v>
      </c>
      <c r="E6">
        <v>6</v>
      </c>
    </row>
    <row r="7" spans="1:5" x14ac:dyDescent="0.25">
      <c r="A7" s="2" t="s">
        <v>775</v>
      </c>
      <c r="B7" t="s">
        <v>936</v>
      </c>
      <c r="D7" t="s">
        <v>842</v>
      </c>
      <c r="E7">
        <v>3</v>
      </c>
    </row>
    <row r="8" spans="1:5" x14ac:dyDescent="0.25">
      <c r="A8" s="3" t="s">
        <v>209</v>
      </c>
      <c r="B8">
        <v>70</v>
      </c>
    </row>
    <row r="9" spans="1:5" x14ac:dyDescent="0.25">
      <c r="A9" s="3" t="s">
        <v>207</v>
      </c>
      <c r="B9">
        <v>6</v>
      </c>
    </row>
    <row r="10" spans="1:5" x14ac:dyDescent="0.25">
      <c r="A10" s="3" t="s">
        <v>206</v>
      </c>
      <c r="B10">
        <v>9</v>
      </c>
      <c r="C10" s="6">
        <f>9/15</f>
        <v>0.6</v>
      </c>
    </row>
    <row r="11" spans="1:5" x14ac:dyDescent="0.25">
      <c r="A11" s="3" t="s">
        <v>780</v>
      </c>
      <c r="B11">
        <v>85</v>
      </c>
    </row>
    <row r="13" spans="1:5" x14ac:dyDescent="0.25">
      <c r="A13" s="2" t="s">
        <v>775</v>
      </c>
      <c r="B13" t="s">
        <v>937</v>
      </c>
    </row>
    <row r="14" spans="1:5" x14ac:dyDescent="0.25">
      <c r="A14" s="3" t="s">
        <v>209</v>
      </c>
      <c r="B14">
        <v>70</v>
      </c>
    </row>
    <row r="15" spans="1:5" x14ac:dyDescent="0.25">
      <c r="A15" s="3" t="s">
        <v>207</v>
      </c>
      <c r="B15">
        <v>11</v>
      </c>
    </row>
    <row r="16" spans="1:5" x14ac:dyDescent="0.25">
      <c r="A16" s="3" t="s">
        <v>206</v>
      </c>
      <c r="B16">
        <v>4</v>
      </c>
      <c r="C16" s="6">
        <f>4/15</f>
        <v>0.26666666666666666</v>
      </c>
    </row>
    <row r="17" spans="1:3" x14ac:dyDescent="0.25">
      <c r="A17" s="3" t="s">
        <v>780</v>
      </c>
      <c r="B17">
        <v>85</v>
      </c>
    </row>
    <row r="19" spans="1:3" x14ac:dyDescent="0.25">
      <c r="A19" s="2" t="s">
        <v>775</v>
      </c>
      <c r="B19" t="s">
        <v>938</v>
      </c>
    </row>
    <row r="20" spans="1:3" x14ac:dyDescent="0.25">
      <c r="A20" s="3" t="s">
        <v>209</v>
      </c>
      <c r="B20">
        <v>70</v>
      </c>
    </row>
    <row r="21" spans="1:3" x14ac:dyDescent="0.25">
      <c r="A21" s="3" t="s">
        <v>207</v>
      </c>
      <c r="B21">
        <v>9</v>
      </c>
    </row>
    <row r="22" spans="1:3" x14ac:dyDescent="0.25">
      <c r="A22" s="3" t="s">
        <v>206</v>
      </c>
      <c r="B22">
        <v>6</v>
      </c>
      <c r="C22" s="6">
        <f>6/15</f>
        <v>0.4</v>
      </c>
    </row>
    <row r="23" spans="1:3" x14ac:dyDescent="0.25">
      <c r="A23" s="3" t="s">
        <v>780</v>
      </c>
      <c r="B23">
        <v>85</v>
      </c>
    </row>
    <row r="25" spans="1:3" x14ac:dyDescent="0.25">
      <c r="A25" s="2" t="s">
        <v>775</v>
      </c>
      <c r="B25" t="s">
        <v>939</v>
      </c>
    </row>
    <row r="26" spans="1:3" x14ac:dyDescent="0.25">
      <c r="A26" s="3" t="s">
        <v>209</v>
      </c>
      <c r="B26">
        <v>70</v>
      </c>
    </row>
    <row r="27" spans="1:3" x14ac:dyDescent="0.25">
      <c r="A27" s="3" t="s">
        <v>207</v>
      </c>
      <c r="B27">
        <v>12</v>
      </c>
    </row>
    <row r="28" spans="1:3" x14ac:dyDescent="0.25">
      <c r="A28" s="3" t="s">
        <v>206</v>
      </c>
      <c r="B28">
        <v>3</v>
      </c>
      <c r="C28" s="6">
        <f>3/15</f>
        <v>0.2</v>
      </c>
    </row>
    <row r="29" spans="1:3" x14ac:dyDescent="0.25">
      <c r="A29" s="3" t="s">
        <v>780</v>
      </c>
      <c r="B29">
        <v>85</v>
      </c>
    </row>
    <row r="31" spans="1:3" x14ac:dyDescent="0.25">
      <c r="A31" s="2" t="s">
        <v>775</v>
      </c>
      <c r="B31" t="s">
        <v>940</v>
      </c>
    </row>
    <row r="32" spans="1:3" x14ac:dyDescent="0.25">
      <c r="A32" s="3" t="s">
        <v>751</v>
      </c>
      <c r="B32">
        <v>1</v>
      </c>
    </row>
    <row r="33" spans="1:2" x14ac:dyDescent="0.25">
      <c r="A33" s="3" t="s">
        <v>464</v>
      </c>
      <c r="B33">
        <v>1</v>
      </c>
    </row>
    <row r="34" spans="1:2" x14ac:dyDescent="0.25">
      <c r="A34" s="3" t="s">
        <v>573</v>
      </c>
      <c r="B34">
        <v>1</v>
      </c>
    </row>
    <row r="35" spans="1:2" x14ac:dyDescent="0.25">
      <c r="A35" s="3" t="s">
        <v>733</v>
      </c>
      <c r="B35">
        <v>1</v>
      </c>
    </row>
    <row r="36" spans="1:2" x14ac:dyDescent="0.25">
      <c r="A36" s="3" t="s">
        <v>773</v>
      </c>
      <c r="B36">
        <v>1</v>
      </c>
    </row>
    <row r="37" spans="1:2" x14ac:dyDescent="0.25">
      <c r="A37" s="3" t="s">
        <v>514</v>
      </c>
      <c r="B37">
        <v>1</v>
      </c>
    </row>
    <row r="38" spans="1:2" x14ac:dyDescent="0.25">
      <c r="A38" s="3" t="s">
        <v>384</v>
      </c>
      <c r="B38">
        <v>1</v>
      </c>
    </row>
    <row r="39" spans="1:2" x14ac:dyDescent="0.25">
      <c r="A39" s="3" t="s">
        <v>451</v>
      </c>
      <c r="B39">
        <v>1</v>
      </c>
    </row>
    <row r="40" spans="1:2" x14ac:dyDescent="0.25">
      <c r="A40" s="3" t="s">
        <v>659</v>
      </c>
      <c r="B40">
        <v>1</v>
      </c>
    </row>
    <row r="41" spans="1:2" x14ac:dyDescent="0.25">
      <c r="A41" s="3" t="s">
        <v>316</v>
      </c>
      <c r="B41">
        <v>1</v>
      </c>
    </row>
    <row r="42" spans="1:2" x14ac:dyDescent="0.25">
      <c r="A42" s="3" t="s">
        <v>375</v>
      </c>
      <c r="B42">
        <v>1</v>
      </c>
    </row>
    <row r="43" spans="1:2" x14ac:dyDescent="0.25">
      <c r="A43" s="3" t="s">
        <v>683</v>
      </c>
      <c r="B43">
        <v>1</v>
      </c>
    </row>
    <row r="44" spans="1:2" x14ac:dyDescent="0.25">
      <c r="A44" s="3" t="s">
        <v>253</v>
      </c>
      <c r="B44">
        <v>1</v>
      </c>
    </row>
    <row r="45" spans="1:2" x14ac:dyDescent="0.25">
      <c r="A45" s="3" t="s">
        <v>782</v>
      </c>
    </row>
    <row r="46" spans="1:2" x14ac:dyDescent="0.25">
      <c r="A46" s="3" t="s">
        <v>780</v>
      </c>
      <c r="B46">
        <v>13</v>
      </c>
    </row>
  </sheetData>
  <pageMargins left="0.511811024" right="0.511811024" top="0.78740157499999996" bottom="0.78740157499999996" header="0.31496062000000002" footer="0.31496062000000002"/>
  <pageSetup paperSize="9" orientation="portrait" r:id="rId7"/>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AC6E-E0B8-449B-95B3-5FFB59FD197C}">
  <dimension ref="A2:F48"/>
  <sheetViews>
    <sheetView workbookViewId="0">
      <selection activeCell="B28" sqref="B28"/>
    </sheetView>
    <sheetView workbookViewId="1">
      <selection activeCell="E4" sqref="E4:F7"/>
    </sheetView>
  </sheetViews>
  <sheetFormatPr defaultRowHeight="13.2" x14ac:dyDescent="0.25"/>
  <cols>
    <col min="1" max="1" width="23.109375" customWidth="1"/>
    <col min="2" max="2" width="19.6640625" customWidth="1"/>
    <col min="3" max="3" width="4.6640625" style="6" bestFit="1" customWidth="1"/>
    <col min="4" max="4" width="10.5546875" bestFit="1" customWidth="1"/>
  </cols>
  <sheetData>
    <row r="2" spans="1:6" x14ac:dyDescent="0.25">
      <c r="A2" s="2" t="s">
        <v>775</v>
      </c>
      <c r="B2" t="s">
        <v>941</v>
      </c>
    </row>
    <row r="3" spans="1:6" x14ac:dyDescent="0.25">
      <c r="A3" s="3" t="s">
        <v>206</v>
      </c>
      <c r="B3">
        <v>17</v>
      </c>
      <c r="C3" s="6">
        <f>17/85</f>
        <v>0.2</v>
      </c>
    </row>
    <row r="4" spans="1:6" x14ac:dyDescent="0.25">
      <c r="A4" s="3" t="s">
        <v>782</v>
      </c>
      <c r="E4" t="s">
        <v>839</v>
      </c>
      <c r="F4">
        <v>13</v>
      </c>
    </row>
    <row r="5" spans="1:6" x14ac:dyDescent="0.25">
      <c r="A5" s="3" t="s">
        <v>780</v>
      </c>
      <c r="B5">
        <v>17</v>
      </c>
      <c r="E5" t="s">
        <v>840</v>
      </c>
      <c r="F5">
        <v>5</v>
      </c>
    </row>
    <row r="6" spans="1:6" x14ac:dyDescent="0.25">
      <c r="E6" t="s">
        <v>841</v>
      </c>
      <c r="F6">
        <v>3</v>
      </c>
    </row>
    <row r="7" spans="1:6" x14ac:dyDescent="0.25">
      <c r="A7" s="2" t="s">
        <v>775</v>
      </c>
      <c r="B7" t="s">
        <v>942</v>
      </c>
      <c r="E7" t="s">
        <v>842</v>
      </c>
      <c r="F7">
        <v>2</v>
      </c>
    </row>
    <row r="8" spans="1:6" x14ac:dyDescent="0.25">
      <c r="A8" s="3" t="s">
        <v>209</v>
      </c>
      <c r="B8">
        <v>68</v>
      </c>
    </row>
    <row r="9" spans="1:6" x14ac:dyDescent="0.25">
      <c r="A9" s="3" t="s">
        <v>207</v>
      </c>
      <c r="B9">
        <v>4</v>
      </c>
    </row>
    <row r="10" spans="1:6" x14ac:dyDescent="0.25">
      <c r="A10" s="3" t="s">
        <v>206</v>
      </c>
      <c r="B10">
        <v>13</v>
      </c>
      <c r="C10" s="6">
        <f>13/17</f>
        <v>0.76470588235294112</v>
      </c>
    </row>
    <row r="11" spans="1:6" x14ac:dyDescent="0.25">
      <c r="A11" s="3" t="s">
        <v>780</v>
      </c>
      <c r="B11">
        <v>85</v>
      </c>
    </row>
    <row r="13" spans="1:6" x14ac:dyDescent="0.25">
      <c r="A13" s="2" t="s">
        <v>775</v>
      </c>
      <c r="B13" t="s">
        <v>943</v>
      </c>
    </row>
    <row r="14" spans="1:6" x14ac:dyDescent="0.25">
      <c r="A14" s="3" t="s">
        <v>209</v>
      </c>
      <c r="B14">
        <v>68</v>
      </c>
    </row>
    <row r="15" spans="1:6" x14ac:dyDescent="0.25">
      <c r="A15" s="3" t="s">
        <v>207</v>
      </c>
      <c r="B15">
        <v>12</v>
      </c>
    </row>
    <row r="16" spans="1:6" x14ac:dyDescent="0.25">
      <c r="A16" s="3" t="s">
        <v>206</v>
      </c>
      <c r="B16">
        <v>5</v>
      </c>
      <c r="C16" s="6">
        <f>5/17</f>
        <v>0.29411764705882354</v>
      </c>
    </row>
    <row r="17" spans="1:3" x14ac:dyDescent="0.25">
      <c r="A17" s="3" t="s">
        <v>780</v>
      </c>
      <c r="B17">
        <v>85</v>
      </c>
    </row>
    <row r="19" spans="1:3" x14ac:dyDescent="0.25">
      <c r="A19" s="2" t="s">
        <v>775</v>
      </c>
      <c r="B19" t="s">
        <v>944</v>
      </c>
    </row>
    <row r="20" spans="1:3" x14ac:dyDescent="0.25">
      <c r="A20" s="3" t="s">
        <v>209</v>
      </c>
      <c r="B20">
        <v>68</v>
      </c>
    </row>
    <row r="21" spans="1:3" x14ac:dyDescent="0.25">
      <c r="A21" s="3" t="s">
        <v>207</v>
      </c>
      <c r="B21">
        <v>14</v>
      </c>
    </row>
    <row r="22" spans="1:3" x14ac:dyDescent="0.25">
      <c r="A22" s="3" t="s">
        <v>206</v>
      </c>
      <c r="B22">
        <v>3</v>
      </c>
      <c r="C22" s="6">
        <f>3/17</f>
        <v>0.17647058823529413</v>
      </c>
    </row>
    <row r="23" spans="1:3" x14ac:dyDescent="0.25">
      <c r="A23" s="3" t="s">
        <v>780</v>
      </c>
      <c r="B23">
        <v>85</v>
      </c>
    </row>
    <row r="25" spans="1:3" x14ac:dyDescent="0.25">
      <c r="A25" s="2" t="s">
        <v>775</v>
      </c>
      <c r="B25" t="s">
        <v>945</v>
      </c>
    </row>
    <row r="26" spans="1:3" x14ac:dyDescent="0.25">
      <c r="A26" s="3" t="s">
        <v>209</v>
      </c>
      <c r="B26">
        <v>68</v>
      </c>
    </row>
    <row r="27" spans="1:3" x14ac:dyDescent="0.25">
      <c r="A27" s="3" t="s">
        <v>207</v>
      </c>
      <c r="B27">
        <v>15</v>
      </c>
    </row>
    <row r="28" spans="1:3" x14ac:dyDescent="0.25">
      <c r="A28" s="3" t="s">
        <v>206</v>
      </c>
      <c r="B28">
        <v>2</v>
      </c>
      <c r="C28" s="6">
        <f>2/17</f>
        <v>0.11764705882352941</v>
      </c>
    </row>
    <row r="29" spans="1:3" x14ac:dyDescent="0.25">
      <c r="A29" s="3" t="s">
        <v>780</v>
      </c>
      <c r="B29">
        <v>85</v>
      </c>
    </row>
    <row r="31" spans="1:3" x14ac:dyDescent="0.25">
      <c r="A31" s="2" t="s">
        <v>775</v>
      </c>
      <c r="B31" t="s">
        <v>946</v>
      </c>
    </row>
    <row r="32" spans="1:3" x14ac:dyDescent="0.25">
      <c r="A32" s="3" t="s">
        <v>669</v>
      </c>
      <c r="B32">
        <v>1</v>
      </c>
    </row>
    <row r="33" spans="1:2" x14ac:dyDescent="0.25">
      <c r="A33" s="3" t="s">
        <v>574</v>
      </c>
      <c r="B33">
        <v>1</v>
      </c>
    </row>
    <row r="34" spans="1:2" x14ac:dyDescent="0.25">
      <c r="A34" s="3" t="s">
        <v>400</v>
      </c>
      <c r="B34">
        <v>1</v>
      </c>
    </row>
    <row r="35" spans="1:2" x14ac:dyDescent="0.25">
      <c r="A35" s="3" t="s">
        <v>703</v>
      </c>
      <c r="B35">
        <v>1</v>
      </c>
    </row>
    <row r="36" spans="1:2" x14ac:dyDescent="0.25">
      <c r="A36" s="3" t="s">
        <v>391</v>
      </c>
      <c r="B36">
        <v>1</v>
      </c>
    </row>
    <row r="37" spans="1:2" x14ac:dyDescent="0.25">
      <c r="A37" s="3" t="s">
        <v>452</v>
      </c>
      <c r="B37">
        <v>1</v>
      </c>
    </row>
    <row r="38" spans="1:2" x14ac:dyDescent="0.25">
      <c r="A38" s="3" t="s">
        <v>376</v>
      </c>
      <c r="B38">
        <v>1</v>
      </c>
    </row>
    <row r="39" spans="1:2" x14ac:dyDescent="0.25">
      <c r="A39" s="3" t="s">
        <v>346</v>
      </c>
      <c r="B39">
        <v>1</v>
      </c>
    </row>
    <row r="40" spans="1:2" x14ac:dyDescent="0.25">
      <c r="A40" s="3" t="s">
        <v>602</v>
      </c>
      <c r="B40">
        <v>1</v>
      </c>
    </row>
    <row r="41" spans="1:2" x14ac:dyDescent="0.25">
      <c r="A41" s="3" t="s">
        <v>534</v>
      </c>
      <c r="B41">
        <v>1</v>
      </c>
    </row>
    <row r="42" spans="1:2" x14ac:dyDescent="0.25">
      <c r="A42" s="3" t="s">
        <v>230</v>
      </c>
      <c r="B42">
        <v>1</v>
      </c>
    </row>
    <row r="43" spans="1:2" x14ac:dyDescent="0.25">
      <c r="A43" s="3" t="s">
        <v>422</v>
      </c>
      <c r="B43">
        <v>1</v>
      </c>
    </row>
    <row r="44" spans="1:2" x14ac:dyDescent="0.25">
      <c r="A44" s="3" t="s">
        <v>684</v>
      </c>
      <c r="B44">
        <v>1</v>
      </c>
    </row>
    <row r="45" spans="1:2" x14ac:dyDescent="0.25">
      <c r="A45" s="3" t="s">
        <v>762</v>
      </c>
      <c r="B45">
        <v>1</v>
      </c>
    </row>
    <row r="46" spans="1:2" x14ac:dyDescent="0.25">
      <c r="A46" s="3" t="s">
        <v>515</v>
      </c>
      <c r="B46">
        <v>1</v>
      </c>
    </row>
    <row r="47" spans="1:2" x14ac:dyDescent="0.25">
      <c r="A47" s="3" t="s">
        <v>782</v>
      </c>
    </row>
    <row r="48" spans="1:2" x14ac:dyDescent="0.25">
      <c r="A48" s="3" t="s">
        <v>780</v>
      </c>
      <c r="B48">
        <v>15</v>
      </c>
    </row>
  </sheetData>
  <pageMargins left="0.511811024" right="0.511811024" top="0.78740157499999996" bottom="0.78740157499999996" header="0.31496062000000002" footer="0.31496062000000002"/>
  <pageSetup paperSize="9" orientation="portrait" r:id="rId7"/>
  <drawing r:id="rId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78B2E-A3B5-4AB7-B345-D586FE9C5B7D}">
  <dimension ref="A2:F42"/>
  <sheetViews>
    <sheetView workbookViewId="0">
      <selection activeCell="Q5" sqref="Q5"/>
    </sheetView>
    <sheetView workbookViewId="1">
      <selection activeCell="E4" sqref="E4:F7"/>
    </sheetView>
  </sheetViews>
  <sheetFormatPr defaultRowHeight="13.2" x14ac:dyDescent="0.25"/>
  <cols>
    <col min="1" max="1" width="15.33203125" customWidth="1"/>
    <col min="2" max="2" width="11.6640625" customWidth="1"/>
    <col min="3" max="3" width="10.109375" style="6" customWidth="1"/>
    <col min="4" max="4" width="10.5546875" bestFit="1" customWidth="1"/>
  </cols>
  <sheetData>
    <row r="2" spans="1:6" x14ac:dyDescent="0.25">
      <c r="A2" s="2" t="s">
        <v>775</v>
      </c>
      <c r="B2" t="s">
        <v>947</v>
      </c>
    </row>
    <row r="3" spans="1:6" x14ac:dyDescent="0.25">
      <c r="A3" s="3" t="s">
        <v>206</v>
      </c>
      <c r="B3">
        <v>13</v>
      </c>
      <c r="C3" s="6">
        <f>13/85</f>
        <v>0.15294117647058825</v>
      </c>
    </row>
    <row r="4" spans="1:6" x14ac:dyDescent="0.25">
      <c r="A4" s="3" t="s">
        <v>782</v>
      </c>
      <c r="E4" t="s">
        <v>839</v>
      </c>
      <c r="F4">
        <v>10</v>
      </c>
    </row>
    <row r="5" spans="1:6" x14ac:dyDescent="0.25">
      <c r="A5" s="3" t="s">
        <v>780</v>
      </c>
      <c r="B5">
        <v>13</v>
      </c>
      <c r="E5" t="s">
        <v>840</v>
      </c>
      <c r="F5">
        <v>3</v>
      </c>
    </row>
    <row r="6" spans="1:6" x14ac:dyDescent="0.25">
      <c r="E6" t="s">
        <v>841</v>
      </c>
      <c r="F6">
        <v>2</v>
      </c>
    </row>
    <row r="7" spans="1:6" x14ac:dyDescent="0.25">
      <c r="A7" s="2" t="s">
        <v>775</v>
      </c>
      <c r="B7" t="s">
        <v>948</v>
      </c>
      <c r="E7" t="s">
        <v>842</v>
      </c>
      <c r="F7">
        <v>1</v>
      </c>
    </row>
    <row r="8" spans="1:6" x14ac:dyDescent="0.25">
      <c r="A8" s="3" t="s">
        <v>209</v>
      </c>
      <c r="B8">
        <v>72</v>
      </c>
    </row>
    <row r="9" spans="1:6" x14ac:dyDescent="0.25">
      <c r="A9" s="3" t="s">
        <v>207</v>
      </c>
      <c r="B9">
        <v>3</v>
      </c>
    </row>
    <row r="10" spans="1:6" x14ac:dyDescent="0.25">
      <c r="A10" s="3" t="s">
        <v>206</v>
      </c>
      <c r="B10">
        <v>10</v>
      </c>
      <c r="C10" s="6">
        <f>10/13</f>
        <v>0.76923076923076927</v>
      </c>
    </row>
    <row r="11" spans="1:6" x14ac:dyDescent="0.25">
      <c r="A11" s="3" t="s">
        <v>780</v>
      </c>
      <c r="B11">
        <v>85</v>
      </c>
    </row>
    <row r="13" spans="1:6" x14ac:dyDescent="0.25">
      <c r="A13" s="2" t="s">
        <v>775</v>
      </c>
      <c r="B13" t="s">
        <v>949</v>
      </c>
    </row>
    <row r="14" spans="1:6" x14ac:dyDescent="0.25">
      <c r="A14" s="3" t="s">
        <v>209</v>
      </c>
      <c r="B14">
        <v>72</v>
      </c>
    </row>
    <row r="15" spans="1:6" x14ac:dyDescent="0.25">
      <c r="A15" s="3" t="s">
        <v>207</v>
      </c>
      <c r="B15">
        <v>10</v>
      </c>
    </row>
    <row r="16" spans="1:6" x14ac:dyDescent="0.25">
      <c r="A16" s="3" t="s">
        <v>206</v>
      </c>
      <c r="B16">
        <v>3</v>
      </c>
      <c r="C16" s="6">
        <f>3/13</f>
        <v>0.23076923076923078</v>
      </c>
    </row>
    <row r="17" spans="1:3" x14ac:dyDescent="0.25">
      <c r="A17" s="3" t="s">
        <v>780</v>
      </c>
      <c r="B17">
        <v>85</v>
      </c>
    </row>
    <row r="19" spans="1:3" x14ac:dyDescent="0.25">
      <c r="A19" s="2" t="s">
        <v>775</v>
      </c>
      <c r="B19" t="s">
        <v>950</v>
      </c>
    </row>
    <row r="20" spans="1:3" x14ac:dyDescent="0.25">
      <c r="A20" s="3" t="s">
        <v>209</v>
      </c>
      <c r="B20">
        <v>72</v>
      </c>
    </row>
    <row r="21" spans="1:3" x14ac:dyDescent="0.25">
      <c r="A21" s="3" t="s">
        <v>207</v>
      </c>
      <c r="B21">
        <v>11</v>
      </c>
    </row>
    <row r="22" spans="1:3" x14ac:dyDescent="0.25">
      <c r="A22" s="3" t="s">
        <v>206</v>
      </c>
      <c r="B22">
        <v>2</v>
      </c>
      <c r="C22" s="6">
        <f>2/13</f>
        <v>0.15384615384615385</v>
      </c>
    </row>
    <row r="23" spans="1:3" x14ac:dyDescent="0.25">
      <c r="A23" s="3" t="s">
        <v>780</v>
      </c>
      <c r="B23">
        <v>85</v>
      </c>
    </row>
    <row r="25" spans="1:3" x14ac:dyDescent="0.25">
      <c r="A25" s="2" t="s">
        <v>775</v>
      </c>
      <c r="B25" t="s">
        <v>951</v>
      </c>
    </row>
    <row r="26" spans="1:3" x14ac:dyDescent="0.25">
      <c r="A26" s="3" t="s">
        <v>209</v>
      </c>
      <c r="B26">
        <v>72</v>
      </c>
    </row>
    <row r="27" spans="1:3" x14ac:dyDescent="0.25">
      <c r="A27" s="3" t="s">
        <v>207</v>
      </c>
      <c r="B27">
        <v>12</v>
      </c>
    </row>
    <row r="28" spans="1:3" x14ac:dyDescent="0.25">
      <c r="A28" s="3" t="s">
        <v>206</v>
      </c>
      <c r="B28">
        <v>1</v>
      </c>
      <c r="C28" s="6">
        <f>1/13</f>
        <v>7.6923076923076927E-2</v>
      </c>
    </row>
    <row r="29" spans="1:3" x14ac:dyDescent="0.25">
      <c r="A29" s="3" t="s">
        <v>780</v>
      </c>
      <c r="B29">
        <v>85</v>
      </c>
    </row>
    <row r="31" spans="1:3" x14ac:dyDescent="0.25">
      <c r="A31" s="2" t="s">
        <v>775</v>
      </c>
      <c r="B31" t="s">
        <v>952</v>
      </c>
    </row>
    <row r="32" spans="1:3" x14ac:dyDescent="0.25">
      <c r="A32" s="3" t="s">
        <v>453</v>
      </c>
      <c r="B32">
        <v>1</v>
      </c>
    </row>
    <row r="33" spans="1:2" x14ac:dyDescent="0.25">
      <c r="A33" s="3" t="s">
        <v>734</v>
      </c>
      <c r="B33">
        <v>1</v>
      </c>
    </row>
    <row r="34" spans="1:2" x14ac:dyDescent="0.25">
      <c r="A34" s="3" t="s">
        <v>392</v>
      </c>
      <c r="B34">
        <v>1</v>
      </c>
    </row>
    <row r="35" spans="1:2" x14ac:dyDescent="0.25">
      <c r="A35" s="3" t="s">
        <v>535</v>
      </c>
      <c r="B35">
        <v>1</v>
      </c>
    </row>
    <row r="36" spans="1:2" x14ac:dyDescent="0.25">
      <c r="A36" s="3" t="s">
        <v>603</v>
      </c>
      <c r="B36">
        <v>1</v>
      </c>
    </row>
    <row r="37" spans="1:2" x14ac:dyDescent="0.25">
      <c r="A37" s="3" t="s">
        <v>422</v>
      </c>
      <c r="B37">
        <v>1</v>
      </c>
    </row>
    <row r="38" spans="1:2" x14ac:dyDescent="0.25">
      <c r="A38" s="3" t="s">
        <v>704</v>
      </c>
      <c r="B38">
        <v>1</v>
      </c>
    </row>
    <row r="39" spans="1:2" x14ac:dyDescent="0.25">
      <c r="A39" s="3" t="s">
        <v>685</v>
      </c>
      <c r="B39">
        <v>1</v>
      </c>
    </row>
    <row r="40" spans="1:2" x14ac:dyDescent="0.25">
      <c r="A40" s="3" t="s">
        <v>516</v>
      </c>
      <c r="B40">
        <v>1</v>
      </c>
    </row>
    <row r="41" spans="1:2" x14ac:dyDescent="0.25">
      <c r="A41" s="3" t="s">
        <v>782</v>
      </c>
    </row>
    <row r="42" spans="1:2" x14ac:dyDescent="0.25">
      <c r="A42" s="3" t="s">
        <v>780</v>
      </c>
      <c r="B42">
        <v>9</v>
      </c>
    </row>
  </sheetData>
  <pageMargins left="0.511811024" right="0.511811024" top="0.78740157499999996" bottom="0.78740157499999996" header="0.31496062000000002" footer="0.31496062000000002"/>
  <pageSetup paperSize="9" orientation="portrait" r:id="rId7"/>
  <drawing r:id="rId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BB418-948B-46BD-B5CE-9789AB8FA055}">
  <dimension ref="A2:F51"/>
  <sheetViews>
    <sheetView workbookViewId="0">
      <selection activeCell="P22" sqref="P22"/>
    </sheetView>
    <sheetView workbookViewId="1">
      <selection activeCell="E5" sqref="E5:F8"/>
    </sheetView>
  </sheetViews>
  <sheetFormatPr defaultRowHeight="13.2" x14ac:dyDescent="0.25"/>
  <cols>
    <col min="1" max="1" width="17.109375" customWidth="1"/>
    <col min="2" max="2" width="13.6640625" customWidth="1"/>
    <col min="3" max="3" width="5.6640625" style="6" customWidth="1"/>
    <col min="4" max="4" width="10.5546875" bestFit="1" customWidth="1"/>
  </cols>
  <sheetData>
    <row r="2" spans="1:6" x14ac:dyDescent="0.25">
      <c r="A2" s="2" t="s">
        <v>775</v>
      </c>
      <c r="B2" t="s">
        <v>953</v>
      </c>
    </row>
    <row r="3" spans="1:6" x14ac:dyDescent="0.25">
      <c r="A3" s="3" t="s">
        <v>206</v>
      </c>
      <c r="B3">
        <v>21</v>
      </c>
      <c r="C3" s="6">
        <f>21/85</f>
        <v>0.24705882352941178</v>
      </c>
    </row>
    <row r="4" spans="1:6" x14ac:dyDescent="0.25">
      <c r="A4" s="3" t="s">
        <v>782</v>
      </c>
    </row>
    <row r="5" spans="1:6" x14ac:dyDescent="0.25">
      <c r="A5" s="3" t="s">
        <v>780</v>
      </c>
      <c r="B5">
        <v>21</v>
      </c>
      <c r="E5" t="s">
        <v>839</v>
      </c>
      <c r="F5">
        <v>14</v>
      </c>
    </row>
    <row r="6" spans="1:6" x14ac:dyDescent="0.25">
      <c r="E6" t="s">
        <v>840</v>
      </c>
      <c r="F6">
        <v>9</v>
      </c>
    </row>
    <row r="7" spans="1:6" x14ac:dyDescent="0.25">
      <c r="A7" s="2" t="s">
        <v>775</v>
      </c>
      <c r="B7" t="s">
        <v>954</v>
      </c>
      <c r="E7" t="s">
        <v>841</v>
      </c>
      <c r="F7">
        <v>7</v>
      </c>
    </row>
    <row r="8" spans="1:6" x14ac:dyDescent="0.25">
      <c r="A8" s="3" t="s">
        <v>209</v>
      </c>
      <c r="B8">
        <v>64</v>
      </c>
      <c r="E8" t="s">
        <v>842</v>
      </c>
      <c r="F8">
        <v>3</v>
      </c>
    </row>
    <row r="9" spans="1:6" x14ac:dyDescent="0.25">
      <c r="A9" s="3" t="s">
        <v>207</v>
      </c>
      <c r="B9">
        <v>7</v>
      </c>
    </row>
    <row r="10" spans="1:6" x14ac:dyDescent="0.25">
      <c r="A10" s="3" t="s">
        <v>206</v>
      </c>
      <c r="B10">
        <v>14</v>
      </c>
      <c r="C10" s="6">
        <f>14/21</f>
        <v>0.66666666666666663</v>
      </c>
    </row>
    <row r="11" spans="1:6" x14ac:dyDescent="0.25">
      <c r="A11" s="3" t="s">
        <v>780</v>
      </c>
      <c r="B11">
        <v>85</v>
      </c>
    </row>
    <row r="13" spans="1:6" x14ac:dyDescent="0.25">
      <c r="A13" s="2" t="s">
        <v>775</v>
      </c>
      <c r="B13" t="s">
        <v>955</v>
      </c>
    </row>
    <row r="14" spans="1:6" x14ac:dyDescent="0.25">
      <c r="A14" s="3" t="s">
        <v>209</v>
      </c>
      <c r="B14">
        <v>64</v>
      </c>
    </row>
    <row r="15" spans="1:6" x14ac:dyDescent="0.25">
      <c r="A15" s="3" t="s">
        <v>207</v>
      </c>
      <c r="B15">
        <v>12</v>
      </c>
    </row>
    <row r="16" spans="1:6" x14ac:dyDescent="0.25">
      <c r="A16" s="3" t="s">
        <v>206</v>
      </c>
      <c r="B16">
        <v>9</v>
      </c>
      <c r="C16" s="6">
        <f>9/21</f>
        <v>0.42857142857142855</v>
      </c>
    </row>
    <row r="17" spans="1:3" x14ac:dyDescent="0.25">
      <c r="A17" s="3" t="s">
        <v>780</v>
      </c>
      <c r="B17">
        <v>85</v>
      </c>
    </row>
    <row r="19" spans="1:3" x14ac:dyDescent="0.25">
      <c r="A19" s="2" t="s">
        <v>775</v>
      </c>
      <c r="B19" t="s">
        <v>956</v>
      </c>
    </row>
    <row r="20" spans="1:3" x14ac:dyDescent="0.25">
      <c r="A20" s="3" t="s">
        <v>209</v>
      </c>
      <c r="B20">
        <v>64</v>
      </c>
    </row>
    <row r="21" spans="1:3" x14ac:dyDescent="0.25">
      <c r="A21" s="3" t="s">
        <v>207</v>
      </c>
      <c r="B21">
        <v>14</v>
      </c>
    </row>
    <row r="22" spans="1:3" x14ac:dyDescent="0.25">
      <c r="A22" s="3" t="s">
        <v>206</v>
      </c>
      <c r="B22">
        <v>7</v>
      </c>
      <c r="C22" s="6">
        <f>7/21</f>
        <v>0.33333333333333331</v>
      </c>
    </row>
    <row r="23" spans="1:3" x14ac:dyDescent="0.25">
      <c r="A23" s="3" t="s">
        <v>780</v>
      </c>
      <c r="B23">
        <v>85</v>
      </c>
    </row>
    <row r="25" spans="1:3" x14ac:dyDescent="0.25">
      <c r="A25" s="2" t="s">
        <v>775</v>
      </c>
      <c r="B25" t="s">
        <v>957</v>
      </c>
    </row>
    <row r="26" spans="1:3" x14ac:dyDescent="0.25">
      <c r="A26" s="3" t="s">
        <v>209</v>
      </c>
      <c r="B26">
        <v>64</v>
      </c>
    </row>
    <row r="27" spans="1:3" x14ac:dyDescent="0.25">
      <c r="A27" s="3" t="s">
        <v>207</v>
      </c>
      <c r="B27">
        <v>18</v>
      </c>
    </row>
    <row r="28" spans="1:3" x14ac:dyDescent="0.25">
      <c r="A28" s="3" t="s">
        <v>206</v>
      </c>
      <c r="B28">
        <v>3</v>
      </c>
      <c r="C28" s="6">
        <f>3/21</f>
        <v>0.14285714285714285</v>
      </c>
    </row>
    <row r="29" spans="1:3" x14ac:dyDescent="0.25">
      <c r="A29" s="3" t="s">
        <v>780</v>
      </c>
      <c r="B29">
        <v>85</v>
      </c>
    </row>
    <row r="31" spans="1:3" x14ac:dyDescent="0.25">
      <c r="A31" s="2" t="s">
        <v>775</v>
      </c>
      <c r="B31" t="s">
        <v>958</v>
      </c>
    </row>
    <row r="32" spans="1:3" x14ac:dyDescent="0.25">
      <c r="A32" s="3" t="s">
        <v>551</v>
      </c>
      <c r="B32">
        <v>1</v>
      </c>
    </row>
    <row r="33" spans="1:2" x14ac:dyDescent="0.25">
      <c r="A33" s="3" t="s">
        <v>377</v>
      </c>
      <c r="B33">
        <v>1</v>
      </c>
    </row>
    <row r="34" spans="1:2" x14ac:dyDescent="0.25">
      <c r="A34" s="3" t="s">
        <v>502</v>
      </c>
      <c r="B34">
        <v>1</v>
      </c>
    </row>
    <row r="35" spans="1:2" x14ac:dyDescent="0.25">
      <c r="A35" s="3" t="s">
        <v>575</v>
      </c>
      <c r="B35">
        <v>1</v>
      </c>
    </row>
    <row r="36" spans="1:2" x14ac:dyDescent="0.25">
      <c r="A36" s="3" t="s">
        <v>400</v>
      </c>
      <c r="B36">
        <v>1</v>
      </c>
    </row>
    <row r="37" spans="1:2" x14ac:dyDescent="0.25">
      <c r="A37" s="3" t="s">
        <v>222</v>
      </c>
      <c r="B37">
        <v>1</v>
      </c>
    </row>
    <row r="38" spans="1:2" x14ac:dyDescent="0.25">
      <c r="A38" s="3" t="s">
        <v>717</v>
      </c>
      <c r="B38">
        <v>1</v>
      </c>
    </row>
    <row r="39" spans="1:2" x14ac:dyDescent="0.25">
      <c r="A39" s="3" t="s">
        <v>536</v>
      </c>
      <c r="B39">
        <v>1</v>
      </c>
    </row>
    <row r="40" spans="1:2" x14ac:dyDescent="0.25">
      <c r="A40" s="3" t="s">
        <v>604</v>
      </c>
      <c r="B40">
        <v>1</v>
      </c>
    </row>
    <row r="41" spans="1:2" x14ac:dyDescent="0.25">
      <c r="A41" s="3" t="s">
        <v>670</v>
      </c>
      <c r="B41">
        <v>1</v>
      </c>
    </row>
    <row r="42" spans="1:2" x14ac:dyDescent="0.25">
      <c r="A42" s="3" t="s">
        <v>735</v>
      </c>
      <c r="B42">
        <v>1</v>
      </c>
    </row>
    <row r="43" spans="1:2" x14ac:dyDescent="0.25">
      <c r="A43" s="3" t="s">
        <v>686</v>
      </c>
      <c r="B43">
        <v>1</v>
      </c>
    </row>
    <row r="44" spans="1:2" x14ac:dyDescent="0.25">
      <c r="A44" s="3" t="s">
        <v>276</v>
      </c>
      <c r="B44">
        <v>1</v>
      </c>
    </row>
    <row r="45" spans="1:2" x14ac:dyDescent="0.25">
      <c r="A45" s="3" t="s">
        <v>393</v>
      </c>
      <c r="B45">
        <v>1</v>
      </c>
    </row>
    <row r="46" spans="1:2" x14ac:dyDescent="0.25">
      <c r="A46" s="3" t="s">
        <v>465</v>
      </c>
      <c r="B46">
        <v>1</v>
      </c>
    </row>
    <row r="47" spans="1:2" x14ac:dyDescent="0.25">
      <c r="A47" s="3" t="s">
        <v>705</v>
      </c>
      <c r="B47">
        <v>1</v>
      </c>
    </row>
    <row r="48" spans="1:2" x14ac:dyDescent="0.25">
      <c r="A48" s="3" t="s">
        <v>517</v>
      </c>
      <c r="B48">
        <v>1</v>
      </c>
    </row>
    <row r="49" spans="1:2" x14ac:dyDescent="0.25">
      <c r="A49" s="3" t="s">
        <v>367</v>
      </c>
      <c r="B49">
        <v>1</v>
      </c>
    </row>
    <row r="50" spans="1:2" x14ac:dyDescent="0.25">
      <c r="A50" s="3" t="s">
        <v>782</v>
      </c>
    </row>
    <row r="51" spans="1:2" x14ac:dyDescent="0.25">
      <c r="A51" s="3" t="s">
        <v>780</v>
      </c>
      <c r="B51">
        <v>18</v>
      </c>
    </row>
  </sheetData>
  <pageMargins left="0.511811024" right="0.511811024" top="0.78740157499999996" bottom="0.78740157499999996" header="0.31496062000000002" footer="0.31496062000000002"/>
  <pageSetup paperSize="9" orientation="portrait" r:id="rId7"/>
  <drawing r:id="rId8"/>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CB84-4805-434E-BE41-5467B98CD53F}">
  <dimension ref="A2:F41"/>
  <sheetViews>
    <sheetView workbookViewId="0">
      <selection activeCell="F8" sqref="F8"/>
    </sheetView>
    <sheetView workbookViewId="1">
      <selection activeCell="E4" sqref="E4:F7"/>
    </sheetView>
  </sheetViews>
  <sheetFormatPr defaultRowHeight="13.2" x14ac:dyDescent="0.25"/>
  <cols>
    <col min="1" max="2" width="14.5546875" customWidth="1"/>
    <col min="3" max="3" width="9.33203125" style="6" customWidth="1"/>
    <col min="4" max="4" width="10.5546875" bestFit="1" customWidth="1"/>
  </cols>
  <sheetData>
    <row r="2" spans="1:6" x14ac:dyDescent="0.25">
      <c r="A2" s="2" t="s">
        <v>775</v>
      </c>
      <c r="B2" t="s">
        <v>959</v>
      </c>
    </row>
    <row r="3" spans="1:6" x14ac:dyDescent="0.25">
      <c r="A3" s="3" t="s">
        <v>206</v>
      </c>
      <c r="B3">
        <v>11</v>
      </c>
      <c r="C3" s="6">
        <f>11/85</f>
        <v>0.12941176470588237</v>
      </c>
    </row>
    <row r="4" spans="1:6" x14ac:dyDescent="0.25">
      <c r="A4" s="3" t="s">
        <v>782</v>
      </c>
      <c r="E4" t="s">
        <v>839</v>
      </c>
      <c r="F4">
        <v>5</v>
      </c>
    </row>
    <row r="5" spans="1:6" x14ac:dyDescent="0.25">
      <c r="A5" s="3" t="s">
        <v>780</v>
      </c>
      <c r="B5">
        <v>11</v>
      </c>
      <c r="E5" t="s">
        <v>840</v>
      </c>
      <c r="F5">
        <v>6</v>
      </c>
    </row>
    <row r="6" spans="1:6" x14ac:dyDescent="0.25">
      <c r="E6" t="s">
        <v>841</v>
      </c>
      <c r="F6">
        <v>1</v>
      </c>
    </row>
    <row r="7" spans="1:6" x14ac:dyDescent="0.25">
      <c r="A7" s="2" t="s">
        <v>775</v>
      </c>
      <c r="B7" t="s">
        <v>960</v>
      </c>
      <c r="E7" t="s">
        <v>842</v>
      </c>
      <c r="F7">
        <v>2</v>
      </c>
    </row>
    <row r="8" spans="1:6" x14ac:dyDescent="0.25">
      <c r="A8" s="3" t="s">
        <v>209</v>
      </c>
      <c r="B8">
        <v>74</v>
      </c>
    </row>
    <row r="9" spans="1:6" x14ac:dyDescent="0.25">
      <c r="A9" s="3" t="s">
        <v>207</v>
      </c>
      <c r="B9">
        <v>6</v>
      </c>
    </row>
    <row r="10" spans="1:6" x14ac:dyDescent="0.25">
      <c r="A10" s="3" t="s">
        <v>206</v>
      </c>
      <c r="B10">
        <v>5</v>
      </c>
      <c r="C10" s="6">
        <f>5/11</f>
        <v>0.45454545454545453</v>
      </c>
    </row>
    <row r="11" spans="1:6" x14ac:dyDescent="0.25">
      <c r="A11" s="3" t="s">
        <v>780</v>
      </c>
      <c r="B11">
        <v>85</v>
      </c>
    </row>
    <row r="13" spans="1:6" x14ac:dyDescent="0.25">
      <c r="A13" s="2" t="s">
        <v>775</v>
      </c>
      <c r="B13" t="s">
        <v>961</v>
      </c>
    </row>
    <row r="14" spans="1:6" x14ac:dyDescent="0.25">
      <c r="A14" s="3" t="s">
        <v>209</v>
      </c>
      <c r="B14">
        <v>74</v>
      </c>
    </row>
    <row r="15" spans="1:6" x14ac:dyDescent="0.25">
      <c r="A15" s="3" t="s">
        <v>207</v>
      </c>
      <c r="B15">
        <v>5</v>
      </c>
    </row>
    <row r="16" spans="1:6" x14ac:dyDescent="0.25">
      <c r="A16" s="3" t="s">
        <v>206</v>
      </c>
      <c r="B16">
        <v>6</v>
      </c>
      <c r="C16" s="6">
        <f>6/11</f>
        <v>0.54545454545454541</v>
      </c>
    </row>
    <row r="17" spans="1:3" x14ac:dyDescent="0.25">
      <c r="A17" s="3" t="s">
        <v>780</v>
      </c>
      <c r="B17">
        <v>85</v>
      </c>
    </row>
    <row r="19" spans="1:3" x14ac:dyDescent="0.25">
      <c r="A19" s="2" t="s">
        <v>775</v>
      </c>
      <c r="B19" t="s">
        <v>962</v>
      </c>
    </row>
    <row r="20" spans="1:3" x14ac:dyDescent="0.25">
      <c r="A20" s="3" t="s">
        <v>209</v>
      </c>
      <c r="B20">
        <v>74</v>
      </c>
    </row>
    <row r="21" spans="1:3" x14ac:dyDescent="0.25">
      <c r="A21" s="3" t="s">
        <v>207</v>
      </c>
      <c r="B21">
        <v>10</v>
      </c>
    </row>
    <row r="22" spans="1:3" x14ac:dyDescent="0.25">
      <c r="A22" s="3" t="s">
        <v>206</v>
      </c>
      <c r="B22">
        <v>1</v>
      </c>
      <c r="C22" s="6">
        <f>1/11</f>
        <v>9.0909090909090912E-2</v>
      </c>
    </row>
    <row r="23" spans="1:3" x14ac:dyDescent="0.25">
      <c r="A23" s="3" t="s">
        <v>780</v>
      </c>
      <c r="B23">
        <v>85</v>
      </c>
    </row>
    <row r="25" spans="1:3" x14ac:dyDescent="0.25">
      <c r="A25" s="2" t="s">
        <v>775</v>
      </c>
      <c r="B25" t="s">
        <v>963</v>
      </c>
    </row>
    <row r="26" spans="1:3" x14ac:dyDescent="0.25">
      <c r="A26" s="3" t="s">
        <v>209</v>
      </c>
      <c r="B26">
        <v>74</v>
      </c>
    </row>
    <row r="27" spans="1:3" x14ac:dyDescent="0.25">
      <c r="A27" s="3" t="s">
        <v>207</v>
      </c>
      <c r="B27">
        <v>9</v>
      </c>
    </row>
    <row r="28" spans="1:3" x14ac:dyDescent="0.25">
      <c r="A28" s="3" t="s">
        <v>206</v>
      </c>
      <c r="B28">
        <v>2</v>
      </c>
      <c r="C28" s="6">
        <f>2/11</f>
        <v>0.18181818181818182</v>
      </c>
    </row>
    <row r="29" spans="1:3" x14ac:dyDescent="0.25">
      <c r="A29" s="3" t="s">
        <v>780</v>
      </c>
      <c r="B29">
        <v>85</v>
      </c>
    </row>
    <row r="31" spans="1:3" x14ac:dyDescent="0.25">
      <c r="A31" s="2" t="s">
        <v>775</v>
      </c>
      <c r="B31" t="s">
        <v>964</v>
      </c>
    </row>
    <row r="32" spans="1:3" x14ac:dyDescent="0.25">
      <c r="A32" s="3" t="s">
        <v>378</v>
      </c>
      <c r="B32">
        <v>1</v>
      </c>
    </row>
    <row r="33" spans="1:2" x14ac:dyDescent="0.25">
      <c r="A33" s="3" t="s">
        <v>605</v>
      </c>
      <c r="B33">
        <v>1</v>
      </c>
    </row>
    <row r="34" spans="1:2" x14ac:dyDescent="0.25">
      <c r="A34" s="3" t="s">
        <v>736</v>
      </c>
      <c r="B34">
        <v>1</v>
      </c>
    </row>
    <row r="35" spans="1:2" x14ac:dyDescent="0.25">
      <c r="A35" s="3" t="s">
        <v>394</v>
      </c>
      <c r="B35">
        <v>1</v>
      </c>
    </row>
    <row r="36" spans="1:2" x14ac:dyDescent="0.25">
      <c r="A36" s="3" t="s">
        <v>503</v>
      </c>
      <c r="B36">
        <v>1</v>
      </c>
    </row>
    <row r="37" spans="1:2" x14ac:dyDescent="0.25">
      <c r="A37" s="3" t="s">
        <v>576</v>
      </c>
      <c r="B37">
        <v>1</v>
      </c>
    </row>
    <row r="38" spans="1:2" x14ac:dyDescent="0.25">
      <c r="A38" s="3" t="s">
        <v>706</v>
      </c>
      <c r="B38">
        <v>1</v>
      </c>
    </row>
    <row r="39" spans="1:2" x14ac:dyDescent="0.25">
      <c r="A39" s="3" t="s">
        <v>223</v>
      </c>
      <c r="B39">
        <v>1</v>
      </c>
    </row>
    <row r="40" spans="1:2" x14ac:dyDescent="0.25">
      <c r="A40" s="3" t="s">
        <v>782</v>
      </c>
    </row>
    <row r="41" spans="1:2" x14ac:dyDescent="0.25">
      <c r="A41" s="3" t="s">
        <v>780</v>
      </c>
      <c r="B41">
        <v>8</v>
      </c>
    </row>
  </sheetData>
  <pageMargins left="0.511811024" right="0.511811024" top="0.78740157499999996" bottom="0.78740157499999996" header="0.31496062000000002" footer="0.31496062000000002"/>
  <pageSetup paperSize="9" orientation="portrait" r:id="rId7"/>
  <drawing r:id="rId8"/>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E8F6C-EBFC-4003-9994-59F8687B2900}">
  <dimension ref="A2:F38"/>
  <sheetViews>
    <sheetView workbookViewId="0">
      <selection activeCell="F9" sqref="F9"/>
    </sheetView>
    <sheetView workbookViewId="1">
      <selection activeCell="E5" sqref="E5:F8"/>
    </sheetView>
  </sheetViews>
  <sheetFormatPr defaultRowHeight="13.2" x14ac:dyDescent="0.25"/>
  <cols>
    <col min="1" max="1" width="15.88671875" customWidth="1"/>
    <col min="2" max="2" width="13.5546875" customWidth="1"/>
    <col min="3" max="3" width="8.6640625" style="6" customWidth="1"/>
    <col min="4" max="4" width="10.5546875" bestFit="1" customWidth="1"/>
  </cols>
  <sheetData>
    <row r="2" spans="1:6" x14ac:dyDescent="0.25">
      <c r="A2" s="2" t="s">
        <v>775</v>
      </c>
      <c r="B2" t="s">
        <v>965</v>
      </c>
    </row>
    <row r="3" spans="1:6" x14ac:dyDescent="0.25">
      <c r="A3" s="3" t="s">
        <v>206</v>
      </c>
      <c r="B3">
        <v>8</v>
      </c>
      <c r="C3" s="6">
        <f>GETPIVOTDATA("De acordo com sua experiência de importação, o CAPÍTULO XXIII - IMPORTAÇÃO DE CÉLULAS E TECIDOS HUMANOS PARA FINS TERAPÊUTICOS do Regulamento Técnico de Bens e Produtos Importados para Vigilância Sanitária (RDC nº 81/2008) necessita de revisão?",$A$2,"De acordo com sua experiência de importação, o CAPÍTULO XXIII - IMPORTAÇÃO DE CÉLULAS E TECIDOS HUMANOS PARA FINS TERAPÊUTICOS do Regulamento Técnico de Bens e Produtos Importados para Vigilância Sanitária (RDC nº 81/2008) necessita de revisão?","Sim")/85</f>
        <v>9.4117647058823528E-2</v>
      </c>
    </row>
    <row r="4" spans="1:6" x14ac:dyDescent="0.25">
      <c r="A4" s="3" t="s">
        <v>782</v>
      </c>
    </row>
    <row r="5" spans="1:6" x14ac:dyDescent="0.25">
      <c r="A5" s="3" t="s">
        <v>780</v>
      </c>
      <c r="B5">
        <v>8</v>
      </c>
      <c r="E5" t="s">
        <v>839</v>
      </c>
      <c r="F5">
        <v>6</v>
      </c>
    </row>
    <row r="6" spans="1:6" x14ac:dyDescent="0.25">
      <c r="E6" t="s">
        <v>840</v>
      </c>
      <c r="F6">
        <v>4</v>
      </c>
    </row>
    <row r="7" spans="1:6" x14ac:dyDescent="0.25">
      <c r="A7" s="2" t="s">
        <v>775</v>
      </c>
      <c r="B7" t="s">
        <v>966</v>
      </c>
      <c r="E7" t="s">
        <v>841</v>
      </c>
      <c r="F7">
        <v>2</v>
      </c>
    </row>
    <row r="8" spans="1:6" x14ac:dyDescent="0.25">
      <c r="A8" s="3" t="s">
        <v>209</v>
      </c>
      <c r="B8">
        <v>77</v>
      </c>
      <c r="E8" t="s">
        <v>842</v>
      </c>
      <c r="F8">
        <v>1</v>
      </c>
    </row>
    <row r="9" spans="1:6" x14ac:dyDescent="0.25">
      <c r="A9" s="3" t="s">
        <v>207</v>
      </c>
      <c r="B9">
        <v>2</v>
      </c>
    </row>
    <row r="10" spans="1:6" x14ac:dyDescent="0.25">
      <c r="A10" s="3" t="s">
        <v>206</v>
      </c>
      <c r="B10">
        <v>6</v>
      </c>
      <c r="C10" s="6">
        <f>6/8</f>
        <v>0.75</v>
      </c>
    </row>
    <row r="11" spans="1:6" x14ac:dyDescent="0.25">
      <c r="A11" s="3" t="s">
        <v>780</v>
      </c>
      <c r="B11">
        <v>85</v>
      </c>
    </row>
    <row r="13" spans="1:6" x14ac:dyDescent="0.25">
      <c r="A13" s="2" t="s">
        <v>775</v>
      </c>
      <c r="B13" t="s">
        <v>967</v>
      </c>
    </row>
    <row r="14" spans="1:6" x14ac:dyDescent="0.25">
      <c r="A14" s="3" t="s">
        <v>209</v>
      </c>
      <c r="B14">
        <v>77</v>
      </c>
    </row>
    <row r="15" spans="1:6" x14ac:dyDescent="0.25">
      <c r="A15" s="3" t="s">
        <v>207</v>
      </c>
      <c r="B15">
        <v>4</v>
      </c>
    </row>
    <row r="16" spans="1:6" x14ac:dyDescent="0.25">
      <c r="A16" s="3" t="s">
        <v>206</v>
      </c>
      <c r="B16">
        <v>4</v>
      </c>
      <c r="C16" s="6">
        <f>4/8</f>
        <v>0.5</v>
      </c>
    </row>
    <row r="17" spans="1:3" x14ac:dyDescent="0.25">
      <c r="A17" s="3" t="s">
        <v>780</v>
      </c>
      <c r="B17">
        <v>85</v>
      </c>
    </row>
    <row r="19" spans="1:3" x14ac:dyDescent="0.25">
      <c r="A19" s="2" t="s">
        <v>775</v>
      </c>
      <c r="B19" t="s">
        <v>968</v>
      </c>
    </row>
    <row r="20" spans="1:3" x14ac:dyDescent="0.25">
      <c r="A20" s="3" t="s">
        <v>209</v>
      </c>
      <c r="B20">
        <v>77</v>
      </c>
    </row>
    <row r="21" spans="1:3" x14ac:dyDescent="0.25">
      <c r="A21" s="3" t="s">
        <v>207</v>
      </c>
      <c r="B21">
        <v>6</v>
      </c>
    </row>
    <row r="22" spans="1:3" x14ac:dyDescent="0.25">
      <c r="A22" s="3" t="s">
        <v>206</v>
      </c>
      <c r="B22">
        <v>2</v>
      </c>
      <c r="C22" s="6">
        <f>2/8</f>
        <v>0.25</v>
      </c>
    </row>
    <row r="23" spans="1:3" x14ac:dyDescent="0.25">
      <c r="A23" s="3" t="s">
        <v>780</v>
      </c>
      <c r="B23">
        <v>85</v>
      </c>
    </row>
    <row r="25" spans="1:3" x14ac:dyDescent="0.25">
      <c r="A25" s="2" t="s">
        <v>775</v>
      </c>
      <c r="B25" t="s">
        <v>969</v>
      </c>
    </row>
    <row r="26" spans="1:3" x14ac:dyDescent="0.25">
      <c r="A26" s="3" t="s">
        <v>209</v>
      </c>
      <c r="B26">
        <v>77</v>
      </c>
    </row>
    <row r="27" spans="1:3" x14ac:dyDescent="0.25">
      <c r="A27" s="3" t="s">
        <v>207</v>
      </c>
      <c r="B27">
        <v>7</v>
      </c>
    </row>
    <row r="28" spans="1:3" x14ac:dyDescent="0.25">
      <c r="A28" s="3" t="s">
        <v>206</v>
      </c>
      <c r="B28">
        <v>1</v>
      </c>
      <c r="C28" s="6">
        <f>1/8</f>
        <v>0.125</v>
      </c>
    </row>
    <row r="29" spans="1:3" x14ac:dyDescent="0.25">
      <c r="A29" s="3" t="s">
        <v>780</v>
      </c>
      <c r="B29">
        <v>85</v>
      </c>
    </row>
    <row r="31" spans="1:3" x14ac:dyDescent="0.25">
      <c r="A31" s="2" t="s">
        <v>775</v>
      </c>
      <c r="B31" t="s">
        <v>970</v>
      </c>
      <c r="C31"/>
    </row>
    <row r="32" spans="1:3" x14ac:dyDescent="0.25">
      <c r="A32" s="3" t="s">
        <v>737</v>
      </c>
      <c r="B32">
        <v>1</v>
      </c>
      <c r="C32"/>
    </row>
    <row r="33" spans="1:3" x14ac:dyDescent="0.25">
      <c r="A33" s="3" t="s">
        <v>577</v>
      </c>
      <c r="B33">
        <v>1</v>
      </c>
      <c r="C33"/>
    </row>
    <row r="34" spans="1:3" x14ac:dyDescent="0.25">
      <c r="A34" s="3" t="s">
        <v>393</v>
      </c>
      <c r="B34">
        <v>1</v>
      </c>
      <c r="C34"/>
    </row>
    <row r="35" spans="1:3" x14ac:dyDescent="0.25">
      <c r="A35" s="3" t="s">
        <v>971</v>
      </c>
      <c r="B35">
        <v>1</v>
      </c>
      <c r="C35"/>
    </row>
    <row r="36" spans="1:3" x14ac:dyDescent="0.25">
      <c r="A36" s="3" t="s">
        <v>782</v>
      </c>
      <c r="C36"/>
    </row>
    <row r="37" spans="1:3" x14ac:dyDescent="0.25">
      <c r="A37" s="3" t="s">
        <v>780</v>
      </c>
      <c r="B37">
        <v>4</v>
      </c>
      <c r="C37"/>
    </row>
    <row r="38" spans="1:3" x14ac:dyDescent="0.25">
      <c r="C38"/>
    </row>
  </sheetData>
  <pageMargins left="0.511811024" right="0.511811024" top="0.78740157499999996" bottom="0.78740157499999996" header="0.31496062000000002" footer="0.31496062000000002"/>
  <pageSetup paperSize="9" orientation="portrait" r:id="rId7"/>
  <drawing r:id="rId8"/>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C2FE8-2B66-4C0B-BE50-0F6D75BAC5A2}">
  <dimension ref="A2:F38"/>
  <sheetViews>
    <sheetView workbookViewId="0">
      <selection activeCell="S7" sqref="S7"/>
    </sheetView>
    <sheetView workbookViewId="1">
      <selection activeCell="E4" sqref="E4:F7"/>
    </sheetView>
  </sheetViews>
  <sheetFormatPr defaultRowHeight="13.2" x14ac:dyDescent="0.25"/>
  <cols>
    <col min="1" max="1" width="16.44140625" customWidth="1"/>
    <col min="2" max="2" width="10.109375" customWidth="1"/>
    <col min="3" max="3" width="10.88671875" style="6" customWidth="1"/>
    <col min="4" max="4" width="10.5546875" bestFit="1" customWidth="1"/>
  </cols>
  <sheetData>
    <row r="2" spans="1:6" x14ac:dyDescent="0.25">
      <c r="A2" s="2" t="s">
        <v>775</v>
      </c>
      <c r="B2" t="s">
        <v>972</v>
      </c>
    </row>
    <row r="3" spans="1:6" x14ac:dyDescent="0.25">
      <c r="A3" s="3" t="s">
        <v>206</v>
      </c>
      <c r="B3">
        <v>8</v>
      </c>
      <c r="C3" s="6">
        <f>8/85</f>
        <v>9.4117647058823528E-2</v>
      </c>
    </row>
    <row r="4" spans="1:6" x14ac:dyDescent="0.25">
      <c r="A4" s="3" t="s">
        <v>782</v>
      </c>
      <c r="E4" t="s">
        <v>839</v>
      </c>
      <c r="F4">
        <v>5</v>
      </c>
    </row>
    <row r="5" spans="1:6" x14ac:dyDescent="0.25">
      <c r="A5" s="3" t="s">
        <v>780</v>
      </c>
      <c r="B5">
        <v>8</v>
      </c>
      <c r="E5" t="s">
        <v>840</v>
      </c>
      <c r="F5">
        <v>4</v>
      </c>
    </row>
    <row r="6" spans="1:6" x14ac:dyDescent="0.25">
      <c r="E6" t="s">
        <v>841</v>
      </c>
      <c r="F6">
        <v>2</v>
      </c>
    </row>
    <row r="7" spans="1:6" x14ac:dyDescent="0.25">
      <c r="A7" s="2" t="s">
        <v>775</v>
      </c>
      <c r="B7" t="s">
        <v>973</v>
      </c>
      <c r="E7" t="s">
        <v>842</v>
      </c>
      <c r="F7">
        <v>0</v>
      </c>
    </row>
    <row r="8" spans="1:6" x14ac:dyDescent="0.25">
      <c r="A8" s="3" t="s">
        <v>209</v>
      </c>
      <c r="B8">
        <v>77</v>
      </c>
    </row>
    <row r="9" spans="1:6" x14ac:dyDescent="0.25">
      <c r="A9" s="3" t="s">
        <v>207</v>
      </c>
      <c r="B9">
        <v>3</v>
      </c>
    </row>
    <row r="10" spans="1:6" x14ac:dyDescent="0.25">
      <c r="A10" s="3" t="s">
        <v>206</v>
      </c>
      <c r="B10">
        <v>5</v>
      </c>
      <c r="C10" s="6">
        <f>5/8</f>
        <v>0.625</v>
      </c>
    </row>
    <row r="11" spans="1:6" x14ac:dyDescent="0.25">
      <c r="A11" s="3" t="s">
        <v>780</v>
      </c>
      <c r="B11">
        <v>85</v>
      </c>
    </row>
    <row r="13" spans="1:6" x14ac:dyDescent="0.25">
      <c r="A13" s="2" t="s">
        <v>775</v>
      </c>
      <c r="B13" t="s">
        <v>974</v>
      </c>
    </row>
    <row r="14" spans="1:6" x14ac:dyDescent="0.25">
      <c r="A14" s="3" t="s">
        <v>209</v>
      </c>
      <c r="B14">
        <v>77</v>
      </c>
    </row>
    <row r="15" spans="1:6" x14ac:dyDescent="0.25">
      <c r="A15" s="3" t="s">
        <v>207</v>
      </c>
      <c r="B15">
        <v>4</v>
      </c>
    </row>
    <row r="16" spans="1:6" x14ac:dyDescent="0.25">
      <c r="A16" s="3" t="s">
        <v>206</v>
      </c>
      <c r="B16">
        <v>4</v>
      </c>
      <c r="C16" s="6">
        <f>4/8</f>
        <v>0.5</v>
      </c>
    </row>
    <row r="17" spans="1:3" x14ac:dyDescent="0.25">
      <c r="A17" s="3" t="s">
        <v>780</v>
      </c>
      <c r="B17">
        <v>85</v>
      </c>
    </row>
    <row r="19" spans="1:3" x14ac:dyDescent="0.25">
      <c r="A19" s="2" t="s">
        <v>775</v>
      </c>
      <c r="B19" t="s">
        <v>975</v>
      </c>
    </row>
    <row r="20" spans="1:3" x14ac:dyDescent="0.25">
      <c r="A20" s="3" t="s">
        <v>209</v>
      </c>
      <c r="B20">
        <v>77</v>
      </c>
    </row>
    <row r="21" spans="1:3" x14ac:dyDescent="0.25">
      <c r="A21" s="3" t="s">
        <v>207</v>
      </c>
      <c r="B21">
        <v>6</v>
      </c>
    </row>
    <row r="22" spans="1:3" x14ac:dyDescent="0.25">
      <c r="A22" s="3" t="s">
        <v>206</v>
      </c>
      <c r="B22">
        <v>2</v>
      </c>
      <c r="C22" s="6">
        <f>2/8</f>
        <v>0.25</v>
      </c>
    </row>
    <row r="23" spans="1:3" x14ac:dyDescent="0.25">
      <c r="A23" s="3" t="s">
        <v>780</v>
      </c>
      <c r="B23">
        <v>85</v>
      </c>
    </row>
    <row r="25" spans="1:3" x14ac:dyDescent="0.25">
      <c r="A25" s="2" t="s">
        <v>775</v>
      </c>
      <c r="B25" t="s">
        <v>976</v>
      </c>
    </row>
    <row r="26" spans="1:3" x14ac:dyDescent="0.25">
      <c r="A26" s="3" t="s">
        <v>209</v>
      </c>
      <c r="B26">
        <v>77</v>
      </c>
    </row>
    <row r="27" spans="1:3" x14ac:dyDescent="0.25">
      <c r="A27" s="3" t="s">
        <v>207</v>
      </c>
      <c r="B27">
        <v>8</v>
      </c>
      <c r="C27" s="6">
        <v>0</v>
      </c>
    </row>
    <row r="28" spans="1:3" x14ac:dyDescent="0.25">
      <c r="A28" s="3" t="s">
        <v>780</v>
      </c>
      <c r="B28">
        <v>85</v>
      </c>
    </row>
    <row r="31" spans="1:3" x14ac:dyDescent="0.25">
      <c r="A31" s="2" t="s">
        <v>775</v>
      </c>
      <c r="B31" t="s">
        <v>977</v>
      </c>
    </row>
    <row r="32" spans="1:3" x14ac:dyDescent="0.25">
      <c r="A32" s="3" t="s">
        <v>578</v>
      </c>
      <c r="B32">
        <v>1</v>
      </c>
    </row>
    <row r="33" spans="1:2" x14ac:dyDescent="0.25">
      <c r="A33" s="3" t="s">
        <v>393</v>
      </c>
      <c r="B33">
        <v>1</v>
      </c>
    </row>
    <row r="34" spans="1:2" x14ac:dyDescent="0.25">
      <c r="A34" s="3" t="s">
        <v>763</v>
      </c>
      <c r="B34">
        <v>1</v>
      </c>
    </row>
    <row r="35" spans="1:2" x14ac:dyDescent="0.25">
      <c r="A35" s="3" t="s">
        <v>281</v>
      </c>
      <c r="B35">
        <v>1</v>
      </c>
    </row>
    <row r="36" spans="1:2" x14ac:dyDescent="0.25">
      <c r="A36" s="3" t="s">
        <v>430</v>
      </c>
      <c r="B36">
        <v>1</v>
      </c>
    </row>
    <row r="37" spans="1:2" x14ac:dyDescent="0.25">
      <c r="A37" s="3" t="s">
        <v>782</v>
      </c>
    </row>
    <row r="38" spans="1:2" x14ac:dyDescent="0.25">
      <c r="A38" s="3" t="s">
        <v>780</v>
      </c>
      <c r="B38">
        <v>5</v>
      </c>
    </row>
  </sheetData>
  <pageMargins left="0.511811024" right="0.511811024" top="0.78740157499999996" bottom="0.78740157499999996" header="0.31496062000000002" footer="0.31496062000000002"/>
  <pageSetup paperSize="9" orientation="portrait" r:id="rId7"/>
  <drawing r:id="rId8"/>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C28D-6A11-41AA-A052-8BE5070B3C45}">
  <dimension ref="A2:E37"/>
  <sheetViews>
    <sheetView workbookViewId="0">
      <selection activeCell="B2" sqref="B2"/>
    </sheetView>
    <sheetView workbookViewId="1">
      <selection activeCell="D5" sqref="D5:E8"/>
    </sheetView>
  </sheetViews>
  <sheetFormatPr defaultRowHeight="13.2" x14ac:dyDescent="0.25"/>
  <cols>
    <col min="1" max="1" width="17.6640625" customWidth="1"/>
    <col min="2" max="2" width="14.5546875" customWidth="1"/>
    <col min="3" max="3" width="10.33203125" style="6" customWidth="1"/>
    <col min="4" max="4" width="10.5546875" bestFit="1" customWidth="1"/>
  </cols>
  <sheetData>
    <row r="2" spans="1:5" x14ac:dyDescent="0.25">
      <c r="A2" s="2" t="s">
        <v>775</v>
      </c>
      <c r="B2" t="s">
        <v>978</v>
      </c>
    </row>
    <row r="3" spans="1:5" x14ac:dyDescent="0.25">
      <c r="A3" s="3" t="s">
        <v>206</v>
      </c>
      <c r="B3">
        <v>6</v>
      </c>
      <c r="C3" s="6">
        <f>6/85</f>
        <v>7.0588235294117646E-2</v>
      </c>
    </row>
    <row r="4" spans="1:5" x14ac:dyDescent="0.25">
      <c r="A4" s="3" t="s">
        <v>782</v>
      </c>
    </row>
    <row r="5" spans="1:5" x14ac:dyDescent="0.25">
      <c r="A5" s="3" t="s">
        <v>780</v>
      </c>
      <c r="B5">
        <v>6</v>
      </c>
      <c r="D5" t="s">
        <v>839</v>
      </c>
      <c r="E5">
        <v>3</v>
      </c>
    </row>
    <row r="6" spans="1:5" x14ac:dyDescent="0.25">
      <c r="D6" t="s">
        <v>840</v>
      </c>
      <c r="E6">
        <v>3</v>
      </c>
    </row>
    <row r="7" spans="1:5" x14ac:dyDescent="0.25">
      <c r="A7" s="2" t="s">
        <v>775</v>
      </c>
      <c r="B7" t="s">
        <v>979</v>
      </c>
      <c r="D7" t="s">
        <v>841</v>
      </c>
      <c r="E7">
        <v>0</v>
      </c>
    </row>
    <row r="8" spans="1:5" x14ac:dyDescent="0.25">
      <c r="A8" s="3" t="s">
        <v>209</v>
      </c>
      <c r="B8">
        <v>79</v>
      </c>
      <c r="D8" t="s">
        <v>842</v>
      </c>
      <c r="E8">
        <v>0</v>
      </c>
    </row>
    <row r="9" spans="1:5" x14ac:dyDescent="0.25">
      <c r="A9" s="3" t="s">
        <v>207</v>
      </c>
      <c r="B9">
        <v>3</v>
      </c>
    </row>
    <row r="10" spans="1:5" x14ac:dyDescent="0.25">
      <c r="A10" s="3" t="s">
        <v>206</v>
      </c>
      <c r="B10">
        <v>3</v>
      </c>
      <c r="C10" s="6">
        <f>3/6</f>
        <v>0.5</v>
      </c>
    </row>
    <row r="11" spans="1:5" x14ac:dyDescent="0.25">
      <c r="A11" s="3" t="s">
        <v>780</v>
      </c>
      <c r="B11">
        <v>85</v>
      </c>
    </row>
    <row r="13" spans="1:5" x14ac:dyDescent="0.25">
      <c r="A13" s="2" t="s">
        <v>775</v>
      </c>
      <c r="B13" t="s">
        <v>980</v>
      </c>
    </row>
    <row r="14" spans="1:5" x14ac:dyDescent="0.25">
      <c r="A14" s="3" t="s">
        <v>209</v>
      </c>
      <c r="B14">
        <v>79</v>
      </c>
    </row>
    <row r="15" spans="1:5" x14ac:dyDescent="0.25">
      <c r="A15" s="3" t="s">
        <v>207</v>
      </c>
      <c r="B15">
        <v>3</v>
      </c>
    </row>
    <row r="16" spans="1:5" x14ac:dyDescent="0.25">
      <c r="A16" s="3" t="s">
        <v>206</v>
      </c>
      <c r="B16">
        <v>3</v>
      </c>
      <c r="C16" s="6">
        <f>3/6</f>
        <v>0.5</v>
      </c>
    </row>
    <row r="17" spans="1:3" x14ac:dyDescent="0.25">
      <c r="A17" s="3" t="s">
        <v>780</v>
      </c>
      <c r="B17">
        <v>85</v>
      </c>
    </row>
    <row r="19" spans="1:3" x14ac:dyDescent="0.25">
      <c r="A19" s="2" t="s">
        <v>775</v>
      </c>
      <c r="B19" t="s">
        <v>981</v>
      </c>
    </row>
    <row r="20" spans="1:3" x14ac:dyDescent="0.25">
      <c r="A20" s="3" t="s">
        <v>209</v>
      </c>
      <c r="B20">
        <v>79</v>
      </c>
    </row>
    <row r="21" spans="1:3" x14ac:dyDescent="0.25">
      <c r="A21" s="3" t="s">
        <v>207</v>
      </c>
      <c r="B21">
        <v>6</v>
      </c>
      <c r="C21" s="6">
        <v>0</v>
      </c>
    </row>
    <row r="22" spans="1:3" x14ac:dyDescent="0.25">
      <c r="A22" s="3" t="s">
        <v>780</v>
      </c>
      <c r="B22">
        <v>85</v>
      </c>
    </row>
    <row r="25" spans="1:3" x14ac:dyDescent="0.25">
      <c r="A25" t="s">
        <v>775</v>
      </c>
      <c r="B25" t="s">
        <v>976</v>
      </c>
    </row>
    <row r="26" spans="1:3" x14ac:dyDescent="0.25">
      <c r="A26" s="3" t="s">
        <v>209</v>
      </c>
      <c r="B26">
        <v>77</v>
      </c>
    </row>
    <row r="27" spans="1:3" x14ac:dyDescent="0.25">
      <c r="A27" s="3" t="s">
        <v>207</v>
      </c>
      <c r="B27">
        <v>8</v>
      </c>
      <c r="C27" s="6">
        <v>0</v>
      </c>
    </row>
    <row r="28" spans="1:3" x14ac:dyDescent="0.25">
      <c r="A28" s="3" t="s">
        <v>780</v>
      </c>
      <c r="B28">
        <v>85</v>
      </c>
    </row>
    <row r="31" spans="1:3" x14ac:dyDescent="0.25">
      <c r="A31" s="2" t="s">
        <v>775</v>
      </c>
      <c r="B31" t="s">
        <v>982</v>
      </c>
    </row>
    <row r="32" spans="1:3" x14ac:dyDescent="0.25">
      <c r="A32" s="3" t="s">
        <v>579</v>
      </c>
      <c r="B32">
        <v>1</v>
      </c>
    </row>
    <row r="33" spans="1:2" x14ac:dyDescent="0.25">
      <c r="A33" s="3" t="s">
        <v>671</v>
      </c>
      <c r="B33">
        <v>1</v>
      </c>
    </row>
    <row r="34" spans="1:2" x14ac:dyDescent="0.25">
      <c r="A34" s="3" t="s">
        <v>393</v>
      </c>
      <c r="B34">
        <v>1</v>
      </c>
    </row>
    <row r="35" spans="1:2" x14ac:dyDescent="0.25">
      <c r="A35" s="3" t="s">
        <v>281</v>
      </c>
      <c r="B35">
        <v>1</v>
      </c>
    </row>
    <row r="36" spans="1:2" x14ac:dyDescent="0.25">
      <c r="A36" s="3" t="s">
        <v>782</v>
      </c>
    </row>
    <row r="37" spans="1:2" x14ac:dyDescent="0.25">
      <c r="A37" s="3" t="s">
        <v>780</v>
      </c>
      <c r="B37">
        <v>4</v>
      </c>
    </row>
  </sheetData>
  <pageMargins left="0.511811024" right="0.511811024" top="0.78740157499999996" bottom="0.78740157499999996" header="0.31496062000000002" footer="0.31496062000000002"/>
  <pageSetup paperSize="9"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DABD-C286-4D36-BB1C-9906501F2A67}">
  <dimension ref="B2:N29"/>
  <sheetViews>
    <sheetView zoomScale="40" zoomScaleNormal="40" workbookViewId="0"/>
    <sheetView workbookViewId="1"/>
  </sheetViews>
  <sheetFormatPr defaultRowHeight="13.2" x14ac:dyDescent="0.25"/>
  <cols>
    <col min="2" max="2" width="22.33203125" bestFit="1" customWidth="1"/>
    <col min="3" max="3" width="37.44140625" bestFit="1" customWidth="1"/>
    <col min="6" max="6" width="18.109375" bestFit="1" customWidth="1"/>
    <col min="7" max="7" width="19.88671875" bestFit="1" customWidth="1"/>
    <col min="9" max="9" width="42.6640625" bestFit="1" customWidth="1"/>
    <col min="10" max="10" width="49" bestFit="1" customWidth="1"/>
    <col min="12" max="12" width="53.44140625" bestFit="1" customWidth="1"/>
    <col min="13" max="13" width="42.109375" bestFit="1" customWidth="1"/>
  </cols>
  <sheetData>
    <row r="2" spans="2:13" x14ac:dyDescent="0.25">
      <c r="B2" s="2" t="s">
        <v>775</v>
      </c>
      <c r="C2" t="s">
        <v>776</v>
      </c>
      <c r="F2" s="2" t="s">
        <v>775</v>
      </c>
      <c r="G2" t="s">
        <v>777</v>
      </c>
      <c r="I2" s="2" t="s">
        <v>775</v>
      </c>
      <c r="J2" t="s">
        <v>778</v>
      </c>
      <c r="L2" s="2" t="s">
        <v>775</v>
      </c>
      <c r="M2" t="s">
        <v>779</v>
      </c>
    </row>
    <row r="3" spans="2:13" x14ac:dyDescent="0.25">
      <c r="B3" s="3" t="s">
        <v>301</v>
      </c>
      <c r="C3">
        <v>1</v>
      </c>
      <c r="F3" s="3" t="s">
        <v>200</v>
      </c>
      <c r="G3">
        <v>85</v>
      </c>
      <c r="I3" s="3" t="s">
        <v>238</v>
      </c>
      <c r="J3">
        <v>3</v>
      </c>
      <c r="L3" s="3" t="s">
        <v>421</v>
      </c>
      <c r="M3">
        <v>8</v>
      </c>
    </row>
    <row r="4" spans="2:13" x14ac:dyDescent="0.25">
      <c r="B4" s="3" t="s">
        <v>212</v>
      </c>
      <c r="C4">
        <v>4</v>
      </c>
      <c r="F4" s="3" t="s">
        <v>780</v>
      </c>
      <c r="G4">
        <v>85</v>
      </c>
      <c r="I4" s="3" t="s">
        <v>258</v>
      </c>
      <c r="J4">
        <v>11</v>
      </c>
      <c r="L4" s="3" t="s">
        <v>205</v>
      </c>
      <c r="M4">
        <v>6</v>
      </c>
    </row>
    <row r="5" spans="2:13" x14ac:dyDescent="0.25">
      <c r="B5" s="3" t="s">
        <v>363</v>
      </c>
      <c r="C5">
        <v>1</v>
      </c>
      <c r="I5" s="3" t="s">
        <v>219</v>
      </c>
      <c r="J5">
        <v>8</v>
      </c>
      <c r="L5" s="3" t="s">
        <v>342</v>
      </c>
      <c r="M5">
        <v>2</v>
      </c>
    </row>
    <row r="6" spans="2:13" x14ac:dyDescent="0.25">
      <c r="B6" s="3" t="s">
        <v>337</v>
      </c>
      <c r="C6">
        <v>1</v>
      </c>
      <c r="I6" s="3" t="s">
        <v>475</v>
      </c>
      <c r="J6">
        <v>1</v>
      </c>
      <c r="L6" s="3" t="s">
        <v>229</v>
      </c>
      <c r="M6">
        <v>21</v>
      </c>
    </row>
    <row r="7" spans="2:13" x14ac:dyDescent="0.25">
      <c r="B7" s="3" t="s">
        <v>349</v>
      </c>
      <c r="C7">
        <v>1</v>
      </c>
      <c r="F7" s="2" t="s">
        <v>775</v>
      </c>
      <c r="G7" t="s">
        <v>781</v>
      </c>
      <c r="I7" s="3" t="s">
        <v>214</v>
      </c>
      <c r="J7">
        <v>10</v>
      </c>
      <c r="L7" s="3" t="s">
        <v>615</v>
      </c>
      <c r="M7">
        <v>1</v>
      </c>
    </row>
    <row r="8" spans="2:13" x14ac:dyDescent="0.25">
      <c r="B8" s="3" t="s">
        <v>241</v>
      </c>
      <c r="C8">
        <v>14</v>
      </c>
      <c r="F8" s="3" t="s">
        <v>213</v>
      </c>
      <c r="G8" s="5">
        <v>0.50588235294117645</v>
      </c>
      <c r="I8" s="3" t="s">
        <v>249</v>
      </c>
      <c r="J8">
        <v>10</v>
      </c>
      <c r="L8" s="3" t="s">
        <v>345</v>
      </c>
      <c r="M8">
        <v>1</v>
      </c>
    </row>
    <row r="9" spans="2:13" x14ac:dyDescent="0.25">
      <c r="B9" s="3" t="s">
        <v>245</v>
      </c>
      <c r="C9">
        <v>4</v>
      </c>
      <c r="F9" s="3" t="s">
        <v>202</v>
      </c>
      <c r="G9" s="5">
        <v>0.49411764705882355</v>
      </c>
      <c r="I9" s="3" t="s">
        <v>782</v>
      </c>
      <c r="L9" s="3" t="s">
        <v>412</v>
      </c>
      <c r="M9">
        <v>3</v>
      </c>
    </row>
    <row r="10" spans="2:13" x14ac:dyDescent="0.25">
      <c r="B10" s="3" t="s">
        <v>397</v>
      </c>
      <c r="C10">
        <v>5</v>
      </c>
      <c r="F10" s="3" t="s">
        <v>780</v>
      </c>
      <c r="G10" s="4">
        <v>1</v>
      </c>
      <c r="I10" s="3" t="s">
        <v>780</v>
      </c>
      <c r="J10">
        <v>43</v>
      </c>
      <c r="L10" s="3" t="s">
        <v>782</v>
      </c>
    </row>
    <row r="11" spans="2:13" x14ac:dyDescent="0.25">
      <c r="B11" s="3" t="s">
        <v>360</v>
      </c>
      <c r="C11">
        <v>1</v>
      </c>
      <c r="L11" s="3" t="s">
        <v>780</v>
      </c>
      <c r="M11">
        <v>42</v>
      </c>
    </row>
    <row r="12" spans="2:13" x14ac:dyDescent="0.25">
      <c r="B12" s="3" t="s">
        <v>298</v>
      </c>
      <c r="C12">
        <v>2</v>
      </c>
      <c r="F12" s="3" t="s">
        <v>213</v>
      </c>
      <c r="G12" s="5">
        <v>0.50588235294117645</v>
      </c>
      <c r="I12" s="2" t="s">
        <v>775</v>
      </c>
      <c r="J12" t="s">
        <v>783</v>
      </c>
    </row>
    <row r="13" spans="2:13" x14ac:dyDescent="0.25">
      <c r="B13" s="3" t="s">
        <v>488</v>
      </c>
      <c r="C13">
        <v>2</v>
      </c>
      <c r="F13" s="3" t="s">
        <v>202</v>
      </c>
      <c r="G13" s="5">
        <v>0.49411764705882355</v>
      </c>
      <c r="I13" s="3" t="s">
        <v>350</v>
      </c>
      <c r="J13">
        <v>1</v>
      </c>
    </row>
    <row r="14" spans="2:13" x14ac:dyDescent="0.25">
      <c r="B14" s="3" t="s">
        <v>325</v>
      </c>
      <c r="C14">
        <v>2</v>
      </c>
      <c r="I14" s="3" t="s">
        <v>415</v>
      </c>
      <c r="J14">
        <v>1</v>
      </c>
      <c r="L14" s="3" t="s">
        <v>229</v>
      </c>
      <c r="M14">
        <v>21</v>
      </c>
    </row>
    <row r="15" spans="2:13" x14ac:dyDescent="0.25">
      <c r="B15" s="3" t="s">
        <v>201</v>
      </c>
      <c r="C15">
        <v>47</v>
      </c>
      <c r="I15" s="3" t="s">
        <v>284</v>
      </c>
      <c r="J15">
        <v>1</v>
      </c>
      <c r="L15" s="3" t="s">
        <v>421</v>
      </c>
      <c r="M15">
        <v>8</v>
      </c>
    </row>
    <row r="16" spans="2:13" x14ac:dyDescent="0.25">
      <c r="B16" s="3" t="s">
        <v>780</v>
      </c>
      <c r="C16">
        <v>85</v>
      </c>
      <c r="I16" s="3" t="s">
        <v>489</v>
      </c>
      <c r="J16">
        <v>1</v>
      </c>
      <c r="L16" s="3" t="s">
        <v>205</v>
      </c>
      <c r="M16">
        <v>6</v>
      </c>
    </row>
    <row r="17" spans="9:14" x14ac:dyDescent="0.25">
      <c r="I17" s="3" t="s">
        <v>242</v>
      </c>
      <c r="J17">
        <v>2</v>
      </c>
      <c r="L17" s="3" t="s">
        <v>412</v>
      </c>
      <c r="M17">
        <v>3</v>
      </c>
    </row>
    <row r="18" spans="9:14" x14ac:dyDescent="0.25">
      <c r="I18" s="3" t="s">
        <v>220</v>
      </c>
      <c r="J18">
        <v>1</v>
      </c>
      <c r="L18" s="3" t="s">
        <v>342</v>
      </c>
      <c r="M18">
        <v>2</v>
      </c>
    </row>
    <row r="19" spans="9:14" x14ac:dyDescent="0.25">
      <c r="I19" s="3" t="s">
        <v>482</v>
      </c>
      <c r="J19">
        <v>1</v>
      </c>
      <c r="L19" s="3" t="s">
        <v>615</v>
      </c>
      <c r="M19">
        <v>1</v>
      </c>
    </row>
    <row r="20" spans="9:14" x14ac:dyDescent="0.25">
      <c r="I20" s="3" t="s">
        <v>782</v>
      </c>
      <c r="L20" s="3" t="s">
        <v>345</v>
      </c>
      <c r="M20">
        <v>1</v>
      </c>
    </row>
    <row r="21" spans="9:14" x14ac:dyDescent="0.25">
      <c r="I21" s="3" t="s">
        <v>780</v>
      </c>
      <c r="J21">
        <v>8</v>
      </c>
    </row>
    <row r="23" spans="9:14" x14ac:dyDescent="0.25">
      <c r="J23" s="3" t="s">
        <v>258</v>
      </c>
      <c r="K23">
        <v>11</v>
      </c>
      <c r="M23" s="3" t="s">
        <v>242</v>
      </c>
      <c r="N23">
        <v>2</v>
      </c>
    </row>
    <row r="24" spans="9:14" x14ac:dyDescent="0.25">
      <c r="J24" s="3" t="s">
        <v>214</v>
      </c>
      <c r="K24">
        <v>10</v>
      </c>
      <c r="M24" s="3" t="s">
        <v>784</v>
      </c>
      <c r="N24">
        <v>1</v>
      </c>
    </row>
    <row r="25" spans="9:14" x14ac:dyDescent="0.25">
      <c r="J25" s="3" t="s">
        <v>249</v>
      </c>
      <c r="K25">
        <v>10</v>
      </c>
      <c r="M25" s="3" t="s">
        <v>415</v>
      </c>
      <c r="N25">
        <v>1</v>
      </c>
    </row>
    <row r="26" spans="9:14" x14ac:dyDescent="0.25">
      <c r="J26" s="3" t="s">
        <v>219</v>
      </c>
      <c r="K26">
        <v>8</v>
      </c>
      <c r="M26" s="3" t="s">
        <v>284</v>
      </c>
      <c r="N26">
        <v>1</v>
      </c>
    </row>
    <row r="27" spans="9:14" x14ac:dyDescent="0.25">
      <c r="J27" s="3" t="s">
        <v>238</v>
      </c>
      <c r="K27">
        <v>3</v>
      </c>
      <c r="M27" s="3" t="s">
        <v>489</v>
      </c>
      <c r="N27">
        <v>1</v>
      </c>
    </row>
    <row r="28" spans="9:14" x14ac:dyDescent="0.25">
      <c r="J28" s="3" t="s">
        <v>475</v>
      </c>
      <c r="K28">
        <v>1</v>
      </c>
      <c r="M28" s="3" t="s">
        <v>220</v>
      </c>
      <c r="N28">
        <v>1</v>
      </c>
    </row>
    <row r="29" spans="9:14" x14ac:dyDescent="0.25">
      <c r="M29" s="3" t="s">
        <v>482</v>
      </c>
      <c r="N29">
        <v>1</v>
      </c>
    </row>
  </sheetData>
  <sortState xmlns:xlrd2="http://schemas.microsoft.com/office/spreadsheetml/2017/richdata2" ref="M23:N29">
    <sortCondition descending="1" ref="N23:N29"/>
  </sortState>
  <pageMargins left="0.511811024" right="0.511811024" top="0.78740157499999996" bottom="0.78740157499999996" header="0.31496062000000002" footer="0.31496062000000002"/>
  <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4D97-0101-4C8C-8E36-91EAFF1BEF20}">
  <dimension ref="A2:F43"/>
  <sheetViews>
    <sheetView workbookViewId="0">
      <selection activeCell="N22" sqref="N22"/>
    </sheetView>
    <sheetView workbookViewId="1">
      <selection activeCell="E4" sqref="E4:F7"/>
    </sheetView>
  </sheetViews>
  <sheetFormatPr defaultRowHeight="13.2" x14ac:dyDescent="0.25"/>
  <cols>
    <col min="1" max="1" width="15.33203125" customWidth="1"/>
    <col min="2" max="2" width="11.33203125" customWidth="1"/>
    <col min="3" max="3" width="15.6640625" style="6" customWidth="1"/>
    <col min="4" max="4" width="10.5546875" bestFit="1" customWidth="1"/>
  </cols>
  <sheetData>
    <row r="2" spans="1:6" x14ac:dyDescent="0.25">
      <c r="A2" s="2" t="s">
        <v>775</v>
      </c>
      <c r="B2" t="s">
        <v>983</v>
      </c>
    </row>
    <row r="3" spans="1:6" x14ac:dyDescent="0.25">
      <c r="A3" s="3" t="s">
        <v>206</v>
      </c>
      <c r="B3">
        <v>14</v>
      </c>
      <c r="C3" s="6">
        <f>14/85</f>
        <v>0.16470588235294117</v>
      </c>
    </row>
    <row r="4" spans="1:6" x14ac:dyDescent="0.25">
      <c r="A4" s="3" t="s">
        <v>782</v>
      </c>
      <c r="E4" t="s">
        <v>839</v>
      </c>
      <c r="F4">
        <v>7</v>
      </c>
    </row>
    <row r="5" spans="1:6" x14ac:dyDescent="0.25">
      <c r="A5" s="3" t="s">
        <v>780</v>
      </c>
      <c r="B5">
        <v>14</v>
      </c>
      <c r="E5" t="s">
        <v>840</v>
      </c>
      <c r="F5">
        <v>3</v>
      </c>
    </row>
    <row r="6" spans="1:6" x14ac:dyDescent="0.25">
      <c r="E6" t="s">
        <v>841</v>
      </c>
      <c r="F6">
        <v>2</v>
      </c>
    </row>
    <row r="7" spans="1:6" x14ac:dyDescent="0.25">
      <c r="A7" s="2" t="s">
        <v>775</v>
      </c>
      <c r="B7" t="s">
        <v>984</v>
      </c>
      <c r="E7" t="s">
        <v>842</v>
      </c>
      <c r="F7">
        <v>2</v>
      </c>
    </row>
    <row r="8" spans="1:6" x14ac:dyDescent="0.25">
      <c r="A8" s="3" t="s">
        <v>209</v>
      </c>
      <c r="B8">
        <v>71</v>
      </c>
    </row>
    <row r="9" spans="1:6" x14ac:dyDescent="0.25">
      <c r="A9" s="3" t="s">
        <v>207</v>
      </c>
      <c r="B9">
        <v>7</v>
      </c>
    </row>
    <row r="10" spans="1:6" x14ac:dyDescent="0.25">
      <c r="A10" s="3" t="s">
        <v>206</v>
      </c>
      <c r="B10">
        <v>7</v>
      </c>
      <c r="C10" s="6">
        <f>7/14</f>
        <v>0.5</v>
      </c>
    </row>
    <row r="11" spans="1:6" x14ac:dyDescent="0.25">
      <c r="A11" s="3" t="s">
        <v>780</v>
      </c>
      <c r="B11">
        <v>85</v>
      </c>
    </row>
    <row r="13" spans="1:6" x14ac:dyDescent="0.25">
      <c r="A13" s="2" t="s">
        <v>775</v>
      </c>
      <c r="B13" t="s">
        <v>985</v>
      </c>
    </row>
    <row r="14" spans="1:6" x14ac:dyDescent="0.25">
      <c r="A14" s="3" t="s">
        <v>209</v>
      </c>
      <c r="B14">
        <v>71</v>
      </c>
    </row>
    <row r="15" spans="1:6" x14ac:dyDescent="0.25">
      <c r="A15" s="3" t="s">
        <v>207</v>
      </c>
      <c r="B15">
        <v>11</v>
      </c>
    </row>
    <row r="16" spans="1:6" x14ac:dyDescent="0.25">
      <c r="A16" s="3" t="s">
        <v>206</v>
      </c>
      <c r="B16">
        <v>3</v>
      </c>
      <c r="C16" s="6">
        <f>3/14</f>
        <v>0.21428571428571427</v>
      </c>
    </row>
    <row r="17" spans="1:3" x14ac:dyDescent="0.25">
      <c r="A17" s="3" t="s">
        <v>780</v>
      </c>
      <c r="B17">
        <v>85</v>
      </c>
    </row>
    <row r="19" spans="1:3" x14ac:dyDescent="0.25">
      <c r="A19" s="2" t="s">
        <v>775</v>
      </c>
      <c r="B19" t="s">
        <v>986</v>
      </c>
    </row>
    <row r="20" spans="1:3" x14ac:dyDescent="0.25">
      <c r="A20" s="3" t="s">
        <v>209</v>
      </c>
      <c r="B20">
        <v>71</v>
      </c>
    </row>
    <row r="21" spans="1:3" x14ac:dyDescent="0.25">
      <c r="A21" s="3" t="s">
        <v>207</v>
      </c>
      <c r="B21">
        <v>12</v>
      </c>
    </row>
    <row r="22" spans="1:3" x14ac:dyDescent="0.25">
      <c r="A22" s="3" t="s">
        <v>206</v>
      </c>
      <c r="B22">
        <v>2</v>
      </c>
      <c r="C22" s="6">
        <f>2/14</f>
        <v>0.14285714285714285</v>
      </c>
    </row>
    <row r="23" spans="1:3" x14ac:dyDescent="0.25">
      <c r="A23" s="3" t="s">
        <v>780</v>
      </c>
      <c r="B23">
        <v>85</v>
      </c>
    </row>
    <row r="25" spans="1:3" x14ac:dyDescent="0.25">
      <c r="A25" s="2" t="s">
        <v>775</v>
      </c>
      <c r="B25" t="s">
        <v>987</v>
      </c>
    </row>
    <row r="26" spans="1:3" x14ac:dyDescent="0.25">
      <c r="A26" s="3" t="s">
        <v>209</v>
      </c>
      <c r="B26">
        <v>71</v>
      </c>
    </row>
    <row r="27" spans="1:3" x14ac:dyDescent="0.25">
      <c r="A27" s="3" t="s">
        <v>207</v>
      </c>
      <c r="B27">
        <v>12</v>
      </c>
    </row>
    <row r="28" spans="1:3" x14ac:dyDescent="0.25">
      <c r="A28" s="3" t="s">
        <v>206</v>
      </c>
      <c r="B28">
        <v>2</v>
      </c>
      <c r="C28" s="6">
        <f>2/14</f>
        <v>0.14285714285714285</v>
      </c>
    </row>
    <row r="29" spans="1:3" x14ac:dyDescent="0.25">
      <c r="A29" s="3" t="s">
        <v>780</v>
      </c>
      <c r="B29">
        <v>85</v>
      </c>
    </row>
    <row r="31" spans="1:3" x14ac:dyDescent="0.25">
      <c r="A31" s="2" t="s">
        <v>775</v>
      </c>
      <c r="B31" t="s">
        <v>988</v>
      </c>
    </row>
    <row r="32" spans="1:3" x14ac:dyDescent="0.25">
      <c r="A32" s="3" t="s">
        <v>580</v>
      </c>
      <c r="B32">
        <v>1</v>
      </c>
    </row>
    <row r="33" spans="1:2" x14ac:dyDescent="0.25">
      <c r="A33" s="3" t="s">
        <v>224</v>
      </c>
      <c r="B33">
        <v>1</v>
      </c>
    </row>
    <row r="34" spans="1:2" x14ac:dyDescent="0.25">
      <c r="A34" s="3" t="s">
        <v>672</v>
      </c>
      <c r="B34">
        <v>1</v>
      </c>
    </row>
    <row r="35" spans="1:2" x14ac:dyDescent="0.25">
      <c r="A35" s="3" t="s">
        <v>379</v>
      </c>
      <c r="B35">
        <v>1</v>
      </c>
    </row>
    <row r="36" spans="1:2" x14ac:dyDescent="0.25">
      <c r="A36" s="3" t="s">
        <v>254</v>
      </c>
      <c r="B36">
        <v>1</v>
      </c>
    </row>
    <row r="37" spans="1:2" x14ac:dyDescent="0.25">
      <c r="A37" s="3" t="s">
        <v>393</v>
      </c>
      <c r="B37">
        <v>1</v>
      </c>
    </row>
    <row r="38" spans="1:2" x14ac:dyDescent="0.25">
      <c r="A38" s="3" t="s">
        <v>606</v>
      </c>
      <c r="B38">
        <v>1</v>
      </c>
    </row>
    <row r="39" spans="1:2" x14ac:dyDescent="0.25">
      <c r="A39" s="3" t="s">
        <v>687</v>
      </c>
      <c r="B39">
        <v>1</v>
      </c>
    </row>
    <row r="40" spans="1:2" x14ac:dyDescent="0.25">
      <c r="A40" s="3" t="s">
        <v>519</v>
      </c>
      <c r="B40">
        <v>1</v>
      </c>
    </row>
    <row r="41" spans="1:2" x14ac:dyDescent="0.25">
      <c r="A41" s="3" t="s">
        <v>537</v>
      </c>
      <c r="B41">
        <v>1</v>
      </c>
    </row>
    <row r="42" spans="1:2" x14ac:dyDescent="0.25">
      <c r="A42" s="3" t="s">
        <v>782</v>
      </c>
    </row>
    <row r="43" spans="1:2" x14ac:dyDescent="0.25">
      <c r="A43" s="3" t="s">
        <v>780</v>
      </c>
      <c r="B43">
        <v>10</v>
      </c>
    </row>
  </sheetData>
  <pageMargins left="0.511811024" right="0.511811024" top="0.78740157499999996" bottom="0.78740157499999996" header="0.31496062000000002" footer="0.31496062000000002"/>
  <pageSetup paperSize="9" orientation="portrait" r:id="rId7"/>
  <drawing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0C9F-748A-4E1D-AEA5-5FB5C4B4A745}">
  <dimension ref="A2:E38"/>
  <sheetViews>
    <sheetView workbookViewId="0">
      <selection activeCell="Q10" sqref="Q10"/>
    </sheetView>
    <sheetView workbookViewId="1">
      <selection activeCell="D4" sqref="D4:E7"/>
    </sheetView>
  </sheetViews>
  <sheetFormatPr defaultRowHeight="13.2" x14ac:dyDescent="0.25"/>
  <cols>
    <col min="1" max="1" width="14.33203125" customWidth="1"/>
    <col min="2" max="2" width="14.88671875" customWidth="1"/>
    <col min="3" max="3" width="19" style="6" customWidth="1"/>
    <col min="4" max="4" width="10.5546875" bestFit="1" customWidth="1"/>
  </cols>
  <sheetData>
    <row r="2" spans="1:5" x14ac:dyDescent="0.25">
      <c r="A2" s="2" t="s">
        <v>775</v>
      </c>
      <c r="B2" t="s">
        <v>989</v>
      </c>
    </row>
    <row r="3" spans="1:5" x14ac:dyDescent="0.25">
      <c r="A3" s="3" t="s">
        <v>206</v>
      </c>
      <c r="B3">
        <v>7</v>
      </c>
      <c r="C3" s="6">
        <f>GETPIVOTDATA("De acordo com sua experiência de importação, o CAPÍTULO XXVII - TERMO DE RESPONSABILIDADE PARA IMPORTAÇÃO DESTINADA A PESQUISA CLÍNICA do Regulamento Técnico de Bens e Produtos Importados para Vigilância Sanitária (RDC nº 81/2008) necessita de revisão?",$A$2,"De acordo com sua experiência de importação, o CAPÍTULO XXVII - TERMO DE RESPONSABILIDADE PARA IMPORTAÇÃO DESTINADA A PESQUISA CLÍNICA do Regulamento Técnico de Bens e Produtos Importados para Vigilância Sanitária (RDC nº 81/2008) necessita de revisão?","Sim")/85</f>
        <v>8.2352941176470587E-2</v>
      </c>
    </row>
    <row r="4" spans="1:5" x14ac:dyDescent="0.25">
      <c r="A4" s="3" t="s">
        <v>782</v>
      </c>
      <c r="D4" t="s">
        <v>839</v>
      </c>
      <c r="E4">
        <v>13</v>
      </c>
    </row>
    <row r="5" spans="1:5" x14ac:dyDescent="0.25">
      <c r="A5" s="3" t="s">
        <v>780</v>
      </c>
      <c r="B5">
        <v>7</v>
      </c>
      <c r="D5" t="s">
        <v>840</v>
      </c>
      <c r="E5">
        <v>5</v>
      </c>
    </row>
    <row r="6" spans="1:5" x14ac:dyDescent="0.25">
      <c r="D6" t="s">
        <v>841</v>
      </c>
      <c r="E6">
        <v>3</v>
      </c>
    </row>
    <row r="7" spans="1:5" x14ac:dyDescent="0.25">
      <c r="A7" s="2" t="s">
        <v>775</v>
      </c>
      <c r="B7" t="s">
        <v>990</v>
      </c>
      <c r="D7" t="s">
        <v>842</v>
      </c>
      <c r="E7">
        <v>2</v>
      </c>
    </row>
    <row r="8" spans="1:5" x14ac:dyDescent="0.25">
      <c r="A8" s="3" t="s">
        <v>209</v>
      </c>
      <c r="B8">
        <v>78</v>
      </c>
    </row>
    <row r="9" spans="1:5" x14ac:dyDescent="0.25">
      <c r="A9" s="3" t="s">
        <v>207</v>
      </c>
      <c r="B9">
        <v>3</v>
      </c>
    </row>
    <row r="10" spans="1:5" x14ac:dyDescent="0.25">
      <c r="A10" s="3" t="s">
        <v>206</v>
      </c>
      <c r="B10">
        <v>4</v>
      </c>
      <c r="C10" s="6">
        <f>4/7</f>
        <v>0.5714285714285714</v>
      </c>
    </row>
    <row r="11" spans="1:5" x14ac:dyDescent="0.25">
      <c r="A11" s="3" t="s">
        <v>780</v>
      </c>
      <c r="B11">
        <v>85</v>
      </c>
    </row>
    <row r="13" spans="1:5" x14ac:dyDescent="0.25">
      <c r="A13" s="2" t="s">
        <v>775</v>
      </c>
      <c r="B13" t="s">
        <v>991</v>
      </c>
    </row>
    <row r="14" spans="1:5" x14ac:dyDescent="0.25">
      <c r="A14" s="3" t="s">
        <v>209</v>
      </c>
      <c r="B14">
        <v>78</v>
      </c>
    </row>
    <row r="15" spans="1:5" x14ac:dyDescent="0.25">
      <c r="A15" s="3" t="s">
        <v>207</v>
      </c>
      <c r="B15">
        <v>5</v>
      </c>
    </row>
    <row r="16" spans="1:5" x14ac:dyDescent="0.25">
      <c r="A16" s="3" t="s">
        <v>206</v>
      </c>
      <c r="B16">
        <v>2</v>
      </c>
      <c r="C16" s="6">
        <f>2/7</f>
        <v>0.2857142857142857</v>
      </c>
    </row>
    <row r="17" spans="1:3" x14ac:dyDescent="0.25">
      <c r="A17" s="3" t="s">
        <v>780</v>
      </c>
      <c r="B17">
        <v>85</v>
      </c>
    </row>
    <row r="19" spans="1:3" x14ac:dyDescent="0.25">
      <c r="A19" s="2" t="s">
        <v>775</v>
      </c>
      <c r="B19" t="s">
        <v>992</v>
      </c>
    </row>
    <row r="20" spans="1:3" x14ac:dyDescent="0.25">
      <c r="A20" s="3" t="s">
        <v>209</v>
      </c>
      <c r="B20">
        <v>78</v>
      </c>
    </row>
    <row r="21" spans="1:3" x14ac:dyDescent="0.25">
      <c r="A21" s="3" t="s">
        <v>207</v>
      </c>
      <c r="B21">
        <v>7</v>
      </c>
      <c r="C21" s="6">
        <v>0</v>
      </c>
    </row>
    <row r="22" spans="1:3" x14ac:dyDescent="0.25">
      <c r="A22" s="3" t="s">
        <v>780</v>
      </c>
      <c r="B22">
        <v>85</v>
      </c>
    </row>
    <row r="25" spans="1:3" x14ac:dyDescent="0.25">
      <c r="A25" s="2" t="s">
        <v>775</v>
      </c>
      <c r="B25" t="s">
        <v>993</v>
      </c>
    </row>
    <row r="26" spans="1:3" x14ac:dyDescent="0.25">
      <c r="A26" s="3" t="s">
        <v>209</v>
      </c>
      <c r="B26">
        <v>78</v>
      </c>
    </row>
    <row r="27" spans="1:3" x14ac:dyDescent="0.25">
      <c r="A27" s="3" t="s">
        <v>207</v>
      </c>
      <c r="B27">
        <v>7</v>
      </c>
      <c r="C27" s="6">
        <v>0</v>
      </c>
    </row>
    <row r="28" spans="1:3" x14ac:dyDescent="0.25">
      <c r="A28" s="3" t="s">
        <v>780</v>
      </c>
      <c r="B28">
        <v>85</v>
      </c>
    </row>
    <row r="31" spans="1:3" x14ac:dyDescent="0.25">
      <c r="A31" s="2" t="s">
        <v>775</v>
      </c>
      <c r="B31" t="s">
        <v>994</v>
      </c>
    </row>
    <row r="32" spans="1:3" x14ac:dyDescent="0.25">
      <c r="A32" s="3" t="s">
        <v>607</v>
      </c>
      <c r="B32">
        <v>1</v>
      </c>
    </row>
    <row r="33" spans="1:2" x14ac:dyDescent="0.25">
      <c r="A33" s="3" t="s">
        <v>673</v>
      </c>
      <c r="B33">
        <v>1</v>
      </c>
    </row>
    <row r="34" spans="1:2" x14ac:dyDescent="0.25">
      <c r="A34" s="3" t="s">
        <v>581</v>
      </c>
      <c r="B34">
        <v>1</v>
      </c>
    </row>
    <row r="35" spans="1:2" x14ac:dyDescent="0.25">
      <c r="A35" s="3" t="s">
        <v>393</v>
      </c>
      <c r="B35">
        <v>1</v>
      </c>
    </row>
    <row r="36" spans="1:2" x14ac:dyDescent="0.25">
      <c r="A36" s="3" t="s">
        <v>738</v>
      </c>
      <c r="B36">
        <v>1</v>
      </c>
    </row>
    <row r="37" spans="1:2" x14ac:dyDescent="0.25">
      <c r="A37" s="3" t="s">
        <v>782</v>
      </c>
    </row>
    <row r="38" spans="1:2" x14ac:dyDescent="0.25">
      <c r="A38" s="3" t="s">
        <v>780</v>
      </c>
      <c r="B38">
        <v>5</v>
      </c>
    </row>
  </sheetData>
  <pageMargins left="0.511811024" right="0.511811024" top="0.78740157499999996" bottom="0.78740157499999996" header="0.31496062000000002" footer="0.31496062000000002"/>
  <pageSetup paperSize="9" orientation="portrait" r:id="rId7"/>
  <drawing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CB91-8F91-4CD7-9D50-F8CE78D03BCC}">
  <dimension ref="A2:F42"/>
  <sheetViews>
    <sheetView workbookViewId="0">
      <selection activeCell="E19" sqref="E19"/>
    </sheetView>
    <sheetView workbookViewId="1">
      <selection activeCell="E4" sqref="E4:F7"/>
    </sheetView>
  </sheetViews>
  <sheetFormatPr defaultRowHeight="13.2" x14ac:dyDescent="0.25"/>
  <cols>
    <col min="1" max="1" width="16.33203125" customWidth="1"/>
    <col min="2" max="2" width="12.33203125" customWidth="1"/>
    <col min="3" max="3" width="4.6640625" style="6" bestFit="1" customWidth="1"/>
    <col min="4" max="4" width="10.5546875" bestFit="1" customWidth="1"/>
  </cols>
  <sheetData>
    <row r="2" spans="1:6" x14ac:dyDescent="0.25">
      <c r="A2" s="2" t="s">
        <v>775</v>
      </c>
      <c r="B2" t="s">
        <v>995</v>
      </c>
    </row>
    <row r="3" spans="1:6" x14ac:dyDescent="0.25">
      <c r="A3" s="3" t="s">
        <v>206</v>
      </c>
      <c r="B3">
        <v>13</v>
      </c>
      <c r="C3" s="6">
        <f>13/85</f>
        <v>0.15294117647058825</v>
      </c>
    </row>
    <row r="4" spans="1:6" x14ac:dyDescent="0.25">
      <c r="A4" s="3" t="s">
        <v>782</v>
      </c>
      <c r="E4" t="s">
        <v>839</v>
      </c>
      <c r="F4">
        <v>7</v>
      </c>
    </row>
    <row r="5" spans="1:6" x14ac:dyDescent="0.25">
      <c r="A5" s="3" t="s">
        <v>780</v>
      </c>
      <c r="B5">
        <v>13</v>
      </c>
      <c r="E5" t="s">
        <v>840</v>
      </c>
      <c r="F5">
        <v>6</v>
      </c>
    </row>
    <row r="6" spans="1:6" x14ac:dyDescent="0.25">
      <c r="E6" t="s">
        <v>841</v>
      </c>
      <c r="F6">
        <v>2</v>
      </c>
    </row>
    <row r="7" spans="1:6" x14ac:dyDescent="0.25">
      <c r="A7" s="2" t="s">
        <v>775</v>
      </c>
      <c r="B7" t="s">
        <v>996</v>
      </c>
      <c r="E7" t="s">
        <v>842</v>
      </c>
      <c r="F7">
        <v>4</v>
      </c>
    </row>
    <row r="8" spans="1:6" x14ac:dyDescent="0.25">
      <c r="A8" s="3" t="s">
        <v>209</v>
      </c>
      <c r="B8">
        <v>72</v>
      </c>
    </row>
    <row r="9" spans="1:6" x14ac:dyDescent="0.25">
      <c r="A9" s="3" t="s">
        <v>207</v>
      </c>
      <c r="B9">
        <v>6</v>
      </c>
    </row>
    <row r="10" spans="1:6" x14ac:dyDescent="0.25">
      <c r="A10" s="3" t="s">
        <v>206</v>
      </c>
      <c r="B10">
        <v>7</v>
      </c>
      <c r="C10" s="6">
        <f>7/13</f>
        <v>0.53846153846153844</v>
      </c>
    </row>
    <row r="11" spans="1:6" x14ac:dyDescent="0.25">
      <c r="A11" s="3" t="s">
        <v>780</v>
      </c>
      <c r="B11">
        <v>85</v>
      </c>
    </row>
    <row r="13" spans="1:6" x14ac:dyDescent="0.25">
      <c r="A13" s="2" t="s">
        <v>775</v>
      </c>
      <c r="B13" t="s">
        <v>997</v>
      </c>
    </row>
    <row r="14" spans="1:6" x14ac:dyDescent="0.25">
      <c r="A14" s="3" t="s">
        <v>209</v>
      </c>
      <c r="B14">
        <v>72</v>
      </c>
    </row>
    <row r="15" spans="1:6" x14ac:dyDescent="0.25">
      <c r="A15" s="3" t="s">
        <v>207</v>
      </c>
      <c r="B15">
        <v>7</v>
      </c>
    </row>
    <row r="16" spans="1:6" x14ac:dyDescent="0.25">
      <c r="A16" s="3" t="s">
        <v>206</v>
      </c>
      <c r="B16">
        <v>6</v>
      </c>
      <c r="C16" s="6">
        <f>6/13</f>
        <v>0.46153846153846156</v>
      </c>
    </row>
    <row r="17" spans="1:3" x14ac:dyDescent="0.25">
      <c r="A17" s="3" t="s">
        <v>780</v>
      </c>
      <c r="B17">
        <v>85</v>
      </c>
    </row>
    <row r="19" spans="1:3" x14ac:dyDescent="0.25">
      <c r="A19" s="2" t="s">
        <v>775</v>
      </c>
      <c r="B19" t="s">
        <v>998</v>
      </c>
    </row>
    <row r="20" spans="1:3" x14ac:dyDescent="0.25">
      <c r="A20" s="3" t="s">
        <v>209</v>
      </c>
      <c r="B20">
        <v>72</v>
      </c>
    </row>
    <row r="21" spans="1:3" x14ac:dyDescent="0.25">
      <c r="A21" s="3" t="s">
        <v>207</v>
      </c>
      <c r="B21">
        <v>11</v>
      </c>
    </row>
    <row r="22" spans="1:3" x14ac:dyDescent="0.25">
      <c r="A22" s="3" t="s">
        <v>206</v>
      </c>
      <c r="B22">
        <v>2</v>
      </c>
      <c r="C22" s="6">
        <f>2/13</f>
        <v>0.15384615384615385</v>
      </c>
    </row>
    <row r="23" spans="1:3" x14ac:dyDescent="0.25">
      <c r="A23" s="3" t="s">
        <v>780</v>
      </c>
      <c r="B23">
        <v>85</v>
      </c>
    </row>
    <row r="25" spans="1:3" x14ac:dyDescent="0.25">
      <c r="A25" s="2" t="s">
        <v>775</v>
      </c>
      <c r="B25" t="s">
        <v>999</v>
      </c>
    </row>
    <row r="26" spans="1:3" x14ac:dyDescent="0.25">
      <c r="A26" s="3" t="s">
        <v>209</v>
      </c>
      <c r="B26">
        <v>72</v>
      </c>
    </row>
    <row r="27" spans="1:3" x14ac:dyDescent="0.25">
      <c r="A27" s="3" t="s">
        <v>207</v>
      </c>
      <c r="B27">
        <v>9</v>
      </c>
    </row>
    <row r="28" spans="1:3" x14ac:dyDescent="0.25">
      <c r="A28" s="3" t="s">
        <v>206</v>
      </c>
      <c r="B28">
        <v>4</v>
      </c>
      <c r="C28" s="6">
        <f>4/13</f>
        <v>0.30769230769230771</v>
      </c>
    </row>
    <row r="29" spans="1:3" x14ac:dyDescent="0.25">
      <c r="A29" s="3" t="s">
        <v>780</v>
      </c>
      <c r="B29">
        <v>85</v>
      </c>
    </row>
    <row r="31" spans="1:3" x14ac:dyDescent="0.25">
      <c r="A31" s="2" t="s">
        <v>775</v>
      </c>
      <c r="B31" t="s">
        <v>1000</v>
      </c>
    </row>
    <row r="32" spans="1:3" x14ac:dyDescent="0.25">
      <c r="A32" s="3" t="s">
        <v>739</v>
      </c>
      <c r="B32">
        <v>1</v>
      </c>
    </row>
    <row r="33" spans="1:2" x14ac:dyDescent="0.25">
      <c r="A33" s="3" t="s">
        <v>552</v>
      </c>
      <c r="B33">
        <v>1</v>
      </c>
    </row>
    <row r="34" spans="1:2" x14ac:dyDescent="0.25">
      <c r="A34" s="3" t="s">
        <v>582</v>
      </c>
      <c r="B34">
        <v>1</v>
      </c>
    </row>
    <row r="35" spans="1:2" x14ac:dyDescent="0.25">
      <c r="A35" s="3" t="s">
        <v>431</v>
      </c>
      <c r="B35">
        <v>1</v>
      </c>
    </row>
    <row r="36" spans="1:2" x14ac:dyDescent="0.25">
      <c r="A36" s="3" t="s">
        <v>752</v>
      </c>
      <c r="B36">
        <v>1</v>
      </c>
    </row>
    <row r="37" spans="1:2" x14ac:dyDescent="0.25">
      <c r="A37" s="3" t="s">
        <v>774</v>
      </c>
      <c r="B37">
        <v>1</v>
      </c>
    </row>
    <row r="38" spans="1:2" x14ac:dyDescent="0.25">
      <c r="A38" s="3" t="s">
        <v>368</v>
      </c>
      <c r="B38">
        <v>1</v>
      </c>
    </row>
    <row r="39" spans="1:2" x14ac:dyDescent="0.25">
      <c r="A39" s="3" t="s">
        <v>273</v>
      </c>
      <c r="B39">
        <v>1</v>
      </c>
    </row>
    <row r="40" spans="1:2" x14ac:dyDescent="0.25">
      <c r="A40" s="3" t="s">
        <v>393</v>
      </c>
      <c r="B40">
        <v>1</v>
      </c>
    </row>
    <row r="41" spans="1:2" x14ac:dyDescent="0.25">
      <c r="A41" s="3" t="s">
        <v>782</v>
      </c>
    </row>
    <row r="42" spans="1:2" x14ac:dyDescent="0.25">
      <c r="A42" s="3" t="s">
        <v>780</v>
      </c>
      <c r="B42">
        <v>9</v>
      </c>
    </row>
  </sheetData>
  <pageMargins left="0.511811024" right="0.511811024" top="0.78740157499999996" bottom="0.78740157499999996" header="0.31496062000000002" footer="0.31496062000000002"/>
  <pageSetup paperSize="9" orientation="portrait" r:id="rId7"/>
  <drawing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1346-9FC4-420F-978C-B3B228D7F499}">
  <dimension ref="A2:F38"/>
  <sheetViews>
    <sheetView workbookViewId="0">
      <selection activeCell="F9" sqref="F9"/>
    </sheetView>
    <sheetView workbookViewId="1">
      <selection activeCell="E5" sqref="E5:F8"/>
    </sheetView>
  </sheetViews>
  <sheetFormatPr defaultRowHeight="13.2" x14ac:dyDescent="0.25"/>
  <cols>
    <col min="1" max="1" width="16.5546875" customWidth="1"/>
    <col min="2" max="2" width="11.44140625" customWidth="1"/>
    <col min="3" max="3" width="9.6640625" style="6" customWidth="1"/>
    <col min="4" max="4" width="10.5546875" bestFit="1" customWidth="1"/>
  </cols>
  <sheetData>
    <row r="2" spans="1:6" x14ac:dyDescent="0.25">
      <c r="A2" s="2" t="s">
        <v>775</v>
      </c>
      <c r="B2" t="s">
        <v>1001</v>
      </c>
    </row>
    <row r="3" spans="1:6" x14ac:dyDescent="0.25">
      <c r="A3" s="3" t="s">
        <v>206</v>
      </c>
      <c r="B3">
        <v>8</v>
      </c>
      <c r="C3" s="6">
        <f>8/85</f>
        <v>9.4117647058823528E-2</v>
      </c>
    </row>
    <row r="4" spans="1:6" x14ac:dyDescent="0.25">
      <c r="A4" s="3" t="s">
        <v>782</v>
      </c>
    </row>
    <row r="5" spans="1:6" x14ac:dyDescent="0.25">
      <c r="A5" s="3" t="s">
        <v>780</v>
      </c>
      <c r="B5">
        <v>8</v>
      </c>
      <c r="E5" t="s">
        <v>839</v>
      </c>
      <c r="F5">
        <v>4</v>
      </c>
    </row>
    <row r="6" spans="1:6" x14ac:dyDescent="0.25">
      <c r="E6" t="s">
        <v>840</v>
      </c>
      <c r="F6">
        <v>4</v>
      </c>
    </row>
    <row r="7" spans="1:6" x14ac:dyDescent="0.25">
      <c r="A7" s="2" t="s">
        <v>775</v>
      </c>
      <c r="B7" t="s">
        <v>1002</v>
      </c>
      <c r="E7" t="s">
        <v>841</v>
      </c>
      <c r="F7">
        <v>2</v>
      </c>
    </row>
    <row r="8" spans="1:6" x14ac:dyDescent="0.25">
      <c r="A8" s="3" t="s">
        <v>209</v>
      </c>
      <c r="B8">
        <v>77</v>
      </c>
      <c r="E8" t="s">
        <v>842</v>
      </c>
      <c r="F8">
        <v>0</v>
      </c>
    </row>
    <row r="9" spans="1:6" x14ac:dyDescent="0.25">
      <c r="A9" s="3" t="s">
        <v>207</v>
      </c>
      <c r="B9">
        <v>4</v>
      </c>
    </row>
    <row r="10" spans="1:6" x14ac:dyDescent="0.25">
      <c r="A10" s="3" t="s">
        <v>206</v>
      </c>
      <c r="B10">
        <v>4</v>
      </c>
      <c r="C10" s="6">
        <f>4/8</f>
        <v>0.5</v>
      </c>
    </row>
    <row r="11" spans="1:6" x14ac:dyDescent="0.25">
      <c r="A11" s="3" t="s">
        <v>780</v>
      </c>
      <c r="B11">
        <v>85</v>
      </c>
    </row>
    <row r="13" spans="1:6" x14ac:dyDescent="0.25">
      <c r="A13" s="2" t="s">
        <v>775</v>
      </c>
      <c r="B13" t="s">
        <v>1003</v>
      </c>
    </row>
    <row r="14" spans="1:6" x14ac:dyDescent="0.25">
      <c r="A14" s="3" t="s">
        <v>209</v>
      </c>
      <c r="B14">
        <v>77</v>
      </c>
    </row>
    <row r="15" spans="1:6" x14ac:dyDescent="0.25">
      <c r="A15" s="3" t="s">
        <v>207</v>
      </c>
      <c r="B15">
        <v>4</v>
      </c>
    </row>
    <row r="16" spans="1:6" x14ac:dyDescent="0.25">
      <c r="A16" s="3" t="s">
        <v>206</v>
      </c>
      <c r="B16">
        <v>4</v>
      </c>
      <c r="C16" s="6">
        <f>4/8</f>
        <v>0.5</v>
      </c>
    </row>
    <row r="17" spans="1:3" x14ac:dyDescent="0.25">
      <c r="A17" s="3" t="s">
        <v>780</v>
      </c>
      <c r="B17">
        <v>85</v>
      </c>
    </row>
    <row r="19" spans="1:3" x14ac:dyDescent="0.25">
      <c r="A19" s="2" t="s">
        <v>775</v>
      </c>
      <c r="B19" t="s">
        <v>1004</v>
      </c>
    </row>
    <row r="20" spans="1:3" x14ac:dyDescent="0.25">
      <c r="A20" s="3" t="s">
        <v>209</v>
      </c>
      <c r="B20">
        <v>77</v>
      </c>
    </row>
    <row r="21" spans="1:3" x14ac:dyDescent="0.25">
      <c r="A21" s="3" t="s">
        <v>207</v>
      </c>
      <c r="B21">
        <v>6</v>
      </c>
    </row>
    <row r="22" spans="1:3" x14ac:dyDescent="0.25">
      <c r="A22" s="3" t="s">
        <v>206</v>
      </c>
      <c r="B22">
        <v>2</v>
      </c>
      <c r="C22" s="6">
        <f>2/8</f>
        <v>0.25</v>
      </c>
    </row>
    <row r="23" spans="1:3" x14ac:dyDescent="0.25">
      <c r="A23" s="3" t="s">
        <v>780</v>
      </c>
      <c r="B23">
        <v>85</v>
      </c>
    </row>
    <row r="25" spans="1:3" x14ac:dyDescent="0.25">
      <c r="A25" s="2" t="s">
        <v>775</v>
      </c>
      <c r="B25" t="s">
        <v>1005</v>
      </c>
    </row>
    <row r="26" spans="1:3" x14ac:dyDescent="0.25">
      <c r="A26" s="3" t="s">
        <v>209</v>
      </c>
      <c r="B26">
        <v>77</v>
      </c>
    </row>
    <row r="27" spans="1:3" x14ac:dyDescent="0.25">
      <c r="A27" s="3" t="s">
        <v>207</v>
      </c>
      <c r="B27">
        <v>8</v>
      </c>
      <c r="C27" s="6">
        <v>0</v>
      </c>
    </row>
    <row r="28" spans="1:3" x14ac:dyDescent="0.25">
      <c r="A28" s="3" t="s">
        <v>780</v>
      </c>
      <c r="B28">
        <v>85</v>
      </c>
    </row>
    <row r="31" spans="1:3" x14ac:dyDescent="0.25">
      <c r="A31" s="2" t="s">
        <v>775</v>
      </c>
      <c r="B31" t="s">
        <v>1006</v>
      </c>
    </row>
    <row r="32" spans="1:3" x14ac:dyDescent="0.25">
      <c r="A32" s="3" t="s">
        <v>608</v>
      </c>
      <c r="B32">
        <v>1</v>
      </c>
    </row>
    <row r="33" spans="1:2" x14ac:dyDescent="0.25">
      <c r="A33" s="3" t="s">
        <v>538</v>
      </c>
      <c r="B33">
        <v>1</v>
      </c>
    </row>
    <row r="34" spans="1:2" x14ac:dyDescent="0.25">
      <c r="A34" s="3" t="s">
        <v>393</v>
      </c>
      <c r="B34">
        <v>1</v>
      </c>
    </row>
    <row r="35" spans="1:2" x14ac:dyDescent="0.25">
      <c r="A35" s="3" t="s">
        <v>583</v>
      </c>
      <c r="B35">
        <v>1</v>
      </c>
    </row>
    <row r="36" spans="1:2" x14ac:dyDescent="0.25">
      <c r="A36" s="3" t="s">
        <v>380</v>
      </c>
      <c r="B36">
        <v>1</v>
      </c>
    </row>
    <row r="37" spans="1:2" x14ac:dyDescent="0.25">
      <c r="A37" s="3" t="s">
        <v>782</v>
      </c>
    </row>
    <row r="38" spans="1:2" x14ac:dyDescent="0.25">
      <c r="A38" s="3" t="s">
        <v>780</v>
      </c>
      <c r="B38">
        <v>5</v>
      </c>
    </row>
  </sheetData>
  <pageMargins left="0.511811024" right="0.511811024" top="0.78740157499999996" bottom="0.78740157499999996" header="0.31496062000000002" footer="0.31496062000000002"/>
  <pageSetup paperSize="9" orientation="portrait" r:id="rId7"/>
  <drawing r:id="rId8"/>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A84A-9696-4FD5-A771-F644A4E2A41C}">
  <dimension ref="A2:E40"/>
  <sheetViews>
    <sheetView workbookViewId="0">
      <selection activeCell="E9" sqref="E9"/>
    </sheetView>
    <sheetView workbookViewId="1">
      <selection activeCell="D5" sqref="D5:E8"/>
    </sheetView>
  </sheetViews>
  <sheetFormatPr defaultRowHeight="13.2" x14ac:dyDescent="0.25"/>
  <cols>
    <col min="1" max="1" width="13.109375" customWidth="1"/>
    <col min="2" max="2" width="12.44140625" customWidth="1"/>
    <col min="3" max="3" width="13.6640625" style="6" customWidth="1"/>
    <col min="4" max="4" width="10.5546875" bestFit="1" customWidth="1"/>
  </cols>
  <sheetData>
    <row r="2" spans="1:5" x14ac:dyDescent="0.25">
      <c r="A2" s="2" t="s">
        <v>775</v>
      </c>
      <c r="B2" t="s">
        <v>1007</v>
      </c>
    </row>
    <row r="3" spans="1:5" x14ac:dyDescent="0.25">
      <c r="A3" s="3" t="s">
        <v>206</v>
      </c>
      <c r="B3">
        <v>11</v>
      </c>
      <c r="C3" s="6">
        <f>11/85</f>
        <v>0.12941176470588237</v>
      </c>
    </row>
    <row r="4" spans="1:5" x14ac:dyDescent="0.25">
      <c r="A4" s="3" t="s">
        <v>782</v>
      </c>
    </row>
    <row r="5" spans="1:5" x14ac:dyDescent="0.25">
      <c r="A5" s="3" t="s">
        <v>780</v>
      </c>
      <c r="B5">
        <v>11</v>
      </c>
      <c r="D5" t="s">
        <v>839</v>
      </c>
      <c r="E5">
        <v>6</v>
      </c>
    </row>
    <row r="6" spans="1:5" x14ac:dyDescent="0.25">
      <c r="D6" t="s">
        <v>840</v>
      </c>
      <c r="E6">
        <v>5</v>
      </c>
    </row>
    <row r="7" spans="1:5" x14ac:dyDescent="0.25">
      <c r="A7" s="2" t="s">
        <v>775</v>
      </c>
      <c r="B7" t="s">
        <v>1008</v>
      </c>
      <c r="D7" t="s">
        <v>841</v>
      </c>
      <c r="E7">
        <v>3</v>
      </c>
    </row>
    <row r="8" spans="1:5" x14ac:dyDescent="0.25">
      <c r="A8" s="3" t="s">
        <v>209</v>
      </c>
      <c r="B8">
        <v>74</v>
      </c>
      <c r="D8" t="s">
        <v>842</v>
      </c>
      <c r="E8">
        <v>5</v>
      </c>
    </row>
    <row r="9" spans="1:5" x14ac:dyDescent="0.25">
      <c r="A9" s="3" t="s">
        <v>207</v>
      </c>
      <c r="B9">
        <v>5</v>
      </c>
    </row>
    <row r="10" spans="1:5" x14ac:dyDescent="0.25">
      <c r="A10" s="3" t="s">
        <v>206</v>
      </c>
      <c r="B10">
        <v>6</v>
      </c>
      <c r="C10" s="6">
        <f>6/11</f>
        <v>0.54545454545454541</v>
      </c>
    </row>
    <row r="11" spans="1:5" x14ac:dyDescent="0.25">
      <c r="A11" s="3" t="s">
        <v>780</v>
      </c>
      <c r="B11">
        <v>85</v>
      </c>
    </row>
    <row r="13" spans="1:5" x14ac:dyDescent="0.25">
      <c r="A13" s="2" t="s">
        <v>775</v>
      </c>
      <c r="B13" t="s">
        <v>1009</v>
      </c>
    </row>
    <row r="14" spans="1:5" x14ac:dyDescent="0.25">
      <c r="A14" s="3" t="s">
        <v>209</v>
      </c>
      <c r="B14">
        <v>74</v>
      </c>
    </row>
    <row r="15" spans="1:5" x14ac:dyDescent="0.25">
      <c r="A15" s="3" t="s">
        <v>207</v>
      </c>
      <c r="B15">
        <v>6</v>
      </c>
    </row>
    <row r="16" spans="1:5" x14ac:dyDescent="0.25">
      <c r="A16" s="3" t="s">
        <v>206</v>
      </c>
      <c r="B16">
        <v>5</v>
      </c>
      <c r="C16" s="6">
        <f>5/11</f>
        <v>0.45454545454545453</v>
      </c>
    </row>
    <row r="17" spans="1:3" x14ac:dyDescent="0.25">
      <c r="A17" s="3" t="s">
        <v>780</v>
      </c>
      <c r="B17">
        <v>85</v>
      </c>
    </row>
    <row r="19" spans="1:3" x14ac:dyDescent="0.25">
      <c r="A19" s="2" t="s">
        <v>775</v>
      </c>
      <c r="B19" t="s">
        <v>1010</v>
      </c>
    </row>
    <row r="20" spans="1:3" x14ac:dyDescent="0.25">
      <c r="A20" s="3" t="s">
        <v>209</v>
      </c>
      <c r="B20">
        <v>74</v>
      </c>
    </row>
    <row r="21" spans="1:3" x14ac:dyDescent="0.25">
      <c r="A21" s="3" t="s">
        <v>207</v>
      </c>
      <c r="B21">
        <v>8</v>
      </c>
    </row>
    <row r="22" spans="1:3" x14ac:dyDescent="0.25">
      <c r="A22" s="3" t="s">
        <v>206</v>
      </c>
      <c r="B22">
        <v>3</v>
      </c>
      <c r="C22" s="6">
        <f>3/11</f>
        <v>0.27272727272727271</v>
      </c>
    </row>
    <row r="23" spans="1:3" x14ac:dyDescent="0.25">
      <c r="A23" s="3" t="s">
        <v>780</v>
      </c>
      <c r="B23">
        <v>85</v>
      </c>
    </row>
    <row r="25" spans="1:3" x14ac:dyDescent="0.25">
      <c r="A25" s="2" t="s">
        <v>775</v>
      </c>
      <c r="B25" t="s">
        <v>1011</v>
      </c>
    </row>
    <row r="26" spans="1:3" x14ac:dyDescent="0.25">
      <c r="A26" s="3" t="s">
        <v>209</v>
      </c>
      <c r="B26">
        <v>74</v>
      </c>
    </row>
    <row r="27" spans="1:3" x14ac:dyDescent="0.25">
      <c r="A27" s="3" t="s">
        <v>207</v>
      </c>
      <c r="B27">
        <v>6</v>
      </c>
    </row>
    <row r="28" spans="1:3" x14ac:dyDescent="0.25">
      <c r="A28" s="3" t="s">
        <v>206</v>
      </c>
      <c r="B28">
        <v>5</v>
      </c>
      <c r="C28" s="6">
        <f>5/11</f>
        <v>0.45454545454545453</v>
      </c>
    </row>
    <row r="29" spans="1:3" x14ac:dyDescent="0.25">
      <c r="A29" s="3" t="s">
        <v>780</v>
      </c>
      <c r="B29">
        <v>85</v>
      </c>
    </row>
    <row r="31" spans="1:3" x14ac:dyDescent="0.25">
      <c r="A31" s="2" t="s">
        <v>775</v>
      </c>
      <c r="B31" t="s">
        <v>1012</v>
      </c>
    </row>
    <row r="32" spans="1:3" x14ac:dyDescent="0.25">
      <c r="A32" s="3" t="s">
        <v>584</v>
      </c>
      <c r="B32">
        <v>1</v>
      </c>
    </row>
    <row r="33" spans="1:2" x14ac:dyDescent="0.25">
      <c r="A33" s="3" t="s">
        <v>740</v>
      </c>
      <c r="B33">
        <v>1</v>
      </c>
    </row>
    <row r="34" spans="1:2" x14ac:dyDescent="0.25">
      <c r="A34" s="3" t="s">
        <v>273</v>
      </c>
      <c r="B34">
        <v>1</v>
      </c>
    </row>
    <row r="35" spans="1:2" x14ac:dyDescent="0.25">
      <c r="A35" s="3" t="s">
        <v>432</v>
      </c>
      <c r="B35">
        <v>1</v>
      </c>
    </row>
    <row r="36" spans="1:2" x14ac:dyDescent="0.25">
      <c r="A36" s="3" t="s">
        <v>393</v>
      </c>
      <c r="B36">
        <v>1</v>
      </c>
    </row>
    <row r="37" spans="1:2" x14ac:dyDescent="0.25">
      <c r="A37" s="3" t="s">
        <v>539</v>
      </c>
      <c r="B37">
        <v>1</v>
      </c>
    </row>
    <row r="38" spans="1:2" x14ac:dyDescent="0.25">
      <c r="A38" s="3" t="s">
        <v>520</v>
      </c>
      <c r="B38">
        <v>1</v>
      </c>
    </row>
    <row r="39" spans="1:2" x14ac:dyDescent="0.25">
      <c r="A39" s="3" t="s">
        <v>782</v>
      </c>
    </row>
    <row r="40" spans="1:2" x14ac:dyDescent="0.25">
      <c r="A40" s="3" t="s">
        <v>780</v>
      </c>
      <c r="B40">
        <v>7</v>
      </c>
    </row>
  </sheetData>
  <pageMargins left="0.511811024" right="0.511811024" top="0.78740157499999996" bottom="0.78740157499999996" header="0.31496062000000002" footer="0.31496062000000002"/>
  <pageSetup paperSize="9" orientation="portrait" r:id="rId7"/>
  <drawing r:id="rId8"/>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98985-EE1B-443E-9D93-7070D28B305F}">
  <dimension ref="A2:F38"/>
  <sheetViews>
    <sheetView workbookViewId="0">
      <selection activeCell="F8" sqref="F8"/>
    </sheetView>
    <sheetView workbookViewId="1"/>
  </sheetViews>
  <sheetFormatPr defaultRowHeight="13.2" x14ac:dyDescent="0.25"/>
  <cols>
    <col min="1" max="1" width="14.33203125" customWidth="1"/>
    <col min="2" max="2" width="11.33203125" customWidth="1"/>
    <col min="3" max="3" width="12.109375" style="6" customWidth="1"/>
    <col min="4" max="4" width="10.5546875" bestFit="1" customWidth="1"/>
  </cols>
  <sheetData>
    <row r="2" spans="1:6" x14ac:dyDescent="0.25">
      <c r="A2" s="2" t="s">
        <v>775</v>
      </c>
      <c r="B2" t="s">
        <v>1013</v>
      </c>
    </row>
    <row r="3" spans="1:6" x14ac:dyDescent="0.25">
      <c r="A3" s="3" t="s">
        <v>206</v>
      </c>
      <c r="B3">
        <v>7</v>
      </c>
      <c r="C3" s="6">
        <f>7/85</f>
        <v>8.2352941176470587E-2</v>
      </c>
    </row>
    <row r="4" spans="1:6" x14ac:dyDescent="0.25">
      <c r="A4" s="3" t="s">
        <v>782</v>
      </c>
      <c r="E4" t="s">
        <v>839</v>
      </c>
      <c r="F4">
        <v>2</v>
      </c>
    </row>
    <row r="5" spans="1:6" x14ac:dyDescent="0.25">
      <c r="A5" s="3" t="s">
        <v>780</v>
      </c>
      <c r="B5">
        <v>7</v>
      </c>
      <c r="E5" t="s">
        <v>840</v>
      </c>
      <c r="F5">
        <v>2</v>
      </c>
    </row>
    <row r="6" spans="1:6" x14ac:dyDescent="0.25">
      <c r="E6" t="s">
        <v>841</v>
      </c>
      <c r="F6">
        <v>4</v>
      </c>
    </row>
    <row r="7" spans="1:6" x14ac:dyDescent="0.25">
      <c r="A7" s="2" t="s">
        <v>775</v>
      </c>
      <c r="B7" t="s">
        <v>1014</v>
      </c>
      <c r="E7" t="s">
        <v>842</v>
      </c>
      <c r="F7">
        <v>0</v>
      </c>
    </row>
    <row r="8" spans="1:6" x14ac:dyDescent="0.25">
      <c r="A8" s="3" t="s">
        <v>209</v>
      </c>
      <c r="B8">
        <v>78</v>
      </c>
    </row>
    <row r="9" spans="1:6" x14ac:dyDescent="0.25">
      <c r="A9" s="3" t="s">
        <v>207</v>
      </c>
      <c r="B9">
        <v>5</v>
      </c>
    </row>
    <row r="10" spans="1:6" x14ac:dyDescent="0.25">
      <c r="A10" s="3" t="s">
        <v>206</v>
      </c>
      <c r="B10">
        <v>2</v>
      </c>
      <c r="C10" s="6">
        <f>2/7</f>
        <v>0.2857142857142857</v>
      </c>
    </row>
    <row r="11" spans="1:6" x14ac:dyDescent="0.25">
      <c r="A11" s="3" t="s">
        <v>780</v>
      </c>
      <c r="B11">
        <v>85</v>
      </c>
    </row>
    <row r="13" spans="1:6" x14ac:dyDescent="0.25">
      <c r="A13" s="2" t="s">
        <v>775</v>
      </c>
      <c r="B13" t="s">
        <v>1015</v>
      </c>
    </row>
    <row r="14" spans="1:6" x14ac:dyDescent="0.25">
      <c r="A14" s="3" t="s">
        <v>209</v>
      </c>
      <c r="B14">
        <v>78</v>
      </c>
    </row>
    <row r="15" spans="1:6" x14ac:dyDescent="0.25">
      <c r="A15" s="3" t="s">
        <v>207</v>
      </c>
      <c r="B15">
        <v>5</v>
      </c>
    </row>
    <row r="16" spans="1:6" x14ac:dyDescent="0.25">
      <c r="A16" s="3" t="s">
        <v>206</v>
      </c>
      <c r="B16">
        <v>2</v>
      </c>
      <c r="C16" s="6">
        <f>2/7</f>
        <v>0.2857142857142857</v>
      </c>
    </row>
    <row r="17" spans="1:3" x14ac:dyDescent="0.25">
      <c r="A17" s="3" t="s">
        <v>780</v>
      </c>
      <c r="B17">
        <v>85</v>
      </c>
    </row>
    <row r="19" spans="1:3" x14ac:dyDescent="0.25">
      <c r="A19" s="2" t="s">
        <v>775</v>
      </c>
      <c r="B19" t="s">
        <v>1016</v>
      </c>
    </row>
    <row r="20" spans="1:3" x14ac:dyDescent="0.25">
      <c r="A20" s="3" t="s">
        <v>209</v>
      </c>
      <c r="B20">
        <v>78</v>
      </c>
    </row>
    <row r="21" spans="1:3" x14ac:dyDescent="0.25">
      <c r="A21" s="3" t="s">
        <v>207</v>
      </c>
      <c r="B21">
        <v>3</v>
      </c>
    </row>
    <row r="22" spans="1:3" x14ac:dyDescent="0.25">
      <c r="A22" s="3" t="s">
        <v>206</v>
      </c>
      <c r="B22">
        <v>4</v>
      </c>
      <c r="C22" s="6">
        <f>4/7</f>
        <v>0.5714285714285714</v>
      </c>
    </row>
    <row r="23" spans="1:3" x14ac:dyDescent="0.25">
      <c r="A23" s="3" t="s">
        <v>780</v>
      </c>
      <c r="B23">
        <v>85</v>
      </c>
    </row>
    <row r="25" spans="1:3" x14ac:dyDescent="0.25">
      <c r="A25" s="2" t="s">
        <v>775</v>
      </c>
      <c r="B25" t="s">
        <v>1017</v>
      </c>
    </row>
    <row r="26" spans="1:3" x14ac:dyDescent="0.25">
      <c r="A26" s="3" t="s">
        <v>209</v>
      </c>
      <c r="B26">
        <v>78</v>
      </c>
    </row>
    <row r="27" spans="1:3" x14ac:dyDescent="0.25">
      <c r="A27" s="3" t="s">
        <v>207</v>
      </c>
      <c r="B27">
        <v>7</v>
      </c>
      <c r="C27" s="6">
        <v>0</v>
      </c>
    </row>
    <row r="28" spans="1:3" x14ac:dyDescent="0.25">
      <c r="A28" s="3" t="s">
        <v>780</v>
      </c>
      <c r="B28">
        <v>85</v>
      </c>
    </row>
    <row r="31" spans="1:3" x14ac:dyDescent="0.25">
      <c r="A31" s="2" t="s">
        <v>775</v>
      </c>
      <c r="B31" t="s">
        <v>1018</v>
      </c>
    </row>
    <row r="32" spans="1:3" x14ac:dyDescent="0.25">
      <c r="A32" s="3" t="s">
        <v>1019</v>
      </c>
      <c r="B32">
        <v>1</v>
      </c>
    </row>
    <row r="33" spans="1:2" x14ac:dyDescent="0.25">
      <c r="A33" s="3" t="s">
        <v>753</v>
      </c>
      <c r="B33">
        <v>1</v>
      </c>
    </row>
    <row r="34" spans="1:2" x14ac:dyDescent="0.25">
      <c r="A34" s="3" t="s">
        <v>585</v>
      </c>
      <c r="B34">
        <v>1</v>
      </c>
    </row>
    <row r="35" spans="1:2" x14ac:dyDescent="0.25">
      <c r="A35" s="3" t="s">
        <v>1020</v>
      </c>
      <c r="B35">
        <v>1</v>
      </c>
    </row>
    <row r="36" spans="1:2" x14ac:dyDescent="0.25">
      <c r="A36" s="3" t="s">
        <v>393</v>
      </c>
      <c r="B36">
        <v>1</v>
      </c>
    </row>
    <row r="37" spans="1:2" x14ac:dyDescent="0.25">
      <c r="A37" s="3" t="s">
        <v>782</v>
      </c>
    </row>
    <row r="38" spans="1:2" x14ac:dyDescent="0.25">
      <c r="A38" s="3" t="s">
        <v>780</v>
      </c>
      <c r="B38">
        <v>5</v>
      </c>
    </row>
  </sheetData>
  <pageMargins left="0.511811024" right="0.511811024" top="0.78740157499999996" bottom="0.78740157499999996" header="0.31496062000000002" footer="0.31496062000000002"/>
  <pageSetup paperSize="9" orientation="portrait" r:id="rId7"/>
  <drawing r:id="rId8"/>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9DE3-20CC-4458-9F48-3574FB8A1B7B}">
  <dimension ref="A2:F40"/>
  <sheetViews>
    <sheetView workbookViewId="0">
      <selection activeCell="F12" sqref="F12"/>
    </sheetView>
    <sheetView workbookViewId="1"/>
  </sheetViews>
  <sheetFormatPr defaultRowHeight="13.2" x14ac:dyDescent="0.25"/>
  <cols>
    <col min="1" max="1" width="16.33203125" customWidth="1"/>
    <col min="2" max="2" width="13" customWidth="1"/>
    <col min="3" max="3" width="8" style="6" customWidth="1"/>
    <col min="4" max="4" width="10.5546875" bestFit="1" customWidth="1"/>
  </cols>
  <sheetData>
    <row r="2" spans="1:6" x14ac:dyDescent="0.25">
      <c r="A2" s="2" t="s">
        <v>775</v>
      </c>
      <c r="B2" t="s">
        <v>1021</v>
      </c>
    </row>
    <row r="3" spans="1:6" x14ac:dyDescent="0.25">
      <c r="A3" s="3" t="s">
        <v>206</v>
      </c>
      <c r="B3">
        <v>12</v>
      </c>
      <c r="C3" s="6">
        <f>12/85</f>
        <v>0.14117647058823529</v>
      </c>
    </row>
    <row r="4" spans="1:6" x14ac:dyDescent="0.25">
      <c r="A4" s="3" t="s">
        <v>782</v>
      </c>
    </row>
    <row r="5" spans="1:6" x14ac:dyDescent="0.25">
      <c r="A5" s="3" t="s">
        <v>780</v>
      </c>
      <c r="B5">
        <v>12</v>
      </c>
      <c r="E5" t="s">
        <v>839</v>
      </c>
      <c r="F5">
        <v>5</v>
      </c>
    </row>
    <row r="6" spans="1:6" x14ac:dyDescent="0.25">
      <c r="E6" t="s">
        <v>840</v>
      </c>
      <c r="F6">
        <v>8</v>
      </c>
    </row>
    <row r="7" spans="1:6" x14ac:dyDescent="0.25">
      <c r="A7" s="2" t="s">
        <v>775</v>
      </c>
      <c r="B7" t="s">
        <v>1022</v>
      </c>
      <c r="E7" t="s">
        <v>841</v>
      </c>
      <c r="F7">
        <v>4</v>
      </c>
    </row>
    <row r="8" spans="1:6" x14ac:dyDescent="0.25">
      <c r="A8" s="3" t="s">
        <v>209</v>
      </c>
      <c r="B8">
        <v>73</v>
      </c>
      <c r="E8" t="s">
        <v>842</v>
      </c>
      <c r="F8">
        <v>1</v>
      </c>
    </row>
    <row r="9" spans="1:6" x14ac:dyDescent="0.25">
      <c r="A9" s="3" t="s">
        <v>207</v>
      </c>
      <c r="B9">
        <v>7</v>
      </c>
    </row>
    <row r="10" spans="1:6" x14ac:dyDescent="0.25">
      <c r="A10" s="3" t="s">
        <v>206</v>
      </c>
      <c r="B10">
        <v>5</v>
      </c>
      <c r="C10" s="6">
        <f>5/12</f>
        <v>0.41666666666666669</v>
      </c>
    </row>
    <row r="11" spans="1:6" x14ac:dyDescent="0.25">
      <c r="A11" s="3" t="s">
        <v>780</v>
      </c>
      <c r="B11">
        <v>85</v>
      </c>
    </row>
    <row r="13" spans="1:6" x14ac:dyDescent="0.25">
      <c r="A13" s="2" t="s">
        <v>775</v>
      </c>
      <c r="B13" t="s">
        <v>1023</v>
      </c>
    </row>
    <row r="14" spans="1:6" x14ac:dyDescent="0.25">
      <c r="A14" s="3" t="s">
        <v>209</v>
      </c>
      <c r="B14">
        <v>73</v>
      </c>
    </row>
    <row r="15" spans="1:6" x14ac:dyDescent="0.25">
      <c r="A15" s="3" t="s">
        <v>207</v>
      </c>
      <c r="B15">
        <v>4</v>
      </c>
    </row>
    <row r="16" spans="1:6" x14ac:dyDescent="0.25">
      <c r="A16" s="3" t="s">
        <v>206</v>
      </c>
      <c r="B16">
        <v>8</v>
      </c>
      <c r="C16" s="6">
        <f>8/12</f>
        <v>0.66666666666666663</v>
      </c>
    </row>
    <row r="17" spans="1:3" x14ac:dyDescent="0.25">
      <c r="A17" s="3" t="s">
        <v>780</v>
      </c>
      <c r="B17">
        <v>85</v>
      </c>
    </row>
    <row r="19" spans="1:3" x14ac:dyDescent="0.25">
      <c r="A19" s="2" t="s">
        <v>775</v>
      </c>
      <c r="B19" t="s">
        <v>1024</v>
      </c>
    </row>
    <row r="20" spans="1:3" x14ac:dyDescent="0.25">
      <c r="A20" s="3" t="s">
        <v>209</v>
      </c>
      <c r="B20">
        <v>73</v>
      </c>
    </row>
    <row r="21" spans="1:3" x14ac:dyDescent="0.25">
      <c r="A21" s="3" t="s">
        <v>207</v>
      </c>
      <c r="B21">
        <v>8</v>
      </c>
    </row>
    <row r="22" spans="1:3" x14ac:dyDescent="0.25">
      <c r="A22" s="3" t="s">
        <v>206</v>
      </c>
      <c r="B22">
        <v>4</v>
      </c>
      <c r="C22" s="6">
        <f>4/12</f>
        <v>0.33333333333333331</v>
      </c>
    </row>
    <row r="23" spans="1:3" x14ac:dyDescent="0.25">
      <c r="A23" s="3" t="s">
        <v>780</v>
      </c>
      <c r="B23">
        <v>85</v>
      </c>
    </row>
    <row r="25" spans="1:3" x14ac:dyDescent="0.25">
      <c r="A25" s="2" t="s">
        <v>775</v>
      </c>
      <c r="B25" t="s">
        <v>1025</v>
      </c>
    </row>
    <row r="26" spans="1:3" x14ac:dyDescent="0.25">
      <c r="A26" s="3" t="s">
        <v>209</v>
      </c>
      <c r="B26">
        <v>73</v>
      </c>
    </row>
    <row r="27" spans="1:3" x14ac:dyDescent="0.25">
      <c r="A27" s="3" t="s">
        <v>207</v>
      </c>
      <c r="B27">
        <v>11</v>
      </c>
    </row>
    <row r="28" spans="1:3" x14ac:dyDescent="0.25">
      <c r="A28" s="3" t="s">
        <v>206</v>
      </c>
      <c r="B28">
        <v>1</v>
      </c>
      <c r="C28" s="6">
        <f>1/12</f>
        <v>8.3333333333333329E-2</v>
      </c>
    </row>
    <row r="29" spans="1:3" x14ac:dyDescent="0.25">
      <c r="A29" s="3" t="s">
        <v>780</v>
      </c>
      <c r="B29">
        <v>85</v>
      </c>
    </row>
    <row r="31" spans="1:3" x14ac:dyDescent="0.25">
      <c r="A31" s="2" t="s">
        <v>775</v>
      </c>
      <c r="B31" t="s">
        <v>1026</v>
      </c>
    </row>
    <row r="32" spans="1:3" x14ac:dyDescent="0.25">
      <c r="A32" s="3" t="s">
        <v>1027</v>
      </c>
      <c r="B32">
        <v>1</v>
      </c>
    </row>
    <row r="33" spans="1:2" x14ac:dyDescent="0.25">
      <c r="A33" s="3" t="s">
        <v>586</v>
      </c>
      <c r="B33">
        <v>1</v>
      </c>
    </row>
    <row r="34" spans="1:2" x14ac:dyDescent="0.25">
      <c r="A34" s="3" t="s">
        <v>393</v>
      </c>
      <c r="B34">
        <v>1</v>
      </c>
    </row>
    <row r="35" spans="1:2" x14ac:dyDescent="0.25">
      <c r="A35" s="3" t="s">
        <v>1028</v>
      </c>
      <c r="B35">
        <v>1</v>
      </c>
    </row>
    <row r="36" spans="1:2" x14ac:dyDescent="0.25">
      <c r="A36" s="3" t="s">
        <v>741</v>
      </c>
      <c r="B36">
        <v>1</v>
      </c>
    </row>
    <row r="37" spans="1:2" x14ac:dyDescent="0.25">
      <c r="A37" s="3" t="s">
        <v>646</v>
      </c>
      <c r="B37">
        <v>1</v>
      </c>
    </row>
    <row r="38" spans="1:2" x14ac:dyDescent="0.25">
      <c r="A38" s="3" t="s">
        <v>1029</v>
      </c>
      <c r="B38">
        <v>1</v>
      </c>
    </row>
    <row r="39" spans="1:2" x14ac:dyDescent="0.25">
      <c r="A39" s="3" t="s">
        <v>782</v>
      </c>
    </row>
    <row r="40" spans="1:2" x14ac:dyDescent="0.25">
      <c r="A40" s="3" t="s">
        <v>780</v>
      </c>
      <c r="B40">
        <v>7</v>
      </c>
    </row>
  </sheetData>
  <pageMargins left="0.511811024" right="0.511811024" top="0.78740157499999996" bottom="0.78740157499999996" header="0.31496062000000002" footer="0.31496062000000002"/>
  <pageSetup paperSize="9" orientation="portrait" r:id="rId7"/>
  <drawing r:id="rId8"/>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909A-B68D-4D24-8169-0AE3867FF8DF}">
  <dimension ref="A2:F36"/>
  <sheetViews>
    <sheetView workbookViewId="0">
      <selection activeCell="F16" sqref="F16"/>
    </sheetView>
    <sheetView workbookViewId="1"/>
  </sheetViews>
  <sheetFormatPr defaultRowHeight="13.2" x14ac:dyDescent="0.25"/>
  <cols>
    <col min="1" max="1" width="16.33203125" customWidth="1"/>
    <col min="2" max="2" width="19.88671875" customWidth="1"/>
    <col min="3" max="3" width="4.6640625" style="6" bestFit="1" customWidth="1"/>
    <col min="4" max="4" width="10.5546875" bestFit="1" customWidth="1"/>
  </cols>
  <sheetData>
    <row r="2" spans="1:6" x14ac:dyDescent="0.25">
      <c r="A2" s="2" t="s">
        <v>775</v>
      </c>
      <c r="B2" t="s">
        <v>1030</v>
      </c>
    </row>
    <row r="3" spans="1:6" x14ac:dyDescent="0.25">
      <c r="A3" s="3" t="s">
        <v>206</v>
      </c>
      <c r="B3">
        <v>6</v>
      </c>
      <c r="C3" s="6">
        <f>6/85</f>
        <v>7.0588235294117646E-2</v>
      </c>
    </row>
    <row r="4" spans="1:6" x14ac:dyDescent="0.25">
      <c r="A4" s="3" t="s">
        <v>782</v>
      </c>
    </row>
    <row r="5" spans="1:6" x14ac:dyDescent="0.25">
      <c r="A5" s="3" t="s">
        <v>780</v>
      </c>
      <c r="B5">
        <v>6</v>
      </c>
      <c r="E5" t="s">
        <v>839</v>
      </c>
      <c r="F5">
        <v>5</v>
      </c>
    </row>
    <row r="6" spans="1:6" x14ac:dyDescent="0.25">
      <c r="E6" t="s">
        <v>840</v>
      </c>
      <c r="F6">
        <v>3</v>
      </c>
    </row>
    <row r="7" spans="1:6" x14ac:dyDescent="0.25">
      <c r="A7" s="2" t="s">
        <v>775</v>
      </c>
      <c r="B7" t="s">
        <v>1031</v>
      </c>
      <c r="E7" t="s">
        <v>841</v>
      </c>
      <c r="F7">
        <v>1</v>
      </c>
    </row>
    <row r="8" spans="1:6" x14ac:dyDescent="0.25">
      <c r="A8" s="3" t="s">
        <v>209</v>
      </c>
      <c r="B8">
        <v>79</v>
      </c>
      <c r="E8" t="s">
        <v>842</v>
      </c>
      <c r="F8">
        <v>0</v>
      </c>
    </row>
    <row r="9" spans="1:6" x14ac:dyDescent="0.25">
      <c r="A9" s="3" t="s">
        <v>207</v>
      </c>
      <c r="B9">
        <v>1</v>
      </c>
    </row>
    <row r="10" spans="1:6" x14ac:dyDescent="0.25">
      <c r="A10" s="3" t="s">
        <v>206</v>
      </c>
      <c r="B10">
        <v>5</v>
      </c>
      <c r="C10" s="6">
        <f>5/6</f>
        <v>0.83333333333333337</v>
      </c>
    </row>
    <row r="11" spans="1:6" x14ac:dyDescent="0.25">
      <c r="A11" s="3" t="s">
        <v>780</v>
      </c>
      <c r="B11">
        <v>85</v>
      </c>
    </row>
    <row r="13" spans="1:6" x14ac:dyDescent="0.25">
      <c r="A13" s="2" t="s">
        <v>775</v>
      </c>
      <c r="B13" t="s">
        <v>1032</v>
      </c>
    </row>
    <row r="14" spans="1:6" x14ac:dyDescent="0.25">
      <c r="A14" s="3" t="s">
        <v>209</v>
      </c>
      <c r="B14">
        <v>79</v>
      </c>
    </row>
    <row r="15" spans="1:6" x14ac:dyDescent="0.25">
      <c r="A15" s="3" t="s">
        <v>207</v>
      </c>
      <c r="B15">
        <v>3</v>
      </c>
    </row>
    <row r="16" spans="1:6" x14ac:dyDescent="0.25">
      <c r="A16" s="3" t="s">
        <v>206</v>
      </c>
      <c r="B16">
        <v>3</v>
      </c>
      <c r="C16" s="6">
        <f>3/6</f>
        <v>0.5</v>
      </c>
    </row>
    <row r="17" spans="1:3" x14ac:dyDescent="0.25">
      <c r="A17" s="3" t="s">
        <v>780</v>
      </c>
      <c r="B17">
        <v>85</v>
      </c>
    </row>
    <row r="19" spans="1:3" x14ac:dyDescent="0.25">
      <c r="A19" s="2" t="s">
        <v>775</v>
      </c>
      <c r="B19" t="s">
        <v>1033</v>
      </c>
    </row>
    <row r="20" spans="1:3" x14ac:dyDescent="0.25">
      <c r="A20" s="3" t="s">
        <v>209</v>
      </c>
      <c r="B20">
        <v>79</v>
      </c>
    </row>
    <row r="21" spans="1:3" x14ac:dyDescent="0.25">
      <c r="A21" s="3" t="s">
        <v>207</v>
      </c>
      <c r="B21">
        <v>5</v>
      </c>
    </row>
    <row r="22" spans="1:3" x14ac:dyDescent="0.25">
      <c r="A22" s="3" t="s">
        <v>206</v>
      </c>
      <c r="B22">
        <v>1</v>
      </c>
      <c r="C22" s="6">
        <f>1/6</f>
        <v>0.16666666666666666</v>
      </c>
    </row>
    <row r="23" spans="1:3" x14ac:dyDescent="0.25">
      <c r="A23" s="3" t="s">
        <v>780</v>
      </c>
      <c r="B23">
        <v>85</v>
      </c>
    </row>
    <row r="25" spans="1:3" x14ac:dyDescent="0.25">
      <c r="A25" s="2" t="s">
        <v>775</v>
      </c>
      <c r="B25" t="s">
        <v>1034</v>
      </c>
    </row>
    <row r="26" spans="1:3" x14ac:dyDescent="0.25">
      <c r="A26" s="3" t="s">
        <v>209</v>
      </c>
      <c r="B26">
        <v>79</v>
      </c>
    </row>
    <row r="27" spans="1:3" x14ac:dyDescent="0.25">
      <c r="A27" s="3" t="s">
        <v>207</v>
      </c>
      <c r="B27">
        <v>6</v>
      </c>
      <c r="C27" s="6">
        <v>0</v>
      </c>
    </row>
    <row r="28" spans="1:3" x14ac:dyDescent="0.25">
      <c r="A28" s="3" t="s">
        <v>780</v>
      </c>
      <c r="B28">
        <v>85</v>
      </c>
    </row>
    <row r="31" spans="1:3" x14ac:dyDescent="0.25">
      <c r="A31" s="2" t="s">
        <v>775</v>
      </c>
      <c r="B31" t="s">
        <v>1035</v>
      </c>
    </row>
    <row r="32" spans="1:3" x14ac:dyDescent="0.25">
      <c r="A32" s="3" t="s">
        <v>587</v>
      </c>
      <c r="B32">
        <v>1</v>
      </c>
    </row>
    <row r="33" spans="1:2" x14ac:dyDescent="0.25">
      <c r="A33" s="3" t="s">
        <v>1036</v>
      </c>
      <c r="B33">
        <v>1</v>
      </c>
    </row>
    <row r="34" spans="1:2" x14ac:dyDescent="0.25">
      <c r="A34" s="3" t="s">
        <v>393</v>
      </c>
      <c r="B34">
        <v>1</v>
      </c>
    </row>
    <row r="35" spans="1:2" x14ac:dyDescent="0.25">
      <c r="A35" s="3" t="s">
        <v>782</v>
      </c>
    </row>
    <row r="36" spans="1:2" x14ac:dyDescent="0.25">
      <c r="A36" s="3" t="s">
        <v>780</v>
      </c>
      <c r="B36">
        <v>3</v>
      </c>
    </row>
  </sheetData>
  <pageMargins left="0.511811024" right="0.511811024" top="0.78740157499999996" bottom="0.78740157499999996" header="0.31496062000000002" footer="0.31496062000000002"/>
  <pageSetup paperSize="9" orientation="portrait" r:id="rId7"/>
  <drawing r:id="rId8"/>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7F855-E2EF-4355-86D6-50F3A5E9A3E7}">
  <dimension ref="A2:E39"/>
  <sheetViews>
    <sheetView workbookViewId="0">
      <selection activeCell="E7" sqref="E7"/>
    </sheetView>
    <sheetView workbookViewId="1"/>
  </sheetViews>
  <sheetFormatPr defaultRowHeight="13.2" x14ac:dyDescent="0.25"/>
  <cols>
    <col min="1" max="1" width="17.5546875" customWidth="1"/>
    <col min="2" max="2" width="8.33203125" customWidth="1"/>
    <col min="3" max="3" width="9.5546875" style="6" customWidth="1"/>
    <col min="4" max="4" width="10.5546875" bestFit="1" customWidth="1"/>
  </cols>
  <sheetData>
    <row r="2" spans="1:5" x14ac:dyDescent="0.25">
      <c r="A2" s="2" t="s">
        <v>775</v>
      </c>
      <c r="B2" t="s">
        <v>1037</v>
      </c>
    </row>
    <row r="3" spans="1:5" x14ac:dyDescent="0.25">
      <c r="A3" s="3" t="s">
        <v>206</v>
      </c>
      <c r="B3">
        <v>9</v>
      </c>
      <c r="C3" s="6">
        <f>9/85</f>
        <v>0.10588235294117647</v>
      </c>
    </row>
    <row r="4" spans="1:5" x14ac:dyDescent="0.25">
      <c r="A4" s="3" t="s">
        <v>782</v>
      </c>
      <c r="D4" t="s">
        <v>839</v>
      </c>
      <c r="E4">
        <v>6</v>
      </c>
    </row>
    <row r="5" spans="1:5" x14ac:dyDescent="0.25">
      <c r="A5" s="3" t="s">
        <v>780</v>
      </c>
      <c r="B5">
        <v>9</v>
      </c>
      <c r="D5" t="s">
        <v>840</v>
      </c>
      <c r="E5">
        <v>4</v>
      </c>
    </row>
    <row r="6" spans="1:5" x14ac:dyDescent="0.25">
      <c r="D6" t="s">
        <v>841</v>
      </c>
      <c r="E6">
        <v>0</v>
      </c>
    </row>
    <row r="7" spans="1:5" x14ac:dyDescent="0.25">
      <c r="A7" s="2" t="s">
        <v>775</v>
      </c>
      <c r="B7" t="s">
        <v>1038</v>
      </c>
      <c r="D7" t="s">
        <v>842</v>
      </c>
      <c r="E7">
        <v>0</v>
      </c>
    </row>
    <row r="8" spans="1:5" x14ac:dyDescent="0.25">
      <c r="A8" s="3" t="s">
        <v>209</v>
      </c>
      <c r="B8">
        <v>76</v>
      </c>
    </row>
    <row r="9" spans="1:5" x14ac:dyDescent="0.25">
      <c r="A9" s="3" t="s">
        <v>207</v>
      </c>
      <c r="B9">
        <v>3</v>
      </c>
    </row>
    <row r="10" spans="1:5" x14ac:dyDescent="0.25">
      <c r="A10" s="3" t="s">
        <v>206</v>
      </c>
      <c r="B10">
        <v>6</v>
      </c>
      <c r="C10" s="6">
        <f>6/9</f>
        <v>0.66666666666666663</v>
      </c>
    </row>
    <row r="11" spans="1:5" x14ac:dyDescent="0.25">
      <c r="A11" s="3" t="s">
        <v>780</v>
      </c>
      <c r="B11">
        <v>85</v>
      </c>
    </row>
    <row r="13" spans="1:5" x14ac:dyDescent="0.25">
      <c r="A13" s="2" t="s">
        <v>775</v>
      </c>
      <c r="B13" t="s">
        <v>1039</v>
      </c>
    </row>
    <row r="14" spans="1:5" x14ac:dyDescent="0.25">
      <c r="A14" s="3" t="s">
        <v>209</v>
      </c>
      <c r="B14">
        <v>76</v>
      </c>
    </row>
    <row r="15" spans="1:5" x14ac:dyDescent="0.25">
      <c r="A15" s="3" t="s">
        <v>207</v>
      </c>
      <c r="B15">
        <v>5</v>
      </c>
    </row>
    <row r="16" spans="1:5" x14ac:dyDescent="0.25">
      <c r="A16" s="3" t="s">
        <v>206</v>
      </c>
      <c r="B16">
        <v>4</v>
      </c>
      <c r="C16" s="6">
        <f>4/9</f>
        <v>0.44444444444444442</v>
      </c>
    </row>
    <row r="17" spans="1:3" x14ac:dyDescent="0.25">
      <c r="A17" s="3" t="s">
        <v>780</v>
      </c>
      <c r="B17">
        <v>85</v>
      </c>
    </row>
    <row r="19" spans="1:3" x14ac:dyDescent="0.25">
      <c r="A19" s="2" t="s">
        <v>775</v>
      </c>
      <c r="B19" t="s">
        <v>1040</v>
      </c>
    </row>
    <row r="20" spans="1:3" x14ac:dyDescent="0.25">
      <c r="A20" s="3" t="s">
        <v>209</v>
      </c>
      <c r="B20">
        <v>76</v>
      </c>
    </row>
    <row r="21" spans="1:3" x14ac:dyDescent="0.25">
      <c r="A21" s="3" t="s">
        <v>207</v>
      </c>
      <c r="B21">
        <v>9</v>
      </c>
      <c r="C21" s="6">
        <v>0</v>
      </c>
    </row>
    <row r="22" spans="1:3" x14ac:dyDescent="0.25">
      <c r="A22" s="3" t="s">
        <v>780</v>
      </c>
      <c r="B22">
        <v>85</v>
      </c>
    </row>
    <row r="25" spans="1:3" x14ac:dyDescent="0.25">
      <c r="A25" s="2" t="s">
        <v>775</v>
      </c>
      <c r="B25" t="s">
        <v>1041</v>
      </c>
    </row>
    <row r="26" spans="1:3" x14ac:dyDescent="0.25">
      <c r="A26" s="3" t="s">
        <v>209</v>
      </c>
      <c r="B26">
        <v>76</v>
      </c>
    </row>
    <row r="27" spans="1:3" x14ac:dyDescent="0.25">
      <c r="A27" s="3" t="s">
        <v>207</v>
      </c>
      <c r="B27">
        <v>9</v>
      </c>
      <c r="C27" s="6">
        <v>0</v>
      </c>
    </row>
    <row r="28" spans="1:3" x14ac:dyDescent="0.25">
      <c r="A28" s="3" t="s">
        <v>780</v>
      </c>
      <c r="B28">
        <v>85</v>
      </c>
    </row>
    <row r="31" spans="1:3" x14ac:dyDescent="0.25">
      <c r="A31" s="2" t="s">
        <v>775</v>
      </c>
      <c r="B31" t="s">
        <v>1042</v>
      </c>
    </row>
    <row r="32" spans="1:3" x14ac:dyDescent="0.25">
      <c r="A32" s="3" t="s">
        <v>588</v>
      </c>
      <c r="B32">
        <v>1</v>
      </c>
    </row>
    <row r="33" spans="1:2" x14ac:dyDescent="0.25">
      <c r="A33" s="3" t="s">
        <v>1043</v>
      </c>
      <c r="B33">
        <v>1</v>
      </c>
    </row>
    <row r="34" spans="1:2" x14ac:dyDescent="0.25">
      <c r="A34" s="3" t="s">
        <v>1044</v>
      </c>
      <c r="B34">
        <v>1</v>
      </c>
    </row>
    <row r="35" spans="1:2" x14ac:dyDescent="0.25">
      <c r="A35" s="3" t="s">
        <v>393</v>
      </c>
      <c r="B35">
        <v>1</v>
      </c>
    </row>
    <row r="36" spans="1:2" x14ac:dyDescent="0.25">
      <c r="A36" s="3" t="s">
        <v>707</v>
      </c>
      <c r="B36">
        <v>1</v>
      </c>
    </row>
    <row r="37" spans="1:2" x14ac:dyDescent="0.25">
      <c r="A37" s="3" t="s">
        <v>1045</v>
      </c>
      <c r="B37">
        <v>1</v>
      </c>
    </row>
    <row r="38" spans="1:2" x14ac:dyDescent="0.25">
      <c r="A38" s="3" t="s">
        <v>782</v>
      </c>
    </row>
    <row r="39" spans="1:2" x14ac:dyDescent="0.25">
      <c r="A39" s="3" t="s">
        <v>780</v>
      </c>
      <c r="B39">
        <v>6</v>
      </c>
    </row>
  </sheetData>
  <pageMargins left="0.511811024" right="0.511811024" top="0.78740157499999996" bottom="0.78740157499999996" header="0.31496062000000002" footer="0.31496062000000002"/>
  <pageSetup paperSize="9" orientation="portrait" r:id="rId7"/>
  <drawing r:id="rId8"/>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ACD5-D699-442C-A855-A70C15546834}">
  <dimension ref="A2:F42"/>
  <sheetViews>
    <sheetView workbookViewId="0">
      <selection activeCell="F9" sqref="F9"/>
    </sheetView>
    <sheetView workbookViewId="1"/>
  </sheetViews>
  <sheetFormatPr defaultRowHeight="13.2" x14ac:dyDescent="0.25"/>
  <cols>
    <col min="1" max="1" width="18.33203125" customWidth="1"/>
    <col min="2" max="2" width="11.5546875" customWidth="1"/>
    <col min="3" max="3" width="9.109375" style="6" customWidth="1"/>
    <col min="4" max="4" width="10.5546875" bestFit="1" customWidth="1"/>
  </cols>
  <sheetData>
    <row r="2" spans="1:6" x14ac:dyDescent="0.25">
      <c r="A2" s="2" t="s">
        <v>775</v>
      </c>
      <c r="B2" t="s">
        <v>1046</v>
      </c>
    </row>
    <row r="3" spans="1:6" x14ac:dyDescent="0.25">
      <c r="A3" s="3" t="s">
        <v>206</v>
      </c>
      <c r="B3">
        <v>12</v>
      </c>
      <c r="C3" s="6">
        <f>12/85</f>
        <v>0.14117647058823529</v>
      </c>
    </row>
    <row r="4" spans="1:6" x14ac:dyDescent="0.25">
      <c r="A4" s="3" t="s">
        <v>782</v>
      </c>
    </row>
    <row r="5" spans="1:6" x14ac:dyDescent="0.25">
      <c r="A5" s="3" t="s">
        <v>780</v>
      </c>
      <c r="B5">
        <v>12</v>
      </c>
      <c r="E5" t="s">
        <v>839</v>
      </c>
      <c r="F5">
        <v>9</v>
      </c>
    </row>
    <row r="6" spans="1:6" x14ac:dyDescent="0.25">
      <c r="E6" t="s">
        <v>840</v>
      </c>
      <c r="F6">
        <v>3</v>
      </c>
    </row>
    <row r="7" spans="1:6" x14ac:dyDescent="0.25">
      <c r="A7" s="2" t="s">
        <v>775</v>
      </c>
      <c r="B7" t="s">
        <v>1047</v>
      </c>
      <c r="E7" t="s">
        <v>841</v>
      </c>
      <c r="F7">
        <v>4</v>
      </c>
    </row>
    <row r="8" spans="1:6" x14ac:dyDescent="0.25">
      <c r="A8" s="3" t="s">
        <v>209</v>
      </c>
      <c r="B8">
        <v>73</v>
      </c>
      <c r="E8" t="s">
        <v>842</v>
      </c>
      <c r="F8">
        <v>3</v>
      </c>
    </row>
    <row r="9" spans="1:6" x14ac:dyDescent="0.25">
      <c r="A9" s="3" t="s">
        <v>207</v>
      </c>
      <c r="B9">
        <v>3</v>
      </c>
    </row>
    <row r="10" spans="1:6" x14ac:dyDescent="0.25">
      <c r="A10" s="3" t="s">
        <v>206</v>
      </c>
      <c r="B10">
        <v>9</v>
      </c>
      <c r="C10" s="6">
        <f>9/12</f>
        <v>0.75</v>
      </c>
    </row>
    <row r="11" spans="1:6" x14ac:dyDescent="0.25">
      <c r="A11" s="3" t="s">
        <v>780</v>
      </c>
      <c r="B11">
        <v>85</v>
      </c>
    </row>
    <row r="13" spans="1:6" x14ac:dyDescent="0.25">
      <c r="A13" s="2" t="s">
        <v>775</v>
      </c>
      <c r="B13" t="s">
        <v>1048</v>
      </c>
    </row>
    <row r="14" spans="1:6" x14ac:dyDescent="0.25">
      <c r="A14" s="3" t="s">
        <v>209</v>
      </c>
      <c r="B14">
        <v>73</v>
      </c>
    </row>
    <row r="15" spans="1:6" x14ac:dyDescent="0.25">
      <c r="A15" s="3" t="s">
        <v>207</v>
      </c>
      <c r="B15">
        <v>9</v>
      </c>
    </row>
    <row r="16" spans="1:6" x14ac:dyDescent="0.25">
      <c r="A16" s="3" t="s">
        <v>206</v>
      </c>
      <c r="B16">
        <v>3</v>
      </c>
      <c r="C16" s="6">
        <f>3/12</f>
        <v>0.25</v>
      </c>
    </row>
    <row r="17" spans="1:3" x14ac:dyDescent="0.25">
      <c r="A17" s="3" t="s">
        <v>780</v>
      </c>
      <c r="B17">
        <v>85</v>
      </c>
    </row>
    <row r="19" spans="1:3" x14ac:dyDescent="0.25">
      <c r="A19" s="2" t="s">
        <v>775</v>
      </c>
      <c r="B19" t="s">
        <v>1049</v>
      </c>
    </row>
    <row r="20" spans="1:3" x14ac:dyDescent="0.25">
      <c r="A20" s="3" t="s">
        <v>209</v>
      </c>
      <c r="B20">
        <v>73</v>
      </c>
    </row>
    <row r="21" spans="1:3" x14ac:dyDescent="0.25">
      <c r="A21" s="3" t="s">
        <v>207</v>
      </c>
      <c r="B21">
        <v>8</v>
      </c>
    </row>
    <row r="22" spans="1:3" x14ac:dyDescent="0.25">
      <c r="A22" s="3" t="s">
        <v>206</v>
      </c>
      <c r="B22">
        <v>4</v>
      </c>
      <c r="C22" s="6">
        <f>4/12</f>
        <v>0.33333333333333331</v>
      </c>
    </row>
    <row r="23" spans="1:3" x14ac:dyDescent="0.25">
      <c r="A23" s="3" t="s">
        <v>780</v>
      </c>
      <c r="B23">
        <v>85</v>
      </c>
    </row>
    <row r="25" spans="1:3" x14ac:dyDescent="0.25">
      <c r="A25" s="2" t="s">
        <v>775</v>
      </c>
      <c r="B25" t="s">
        <v>1050</v>
      </c>
    </row>
    <row r="26" spans="1:3" x14ac:dyDescent="0.25">
      <c r="A26" s="3" t="s">
        <v>209</v>
      </c>
      <c r="B26">
        <v>73</v>
      </c>
    </row>
    <row r="27" spans="1:3" x14ac:dyDescent="0.25">
      <c r="A27" s="3" t="s">
        <v>207</v>
      </c>
      <c r="B27">
        <v>9</v>
      </c>
    </row>
    <row r="28" spans="1:3" x14ac:dyDescent="0.25">
      <c r="A28" s="3" t="s">
        <v>206</v>
      </c>
      <c r="B28">
        <v>3</v>
      </c>
      <c r="C28" s="6">
        <f>3/12</f>
        <v>0.25</v>
      </c>
    </row>
    <row r="29" spans="1:3" x14ac:dyDescent="0.25">
      <c r="A29" s="3" t="s">
        <v>780</v>
      </c>
      <c r="B29">
        <v>85</v>
      </c>
    </row>
    <row r="31" spans="1:3" x14ac:dyDescent="0.25">
      <c r="A31" s="2" t="s">
        <v>775</v>
      </c>
      <c r="B31" t="s">
        <v>1051</v>
      </c>
    </row>
    <row r="32" spans="1:3" x14ac:dyDescent="0.25">
      <c r="A32" s="3" t="s">
        <v>1052</v>
      </c>
      <c r="B32">
        <v>1</v>
      </c>
    </row>
    <row r="33" spans="1:2" x14ac:dyDescent="0.25">
      <c r="A33" s="3" t="s">
        <v>1053</v>
      </c>
      <c r="B33">
        <v>1</v>
      </c>
    </row>
    <row r="34" spans="1:2" x14ac:dyDescent="0.25">
      <c r="A34" s="3" t="s">
        <v>1054</v>
      </c>
      <c r="B34">
        <v>1</v>
      </c>
    </row>
    <row r="35" spans="1:2" x14ac:dyDescent="0.25">
      <c r="A35" s="3" t="s">
        <v>756</v>
      </c>
      <c r="B35">
        <v>1</v>
      </c>
    </row>
    <row r="36" spans="1:2" x14ac:dyDescent="0.25">
      <c r="A36" s="3" t="s">
        <v>1055</v>
      </c>
      <c r="B36">
        <v>1</v>
      </c>
    </row>
    <row r="37" spans="1:2" x14ac:dyDescent="0.25">
      <c r="A37" s="3" t="s">
        <v>540</v>
      </c>
      <c r="B37">
        <v>1</v>
      </c>
    </row>
    <row r="38" spans="1:2" x14ac:dyDescent="0.25">
      <c r="A38" s="3" t="s">
        <v>393</v>
      </c>
      <c r="B38">
        <v>1</v>
      </c>
    </row>
    <row r="39" spans="1:2" x14ac:dyDescent="0.25">
      <c r="A39" s="3" t="s">
        <v>1056</v>
      </c>
      <c r="B39">
        <v>1</v>
      </c>
    </row>
    <row r="40" spans="1:2" x14ac:dyDescent="0.25">
      <c r="A40" s="3" t="s">
        <v>1057</v>
      </c>
      <c r="B40">
        <v>1</v>
      </c>
    </row>
    <row r="41" spans="1:2" x14ac:dyDescent="0.25">
      <c r="A41" s="3" t="s">
        <v>782</v>
      </c>
    </row>
    <row r="42" spans="1:2" x14ac:dyDescent="0.25">
      <c r="A42" s="3" t="s">
        <v>780</v>
      </c>
      <c r="B42">
        <v>9</v>
      </c>
    </row>
  </sheetData>
  <pageMargins left="0.511811024" right="0.511811024" top="0.78740157499999996" bottom="0.78740157499999996" header="0.31496062000000002" footer="0.31496062000000002"/>
  <pageSetup paperSize="9" orientation="portrait"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D1EC-CDD1-4FC1-BC51-302529B9FD7C}">
  <dimension ref="A1"/>
  <sheetViews>
    <sheetView workbookViewId="0"/>
    <sheetView workbookViewId="1"/>
  </sheetViews>
  <sheetFormatPr defaultRowHeight="13.2" x14ac:dyDescent="0.25"/>
  <sheetData/>
  <pageMargins left="0.511811024" right="0.511811024" top="0.78740157499999996" bottom="0.78740157499999996" header="0.31496062000000002" footer="0.31496062000000002"/>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C5C2-83E2-4D69-8141-C8090E5A1E51}">
  <dimension ref="A2:F39"/>
  <sheetViews>
    <sheetView workbookViewId="0">
      <selection activeCell="F19" sqref="F19"/>
    </sheetView>
    <sheetView workbookViewId="1"/>
  </sheetViews>
  <sheetFormatPr defaultRowHeight="13.2" x14ac:dyDescent="0.25"/>
  <cols>
    <col min="1" max="1" width="16.5546875" customWidth="1"/>
    <col min="2" max="2" width="14.109375" customWidth="1"/>
    <col min="3" max="3" width="10.88671875" style="6" customWidth="1"/>
    <col min="4" max="4" width="10.5546875" bestFit="1" customWidth="1"/>
  </cols>
  <sheetData>
    <row r="2" spans="1:6" x14ac:dyDescent="0.25">
      <c r="A2" s="2" t="s">
        <v>775</v>
      </c>
      <c r="B2" t="s">
        <v>1058</v>
      </c>
    </row>
    <row r="3" spans="1:6" x14ac:dyDescent="0.25">
      <c r="A3" s="3" t="s">
        <v>206</v>
      </c>
      <c r="B3">
        <v>8</v>
      </c>
      <c r="C3" s="6">
        <f>8/85</f>
        <v>9.4117647058823528E-2</v>
      </c>
    </row>
    <row r="4" spans="1:6" x14ac:dyDescent="0.25">
      <c r="A4" s="3" t="s">
        <v>782</v>
      </c>
      <c r="E4" t="s">
        <v>839</v>
      </c>
      <c r="F4">
        <v>3</v>
      </c>
    </row>
    <row r="5" spans="1:6" x14ac:dyDescent="0.25">
      <c r="A5" s="3" t="s">
        <v>780</v>
      </c>
      <c r="B5">
        <v>8</v>
      </c>
      <c r="E5" t="s">
        <v>840</v>
      </c>
      <c r="F5">
        <v>3</v>
      </c>
    </row>
    <row r="6" spans="1:6" x14ac:dyDescent="0.25">
      <c r="E6" t="s">
        <v>841</v>
      </c>
      <c r="F6">
        <v>1</v>
      </c>
    </row>
    <row r="7" spans="1:6" x14ac:dyDescent="0.25">
      <c r="A7" s="2" t="s">
        <v>775</v>
      </c>
      <c r="B7" t="s">
        <v>1059</v>
      </c>
      <c r="E7" t="s">
        <v>842</v>
      </c>
      <c r="F7">
        <v>0</v>
      </c>
    </row>
    <row r="8" spans="1:6" x14ac:dyDescent="0.25">
      <c r="A8" s="3" t="s">
        <v>209</v>
      </c>
      <c r="B8">
        <v>77</v>
      </c>
    </row>
    <row r="9" spans="1:6" x14ac:dyDescent="0.25">
      <c r="A9" s="3" t="s">
        <v>207</v>
      </c>
      <c r="B9">
        <v>5</v>
      </c>
    </row>
    <row r="10" spans="1:6" x14ac:dyDescent="0.25">
      <c r="A10" s="3" t="s">
        <v>206</v>
      </c>
      <c r="B10">
        <v>3</v>
      </c>
      <c r="C10" s="6">
        <f>3/8</f>
        <v>0.375</v>
      </c>
    </row>
    <row r="11" spans="1:6" x14ac:dyDescent="0.25">
      <c r="A11" s="3" t="s">
        <v>780</v>
      </c>
      <c r="B11">
        <v>85</v>
      </c>
    </row>
    <row r="13" spans="1:6" x14ac:dyDescent="0.25">
      <c r="A13" s="2" t="s">
        <v>775</v>
      </c>
      <c r="B13" t="s">
        <v>1060</v>
      </c>
    </row>
    <row r="14" spans="1:6" x14ac:dyDescent="0.25">
      <c r="A14" s="3" t="s">
        <v>209</v>
      </c>
      <c r="B14">
        <v>77</v>
      </c>
    </row>
    <row r="15" spans="1:6" x14ac:dyDescent="0.25">
      <c r="A15" s="3" t="s">
        <v>207</v>
      </c>
      <c r="B15">
        <v>5</v>
      </c>
    </row>
    <row r="16" spans="1:6" x14ac:dyDescent="0.25">
      <c r="A16" s="3" t="s">
        <v>206</v>
      </c>
      <c r="B16">
        <v>3</v>
      </c>
      <c r="C16" s="6">
        <f>3/8</f>
        <v>0.375</v>
      </c>
    </row>
    <row r="17" spans="1:3" x14ac:dyDescent="0.25">
      <c r="A17" s="3" t="s">
        <v>780</v>
      </c>
      <c r="B17">
        <v>85</v>
      </c>
    </row>
    <row r="19" spans="1:3" x14ac:dyDescent="0.25">
      <c r="A19" s="2" t="s">
        <v>775</v>
      </c>
      <c r="B19" t="s">
        <v>1061</v>
      </c>
    </row>
    <row r="20" spans="1:3" x14ac:dyDescent="0.25">
      <c r="A20" s="3" t="s">
        <v>209</v>
      </c>
      <c r="B20">
        <v>77</v>
      </c>
    </row>
    <row r="21" spans="1:3" x14ac:dyDescent="0.25">
      <c r="A21" s="3" t="s">
        <v>207</v>
      </c>
      <c r="B21">
        <v>7</v>
      </c>
    </row>
    <row r="22" spans="1:3" x14ac:dyDescent="0.25">
      <c r="A22" s="3" t="s">
        <v>206</v>
      </c>
      <c r="B22">
        <v>1</v>
      </c>
      <c r="C22" s="6">
        <f>1/8</f>
        <v>0.125</v>
      </c>
    </row>
    <row r="23" spans="1:3" x14ac:dyDescent="0.25">
      <c r="A23" s="3" t="s">
        <v>780</v>
      </c>
      <c r="B23">
        <v>85</v>
      </c>
    </row>
    <row r="25" spans="1:3" x14ac:dyDescent="0.25">
      <c r="A25" s="2" t="s">
        <v>775</v>
      </c>
      <c r="B25" t="s">
        <v>1062</v>
      </c>
    </row>
    <row r="26" spans="1:3" x14ac:dyDescent="0.25">
      <c r="A26" s="3" t="s">
        <v>209</v>
      </c>
      <c r="B26">
        <v>77</v>
      </c>
    </row>
    <row r="27" spans="1:3" x14ac:dyDescent="0.25">
      <c r="A27" s="3" t="s">
        <v>207</v>
      </c>
      <c r="B27">
        <v>8</v>
      </c>
      <c r="C27" s="6">
        <v>0</v>
      </c>
    </row>
    <row r="28" spans="1:3" x14ac:dyDescent="0.25">
      <c r="A28" s="3" t="s">
        <v>780</v>
      </c>
      <c r="B28">
        <v>85</v>
      </c>
    </row>
    <row r="31" spans="1:3" x14ac:dyDescent="0.25">
      <c r="A31" s="2" t="s">
        <v>775</v>
      </c>
      <c r="B31" t="s">
        <v>1063</v>
      </c>
    </row>
    <row r="32" spans="1:3" x14ac:dyDescent="0.25">
      <c r="A32" s="3" t="s">
        <v>1064</v>
      </c>
      <c r="B32">
        <v>1</v>
      </c>
    </row>
    <row r="33" spans="1:2" x14ac:dyDescent="0.25">
      <c r="A33" s="3" t="s">
        <v>1065</v>
      </c>
      <c r="B33">
        <v>1</v>
      </c>
    </row>
    <row r="34" spans="1:2" x14ac:dyDescent="0.25">
      <c r="A34" s="3" t="s">
        <v>581</v>
      </c>
      <c r="B34">
        <v>1</v>
      </c>
    </row>
    <row r="35" spans="1:2" x14ac:dyDescent="0.25">
      <c r="A35" s="3" t="s">
        <v>393</v>
      </c>
      <c r="B35">
        <v>1</v>
      </c>
    </row>
    <row r="36" spans="1:2" x14ac:dyDescent="0.25">
      <c r="A36" s="3" t="s">
        <v>1066</v>
      </c>
      <c r="B36">
        <v>1</v>
      </c>
    </row>
    <row r="37" spans="1:2" x14ac:dyDescent="0.25">
      <c r="A37" s="3" t="s">
        <v>505</v>
      </c>
      <c r="B37">
        <v>1</v>
      </c>
    </row>
    <row r="38" spans="1:2" x14ac:dyDescent="0.25">
      <c r="A38" s="3" t="s">
        <v>782</v>
      </c>
    </row>
    <row r="39" spans="1:2" x14ac:dyDescent="0.25">
      <c r="A39" s="3" t="s">
        <v>780</v>
      </c>
      <c r="B39">
        <v>6</v>
      </c>
    </row>
  </sheetData>
  <pageMargins left="0.511811024" right="0.511811024" top="0.78740157499999996" bottom="0.78740157499999996" header="0.31496062000000002" footer="0.31496062000000002"/>
  <pageSetup paperSize="9" orientation="portrait" r:id="rId7"/>
  <drawing r:id="rId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D513-7FEE-4530-8F4E-4F2A1FE234DE}">
  <dimension ref="A2:F54"/>
  <sheetViews>
    <sheetView workbookViewId="0">
      <selection activeCell="F14" sqref="F14"/>
    </sheetView>
    <sheetView workbookViewId="1"/>
  </sheetViews>
  <sheetFormatPr defaultRowHeight="13.2" x14ac:dyDescent="0.25"/>
  <cols>
    <col min="1" max="1" width="11.33203125" customWidth="1"/>
    <col min="2" max="2" width="11" customWidth="1"/>
    <col min="3" max="3" width="10.33203125" style="6" customWidth="1"/>
    <col min="4" max="4" width="10.5546875" bestFit="1" customWidth="1"/>
  </cols>
  <sheetData>
    <row r="2" spans="1:6" x14ac:dyDescent="0.25">
      <c r="A2" s="2" t="s">
        <v>775</v>
      </c>
      <c r="B2" t="s">
        <v>1067</v>
      </c>
    </row>
    <row r="3" spans="1:6" x14ac:dyDescent="0.25">
      <c r="A3" s="3" t="s">
        <v>206</v>
      </c>
      <c r="B3">
        <v>25</v>
      </c>
      <c r="C3" s="6">
        <f>25/85</f>
        <v>0.29411764705882354</v>
      </c>
    </row>
    <row r="4" spans="1:6" x14ac:dyDescent="0.25">
      <c r="A4" s="3" t="s">
        <v>782</v>
      </c>
    </row>
    <row r="5" spans="1:6" x14ac:dyDescent="0.25">
      <c r="A5" s="3" t="s">
        <v>780</v>
      </c>
      <c r="B5">
        <v>25</v>
      </c>
      <c r="E5" t="s">
        <v>839</v>
      </c>
      <c r="F5">
        <v>11</v>
      </c>
    </row>
    <row r="6" spans="1:6" x14ac:dyDescent="0.25">
      <c r="E6" t="s">
        <v>840</v>
      </c>
      <c r="F6">
        <v>13</v>
      </c>
    </row>
    <row r="7" spans="1:6" x14ac:dyDescent="0.25">
      <c r="A7" s="2" t="s">
        <v>775</v>
      </c>
      <c r="B7" t="s">
        <v>1068</v>
      </c>
      <c r="E7" t="s">
        <v>841</v>
      </c>
      <c r="F7">
        <v>8</v>
      </c>
    </row>
    <row r="8" spans="1:6" x14ac:dyDescent="0.25">
      <c r="A8" s="3" t="s">
        <v>209</v>
      </c>
      <c r="B8">
        <v>60</v>
      </c>
      <c r="E8" t="s">
        <v>842</v>
      </c>
      <c r="F8">
        <v>6</v>
      </c>
    </row>
    <row r="9" spans="1:6" x14ac:dyDescent="0.25">
      <c r="A9" s="3" t="s">
        <v>207</v>
      </c>
      <c r="B9">
        <v>14</v>
      </c>
    </row>
    <row r="10" spans="1:6" x14ac:dyDescent="0.25">
      <c r="A10" s="3" t="s">
        <v>206</v>
      </c>
      <c r="B10">
        <v>11</v>
      </c>
      <c r="C10" s="6">
        <f>11/25</f>
        <v>0.44</v>
      </c>
    </row>
    <row r="11" spans="1:6" x14ac:dyDescent="0.25">
      <c r="A11" s="3" t="s">
        <v>780</v>
      </c>
      <c r="B11">
        <v>85</v>
      </c>
    </row>
    <row r="13" spans="1:6" x14ac:dyDescent="0.25">
      <c r="A13" s="2" t="s">
        <v>775</v>
      </c>
      <c r="B13" t="s">
        <v>1069</v>
      </c>
    </row>
    <row r="14" spans="1:6" x14ac:dyDescent="0.25">
      <c r="A14" s="3" t="s">
        <v>209</v>
      </c>
      <c r="B14">
        <v>60</v>
      </c>
    </row>
    <row r="15" spans="1:6" x14ac:dyDescent="0.25">
      <c r="A15" s="3" t="s">
        <v>207</v>
      </c>
      <c r="B15">
        <v>12</v>
      </c>
    </row>
    <row r="16" spans="1:6" x14ac:dyDescent="0.25">
      <c r="A16" s="3" t="s">
        <v>206</v>
      </c>
      <c r="B16">
        <v>13</v>
      </c>
      <c r="C16" s="6">
        <f>13/25</f>
        <v>0.52</v>
      </c>
    </row>
    <row r="17" spans="1:3" x14ac:dyDescent="0.25">
      <c r="A17" s="3" t="s">
        <v>780</v>
      </c>
      <c r="B17">
        <v>85</v>
      </c>
    </row>
    <row r="19" spans="1:3" x14ac:dyDescent="0.25">
      <c r="A19" s="2" t="s">
        <v>775</v>
      </c>
      <c r="B19" t="s">
        <v>1070</v>
      </c>
    </row>
    <row r="20" spans="1:3" x14ac:dyDescent="0.25">
      <c r="A20" s="3" t="s">
        <v>209</v>
      </c>
      <c r="B20">
        <v>60</v>
      </c>
    </row>
    <row r="21" spans="1:3" x14ac:dyDescent="0.25">
      <c r="A21" s="3" t="s">
        <v>207</v>
      </c>
      <c r="B21">
        <v>17</v>
      </c>
    </row>
    <row r="22" spans="1:3" x14ac:dyDescent="0.25">
      <c r="A22" s="3" t="s">
        <v>206</v>
      </c>
      <c r="B22">
        <v>8</v>
      </c>
      <c r="C22" s="6">
        <f>8/25</f>
        <v>0.32</v>
      </c>
    </row>
    <row r="23" spans="1:3" x14ac:dyDescent="0.25">
      <c r="A23" s="3" t="s">
        <v>780</v>
      </c>
      <c r="B23">
        <v>85</v>
      </c>
    </row>
    <row r="25" spans="1:3" x14ac:dyDescent="0.25">
      <c r="A25" s="2" t="s">
        <v>775</v>
      </c>
      <c r="B25" t="s">
        <v>1071</v>
      </c>
    </row>
    <row r="26" spans="1:3" x14ac:dyDescent="0.25">
      <c r="A26" s="3" t="s">
        <v>209</v>
      </c>
      <c r="B26">
        <v>60</v>
      </c>
    </row>
    <row r="27" spans="1:3" x14ac:dyDescent="0.25">
      <c r="A27" s="3" t="s">
        <v>207</v>
      </c>
      <c r="B27">
        <v>19</v>
      </c>
    </row>
    <row r="28" spans="1:3" x14ac:dyDescent="0.25">
      <c r="A28" s="3" t="s">
        <v>206</v>
      </c>
      <c r="B28">
        <v>6</v>
      </c>
      <c r="C28" s="6">
        <f>6/25</f>
        <v>0.24</v>
      </c>
    </row>
    <row r="29" spans="1:3" x14ac:dyDescent="0.25">
      <c r="A29" s="3" t="s">
        <v>780</v>
      </c>
      <c r="B29">
        <v>85</v>
      </c>
    </row>
    <row r="31" spans="1:3" x14ac:dyDescent="0.25">
      <c r="A31" s="2" t="s">
        <v>775</v>
      </c>
      <c r="B31" t="s">
        <v>1072</v>
      </c>
    </row>
    <row r="32" spans="1:3" x14ac:dyDescent="0.25">
      <c r="A32" s="3" t="s">
        <v>1073</v>
      </c>
      <c r="B32">
        <v>1</v>
      </c>
    </row>
    <row r="33" spans="1:2" x14ac:dyDescent="0.25">
      <c r="A33" s="3" t="s">
        <v>1074</v>
      </c>
      <c r="B33">
        <v>1</v>
      </c>
    </row>
    <row r="34" spans="1:2" x14ac:dyDescent="0.25">
      <c r="A34" s="3" t="s">
        <v>1075</v>
      </c>
      <c r="B34">
        <v>1</v>
      </c>
    </row>
    <row r="35" spans="1:2" x14ac:dyDescent="0.25">
      <c r="A35" s="3" t="s">
        <v>226</v>
      </c>
      <c r="B35">
        <v>1</v>
      </c>
    </row>
    <row r="36" spans="1:2" x14ac:dyDescent="0.25">
      <c r="A36" s="3" t="s">
        <v>675</v>
      </c>
      <c r="B36">
        <v>1</v>
      </c>
    </row>
    <row r="37" spans="1:2" x14ac:dyDescent="0.25">
      <c r="A37" s="3" t="s">
        <v>522</v>
      </c>
      <c r="B37">
        <v>1</v>
      </c>
    </row>
    <row r="38" spans="1:2" x14ac:dyDescent="0.25">
      <c r="A38" s="3" t="s">
        <v>273</v>
      </c>
      <c r="B38">
        <v>1</v>
      </c>
    </row>
    <row r="39" spans="1:2" x14ac:dyDescent="0.25">
      <c r="A39" s="3" t="s">
        <v>494</v>
      </c>
      <c r="B39">
        <v>1</v>
      </c>
    </row>
    <row r="40" spans="1:2" x14ac:dyDescent="0.25">
      <c r="A40" s="3" t="s">
        <v>393</v>
      </c>
      <c r="B40">
        <v>1</v>
      </c>
    </row>
    <row r="41" spans="1:2" x14ac:dyDescent="0.25">
      <c r="A41" s="3" t="s">
        <v>541</v>
      </c>
      <c r="B41">
        <v>1</v>
      </c>
    </row>
    <row r="42" spans="1:2" x14ac:dyDescent="0.25">
      <c r="A42" s="3" t="s">
        <v>255</v>
      </c>
      <c r="B42">
        <v>1</v>
      </c>
    </row>
    <row r="43" spans="1:2" x14ac:dyDescent="0.25">
      <c r="A43" s="3" t="s">
        <v>590</v>
      </c>
      <c r="B43">
        <v>1</v>
      </c>
    </row>
    <row r="44" spans="1:2" x14ac:dyDescent="0.25">
      <c r="A44" s="3" t="s">
        <v>471</v>
      </c>
      <c r="B44">
        <v>1</v>
      </c>
    </row>
    <row r="45" spans="1:2" x14ac:dyDescent="0.25">
      <c r="A45" s="3" t="s">
        <v>401</v>
      </c>
      <c r="B45">
        <v>1</v>
      </c>
    </row>
    <row r="46" spans="1:2" x14ac:dyDescent="0.25">
      <c r="A46" s="3" t="s">
        <v>689</v>
      </c>
      <c r="B46">
        <v>1</v>
      </c>
    </row>
    <row r="47" spans="1:2" x14ac:dyDescent="0.25">
      <c r="A47" s="3" t="s">
        <v>231</v>
      </c>
      <c r="B47">
        <v>1</v>
      </c>
    </row>
    <row r="48" spans="1:2" x14ac:dyDescent="0.25">
      <c r="A48" s="3" t="s">
        <v>381</v>
      </c>
      <c r="B48">
        <v>1</v>
      </c>
    </row>
    <row r="49" spans="1:2" x14ac:dyDescent="0.25">
      <c r="A49" s="3" t="s">
        <v>554</v>
      </c>
      <c r="B49">
        <v>1</v>
      </c>
    </row>
    <row r="50" spans="1:2" x14ac:dyDescent="0.25">
      <c r="A50" s="3" t="s">
        <v>710</v>
      </c>
      <c r="B50">
        <v>1</v>
      </c>
    </row>
    <row r="51" spans="1:2" x14ac:dyDescent="0.25">
      <c r="A51" s="3" t="s">
        <v>718</v>
      </c>
      <c r="B51">
        <v>1</v>
      </c>
    </row>
    <row r="52" spans="1:2" x14ac:dyDescent="0.25">
      <c r="A52" s="3" t="s">
        <v>628</v>
      </c>
      <c r="B52">
        <v>1</v>
      </c>
    </row>
    <row r="53" spans="1:2" x14ac:dyDescent="0.25">
      <c r="A53" s="3" t="s">
        <v>782</v>
      </c>
    </row>
    <row r="54" spans="1:2" x14ac:dyDescent="0.25">
      <c r="A54" s="3" t="s">
        <v>780</v>
      </c>
      <c r="B54">
        <v>21</v>
      </c>
    </row>
  </sheetData>
  <pageMargins left="0.511811024" right="0.511811024" top="0.78740157499999996" bottom="0.78740157499999996" header="0.31496062000000002" footer="0.31496062000000002"/>
  <pageSetup paperSize="9" orientation="portrait" r:id="rId7"/>
  <drawing r:id="rId8"/>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2044-FEBC-4063-A2BA-CFF907816CC0}">
  <dimension ref="A2:E38"/>
  <sheetViews>
    <sheetView tabSelected="1" topLeftCell="A4" workbookViewId="0">
      <selection activeCell="E8" sqref="E8"/>
    </sheetView>
    <sheetView workbookViewId="1"/>
  </sheetViews>
  <sheetFormatPr defaultRowHeight="13.2" x14ac:dyDescent="0.25"/>
  <cols>
    <col min="1" max="1" width="8.44140625" customWidth="1"/>
    <col min="2" max="2" width="11.88671875" customWidth="1"/>
    <col min="3" max="3" width="12.88671875" style="6" customWidth="1"/>
    <col min="4" max="4" width="10.5546875" bestFit="1" customWidth="1"/>
  </cols>
  <sheetData>
    <row r="2" spans="1:5" x14ac:dyDescent="0.25">
      <c r="A2" s="2" t="s">
        <v>775</v>
      </c>
      <c r="B2" t="s">
        <v>1076</v>
      </c>
    </row>
    <row r="3" spans="1:5" x14ac:dyDescent="0.25">
      <c r="A3" s="3" t="s">
        <v>206</v>
      </c>
      <c r="B3">
        <v>7</v>
      </c>
      <c r="C3" s="6">
        <f>7/85</f>
        <v>8.2352941176470587E-2</v>
      </c>
    </row>
    <row r="4" spans="1:5" x14ac:dyDescent="0.25">
      <c r="A4" s="3" t="s">
        <v>782</v>
      </c>
      <c r="D4" t="s">
        <v>839</v>
      </c>
      <c r="E4">
        <v>4</v>
      </c>
    </row>
    <row r="5" spans="1:5" x14ac:dyDescent="0.25">
      <c r="A5" s="3" t="s">
        <v>780</v>
      </c>
      <c r="B5">
        <v>7</v>
      </c>
      <c r="D5" t="s">
        <v>840</v>
      </c>
      <c r="E5">
        <v>2</v>
      </c>
    </row>
    <row r="6" spans="1:5" x14ac:dyDescent="0.25">
      <c r="D6" t="s">
        <v>841</v>
      </c>
      <c r="E6">
        <v>0</v>
      </c>
    </row>
    <row r="7" spans="1:5" x14ac:dyDescent="0.25">
      <c r="A7" s="2" t="s">
        <v>775</v>
      </c>
      <c r="B7" t="s">
        <v>1077</v>
      </c>
      <c r="D7" t="s">
        <v>842</v>
      </c>
      <c r="E7">
        <v>0</v>
      </c>
    </row>
    <row r="8" spans="1:5" x14ac:dyDescent="0.25">
      <c r="A8" s="3" t="s">
        <v>209</v>
      </c>
      <c r="B8">
        <v>78</v>
      </c>
    </row>
    <row r="9" spans="1:5" x14ac:dyDescent="0.25">
      <c r="A9" s="3" t="s">
        <v>207</v>
      </c>
      <c r="B9">
        <v>3</v>
      </c>
    </row>
    <row r="10" spans="1:5" x14ac:dyDescent="0.25">
      <c r="A10" s="3" t="s">
        <v>206</v>
      </c>
      <c r="B10">
        <v>4</v>
      </c>
      <c r="C10" s="6">
        <f>4/7</f>
        <v>0.5714285714285714</v>
      </c>
    </row>
    <row r="11" spans="1:5" x14ac:dyDescent="0.25">
      <c r="A11" s="3" t="s">
        <v>780</v>
      </c>
      <c r="B11">
        <v>85</v>
      </c>
    </row>
    <row r="13" spans="1:5" x14ac:dyDescent="0.25">
      <c r="A13" s="2" t="s">
        <v>775</v>
      </c>
      <c r="B13" t="s">
        <v>1078</v>
      </c>
    </row>
    <row r="14" spans="1:5" x14ac:dyDescent="0.25">
      <c r="A14" s="3" t="s">
        <v>209</v>
      </c>
      <c r="B14">
        <v>78</v>
      </c>
    </row>
    <row r="15" spans="1:5" x14ac:dyDescent="0.25">
      <c r="A15" s="3" t="s">
        <v>207</v>
      </c>
      <c r="B15">
        <v>5</v>
      </c>
    </row>
    <row r="16" spans="1:5" x14ac:dyDescent="0.25">
      <c r="A16" s="3" t="s">
        <v>206</v>
      </c>
      <c r="B16">
        <v>2</v>
      </c>
      <c r="C16" s="6">
        <f>2/7</f>
        <v>0.2857142857142857</v>
      </c>
    </row>
    <row r="17" spans="1:3" x14ac:dyDescent="0.25">
      <c r="A17" s="3" t="s">
        <v>780</v>
      </c>
      <c r="B17">
        <v>85</v>
      </c>
    </row>
    <row r="19" spans="1:3" x14ac:dyDescent="0.25">
      <c r="A19" s="2" t="s">
        <v>775</v>
      </c>
      <c r="B19" t="s">
        <v>1079</v>
      </c>
    </row>
    <row r="20" spans="1:3" x14ac:dyDescent="0.25">
      <c r="A20" s="3" t="s">
        <v>209</v>
      </c>
      <c r="B20">
        <v>78</v>
      </c>
    </row>
    <row r="21" spans="1:3" x14ac:dyDescent="0.25">
      <c r="A21" s="3" t="s">
        <v>207</v>
      </c>
      <c r="B21">
        <v>7</v>
      </c>
      <c r="C21" s="6">
        <v>0</v>
      </c>
    </row>
    <row r="22" spans="1:3" x14ac:dyDescent="0.25">
      <c r="A22" s="3" t="s">
        <v>780</v>
      </c>
      <c r="B22">
        <v>85</v>
      </c>
    </row>
    <row r="25" spans="1:3" x14ac:dyDescent="0.25">
      <c r="A25" s="2" t="s">
        <v>775</v>
      </c>
      <c r="B25" t="s">
        <v>1080</v>
      </c>
    </row>
    <row r="26" spans="1:3" x14ac:dyDescent="0.25">
      <c r="A26" s="3" t="s">
        <v>209</v>
      </c>
      <c r="B26">
        <v>78</v>
      </c>
    </row>
    <row r="27" spans="1:3" x14ac:dyDescent="0.25">
      <c r="A27" s="3" t="s">
        <v>207</v>
      </c>
      <c r="B27">
        <v>7</v>
      </c>
      <c r="C27" s="6">
        <v>0</v>
      </c>
    </row>
    <row r="28" spans="1:3" x14ac:dyDescent="0.25">
      <c r="A28" s="3" t="s">
        <v>780</v>
      </c>
      <c r="B28">
        <v>85</v>
      </c>
    </row>
    <row r="31" spans="1:3" x14ac:dyDescent="0.25">
      <c r="A31" s="2" t="s">
        <v>775</v>
      </c>
      <c r="B31" t="s">
        <v>1081</v>
      </c>
    </row>
    <row r="32" spans="1:3" x14ac:dyDescent="0.25">
      <c r="A32" s="3" t="s">
        <v>1082</v>
      </c>
      <c r="B32">
        <v>1</v>
      </c>
    </row>
    <row r="33" spans="1:2" x14ac:dyDescent="0.25">
      <c r="A33" s="3" t="s">
        <v>591</v>
      </c>
      <c r="B33">
        <v>1</v>
      </c>
    </row>
    <row r="34" spans="1:2" x14ac:dyDescent="0.25">
      <c r="A34" s="3" t="s">
        <v>393</v>
      </c>
      <c r="B34">
        <v>1</v>
      </c>
    </row>
    <row r="35" spans="1:2" x14ac:dyDescent="0.25">
      <c r="A35" s="3" t="s">
        <v>321</v>
      </c>
      <c r="B35">
        <v>1</v>
      </c>
    </row>
    <row r="36" spans="1:2" x14ac:dyDescent="0.25">
      <c r="A36" s="3" t="s">
        <v>1083</v>
      </c>
      <c r="B36">
        <v>1</v>
      </c>
    </row>
    <row r="37" spans="1:2" x14ac:dyDescent="0.25">
      <c r="A37" s="3" t="s">
        <v>782</v>
      </c>
    </row>
    <row r="38" spans="1:2" x14ac:dyDescent="0.25">
      <c r="A38" s="3" t="s">
        <v>780</v>
      </c>
      <c r="B38">
        <v>5</v>
      </c>
    </row>
  </sheetData>
  <pageMargins left="0.511811024" right="0.511811024" top="0.78740157499999996" bottom="0.78740157499999996" header="0.31496062000000002" footer="0.31496062000000002"/>
  <pageSetup paperSize="9" orientation="portrait" r:id="rId7"/>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4FC5-CBDA-45E5-AD3F-8C7E757212B7}">
  <dimension ref="A2:C30"/>
  <sheetViews>
    <sheetView topLeftCell="A7" workbookViewId="0"/>
    <sheetView workbookViewId="1"/>
  </sheetViews>
  <sheetFormatPr defaultRowHeight="13.2" x14ac:dyDescent="0.25"/>
  <cols>
    <col min="1" max="2" width="50.6640625" customWidth="1"/>
    <col min="3" max="3" width="50.6640625" style="6" customWidth="1"/>
    <col min="4" max="4" width="10.5546875" bestFit="1" customWidth="1"/>
  </cols>
  <sheetData>
    <row r="2" spans="1:3" x14ac:dyDescent="0.25">
      <c r="A2" s="2" t="s">
        <v>775</v>
      </c>
      <c r="B2" t="s">
        <v>1084</v>
      </c>
    </row>
    <row r="3" spans="1:3" x14ac:dyDescent="0.25">
      <c r="A3" s="3" t="s">
        <v>207</v>
      </c>
      <c r="B3">
        <v>64</v>
      </c>
    </row>
    <row r="4" spans="1:3" x14ac:dyDescent="0.25">
      <c r="A4" s="3" t="s">
        <v>206</v>
      </c>
      <c r="B4">
        <v>21</v>
      </c>
      <c r="C4" s="6">
        <f>21/85</f>
        <v>0.24705882352941178</v>
      </c>
    </row>
    <row r="5" spans="1:3" x14ac:dyDescent="0.25">
      <c r="A5" s="3" t="s">
        <v>780</v>
      </c>
      <c r="B5">
        <v>85</v>
      </c>
    </row>
    <row r="7" spans="1:3" x14ac:dyDescent="0.25">
      <c r="A7" s="2" t="s">
        <v>775</v>
      </c>
      <c r="B7" t="s">
        <v>1085</v>
      </c>
    </row>
    <row r="8" spans="1:3" x14ac:dyDescent="0.25">
      <c r="A8" s="3" t="s">
        <v>555</v>
      </c>
      <c r="B8">
        <v>1</v>
      </c>
    </row>
    <row r="9" spans="1:3" x14ac:dyDescent="0.25">
      <c r="A9" s="3" t="s">
        <v>742</v>
      </c>
      <c r="B9">
        <v>1</v>
      </c>
    </row>
    <row r="10" spans="1:3" x14ac:dyDescent="0.25">
      <c r="A10" s="3" t="s">
        <v>676</v>
      </c>
      <c r="B10">
        <v>1</v>
      </c>
    </row>
    <row r="11" spans="1:3" x14ac:dyDescent="0.25">
      <c r="A11" s="3" t="s">
        <v>454</v>
      </c>
      <c r="B11">
        <v>1</v>
      </c>
    </row>
    <row r="12" spans="1:3" x14ac:dyDescent="0.25">
      <c r="A12" s="3" t="s">
        <v>307</v>
      </c>
      <c r="B12">
        <v>1</v>
      </c>
    </row>
    <row r="13" spans="1:3" x14ac:dyDescent="0.25">
      <c r="A13" s="3" t="s">
        <v>402</v>
      </c>
      <c r="B13">
        <v>1</v>
      </c>
    </row>
    <row r="14" spans="1:3" x14ac:dyDescent="0.25">
      <c r="A14" s="3" t="s">
        <v>712</v>
      </c>
      <c r="B14">
        <v>1</v>
      </c>
    </row>
    <row r="15" spans="1:3" x14ac:dyDescent="0.25">
      <c r="A15" s="3" t="s">
        <v>642</v>
      </c>
      <c r="B15">
        <v>1</v>
      </c>
    </row>
    <row r="16" spans="1:3" x14ac:dyDescent="0.25">
      <c r="A16" s="3" t="s">
        <v>653</v>
      </c>
      <c r="B16">
        <v>1</v>
      </c>
    </row>
    <row r="17" spans="1:2" x14ac:dyDescent="0.25">
      <c r="A17" s="3" t="s">
        <v>322</v>
      </c>
      <c r="B17">
        <v>1</v>
      </c>
    </row>
    <row r="18" spans="1:2" x14ac:dyDescent="0.25">
      <c r="A18" s="3" t="s">
        <v>433</v>
      </c>
      <c r="B18">
        <v>1</v>
      </c>
    </row>
    <row r="19" spans="1:2" x14ac:dyDescent="0.25">
      <c r="A19" s="3" t="s">
        <v>629</v>
      </c>
      <c r="B19">
        <v>1</v>
      </c>
    </row>
    <row r="20" spans="1:2" x14ac:dyDescent="0.25">
      <c r="A20" s="3" t="s">
        <v>259</v>
      </c>
      <c r="B20">
        <v>1</v>
      </c>
    </row>
    <row r="21" spans="1:2" x14ac:dyDescent="0.25">
      <c r="A21" s="3" t="s">
        <v>506</v>
      </c>
      <c r="B21">
        <v>1</v>
      </c>
    </row>
    <row r="22" spans="1:2" x14ac:dyDescent="0.25">
      <c r="A22" s="3" t="s">
        <v>409</v>
      </c>
      <c r="B22">
        <v>1</v>
      </c>
    </row>
    <row r="23" spans="1:2" x14ac:dyDescent="0.25">
      <c r="A23" s="3" t="s">
        <v>1086</v>
      </c>
      <c r="B23">
        <v>1</v>
      </c>
    </row>
    <row r="24" spans="1:2" x14ac:dyDescent="0.25">
      <c r="A24" s="3" t="s">
        <v>660</v>
      </c>
      <c r="B24">
        <v>1</v>
      </c>
    </row>
    <row r="25" spans="1:2" x14ac:dyDescent="0.25">
      <c r="A25" s="3" t="s">
        <v>472</v>
      </c>
      <c r="B25">
        <v>1</v>
      </c>
    </row>
    <row r="26" spans="1:2" x14ac:dyDescent="0.25">
      <c r="A26" s="3" t="s">
        <v>291</v>
      </c>
      <c r="B26">
        <v>1</v>
      </c>
    </row>
    <row r="27" spans="1:2" x14ac:dyDescent="0.25">
      <c r="A27" s="3" t="s">
        <v>542</v>
      </c>
      <c r="B27">
        <v>1</v>
      </c>
    </row>
    <row r="28" spans="1:2" x14ac:dyDescent="0.25">
      <c r="A28" s="3" t="s">
        <v>1087</v>
      </c>
      <c r="B28">
        <v>1</v>
      </c>
    </row>
    <row r="29" spans="1:2" x14ac:dyDescent="0.25">
      <c r="A29" s="3" t="s">
        <v>782</v>
      </c>
    </row>
    <row r="30" spans="1:2" x14ac:dyDescent="0.25">
      <c r="A30" s="3" t="s">
        <v>780</v>
      </c>
      <c r="B30">
        <v>21</v>
      </c>
    </row>
  </sheetData>
  <pageMargins left="0.511811024" right="0.511811024" top="0.78740157499999996" bottom="0.78740157499999996" header="0.31496062000000002" footer="0.31496062000000002"/>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466E-142C-4CC3-A3BE-9674BBCE4A5D}">
  <dimension ref="A1"/>
  <sheetViews>
    <sheetView workbookViewId="0"/>
    <sheetView zoomScale="40" zoomScaleNormal="40" workbookViewId="1">
      <selection activeCell="AR1" sqref="AR1"/>
    </sheetView>
  </sheetViews>
  <sheetFormatPr defaultRowHeight="13.2" x14ac:dyDescent="0.25"/>
  <sheetData/>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53BB-273D-4D7E-B519-646108A42233}">
  <dimension ref="A2:G80"/>
  <sheetViews>
    <sheetView topLeftCell="A56" zoomScale="80" zoomScaleNormal="80" workbookViewId="0">
      <selection activeCell="B86" sqref="B86"/>
    </sheetView>
    <sheetView topLeftCell="A70" workbookViewId="1"/>
  </sheetViews>
  <sheetFormatPr defaultRowHeight="13.2" x14ac:dyDescent="0.25"/>
  <cols>
    <col min="1" max="1" width="30.44140625" customWidth="1"/>
    <col min="2" max="2" width="100.6640625" customWidth="1"/>
    <col min="3" max="3" width="4.6640625" bestFit="1" customWidth="1"/>
    <col min="4" max="4" width="10.5546875" bestFit="1" customWidth="1"/>
  </cols>
  <sheetData>
    <row r="2" spans="1:3" x14ac:dyDescent="0.25">
      <c r="A2" s="2" t="s">
        <v>775</v>
      </c>
      <c r="B2" t="s">
        <v>785</v>
      </c>
    </row>
    <row r="3" spans="1:3" x14ac:dyDescent="0.25">
      <c r="A3" s="3" t="s">
        <v>207</v>
      </c>
      <c r="B3" s="5">
        <v>0.17647058823529413</v>
      </c>
    </row>
    <row r="4" spans="1:3" x14ac:dyDescent="0.25">
      <c r="A4" s="3" t="s">
        <v>206</v>
      </c>
      <c r="B4" s="5">
        <v>0.82352941176470584</v>
      </c>
    </row>
    <row r="5" spans="1:3" x14ac:dyDescent="0.25">
      <c r="A5" s="3" t="s">
        <v>780</v>
      </c>
      <c r="B5" s="5">
        <v>1</v>
      </c>
    </row>
    <row r="7" spans="1:3" x14ac:dyDescent="0.25">
      <c r="A7" s="2" t="s">
        <v>775</v>
      </c>
      <c r="B7" t="s">
        <v>786</v>
      </c>
    </row>
    <row r="8" spans="1:3" x14ac:dyDescent="0.25">
      <c r="A8" s="3" t="s">
        <v>206</v>
      </c>
      <c r="B8">
        <v>48</v>
      </c>
      <c r="C8" s="6">
        <f>48/85</f>
        <v>0.56470588235294117</v>
      </c>
    </row>
    <row r="9" spans="1:3" x14ac:dyDescent="0.25">
      <c r="A9" s="3" t="s">
        <v>782</v>
      </c>
    </row>
    <row r="10" spans="1:3" x14ac:dyDescent="0.25">
      <c r="A10" s="3" t="s">
        <v>780</v>
      </c>
      <c r="B10">
        <v>48</v>
      </c>
    </row>
    <row r="12" spans="1:3" x14ac:dyDescent="0.25">
      <c r="A12" s="2" t="s">
        <v>775</v>
      </c>
      <c r="B12" t="s">
        <v>787</v>
      </c>
    </row>
    <row r="13" spans="1:3" x14ac:dyDescent="0.25">
      <c r="A13" s="3" t="s">
        <v>209</v>
      </c>
      <c r="B13">
        <v>37</v>
      </c>
    </row>
    <row r="14" spans="1:3" x14ac:dyDescent="0.25">
      <c r="A14" s="3" t="s">
        <v>207</v>
      </c>
      <c r="B14">
        <v>18</v>
      </c>
    </row>
    <row r="15" spans="1:3" x14ac:dyDescent="0.25">
      <c r="A15" s="3" t="s">
        <v>206</v>
      </c>
      <c r="B15">
        <v>30</v>
      </c>
      <c r="C15" s="6">
        <f>GETPIVOTDATA("Que tipo de problema enfrentou ao aplicar o disposto neste capítulo?  [Lacuna regulatória (ausência de alguma condição que deveria ser incluída na norma)]",$A$12,"Que tipo de problema enfrentou ao aplicar o disposto neste capítulo?  [Lacuna regulatória (ausência de alguma condição que deveria ser incluída na norma)]","Sim")/48</f>
        <v>0.625</v>
      </c>
    </row>
    <row r="16" spans="1:3" x14ac:dyDescent="0.25">
      <c r="A16" s="3" t="s">
        <v>780</v>
      </c>
      <c r="B16">
        <v>85</v>
      </c>
    </row>
    <row r="18" spans="1:7" x14ac:dyDescent="0.25">
      <c r="A18" s="2" t="s">
        <v>775</v>
      </c>
      <c r="B18" t="s">
        <v>788</v>
      </c>
    </row>
    <row r="19" spans="1:7" x14ac:dyDescent="0.25">
      <c r="A19" s="3" t="s">
        <v>209</v>
      </c>
      <c r="B19">
        <v>37</v>
      </c>
      <c r="E19" t="s">
        <v>789</v>
      </c>
      <c r="F19" t="s">
        <v>790</v>
      </c>
    </row>
    <row r="20" spans="1:7" x14ac:dyDescent="0.25">
      <c r="A20" s="3" t="s">
        <v>207</v>
      </c>
      <c r="B20">
        <v>41</v>
      </c>
      <c r="E20" t="s">
        <v>791</v>
      </c>
      <c r="F20">
        <v>48</v>
      </c>
      <c r="G20" s="5">
        <v>0.56470588235294117</v>
      </c>
    </row>
    <row r="21" spans="1:7" x14ac:dyDescent="0.25">
      <c r="A21" s="3" t="s">
        <v>206</v>
      </c>
      <c r="B21">
        <v>7</v>
      </c>
      <c r="C21" s="6">
        <f>7/48</f>
        <v>0.14583333333333334</v>
      </c>
      <c r="E21" t="s">
        <v>792</v>
      </c>
      <c r="F21">
        <v>30</v>
      </c>
      <c r="G21" s="5">
        <v>0.35294117647058826</v>
      </c>
    </row>
    <row r="22" spans="1:7" x14ac:dyDescent="0.25">
      <c r="A22" s="3" t="s">
        <v>780</v>
      </c>
      <c r="B22">
        <v>85</v>
      </c>
      <c r="E22" t="s">
        <v>793</v>
      </c>
      <c r="F22">
        <v>34</v>
      </c>
      <c r="G22" s="5">
        <v>0.4</v>
      </c>
    </row>
    <row r="23" spans="1:7" x14ac:dyDescent="0.25">
      <c r="E23" t="s">
        <v>794</v>
      </c>
      <c r="F23">
        <v>19</v>
      </c>
      <c r="G23" s="5">
        <v>0.22352941176470589</v>
      </c>
    </row>
    <row r="24" spans="1:7" x14ac:dyDescent="0.25">
      <c r="A24" s="2" t="s">
        <v>775</v>
      </c>
      <c r="B24" t="s">
        <v>795</v>
      </c>
      <c r="E24" t="s">
        <v>796</v>
      </c>
      <c r="F24">
        <v>24</v>
      </c>
      <c r="G24" s="5">
        <v>0.28235294117647058</v>
      </c>
    </row>
    <row r="25" spans="1:7" x14ac:dyDescent="0.25">
      <c r="A25" s="3" t="s">
        <v>209</v>
      </c>
      <c r="B25">
        <v>37</v>
      </c>
      <c r="E25" t="s">
        <v>797</v>
      </c>
      <c r="F25">
        <v>19</v>
      </c>
      <c r="G25" s="5">
        <v>0.22352941176470589</v>
      </c>
    </row>
    <row r="26" spans="1:7" x14ac:dyDescent="0.25">
      <c r="A26" s="3" t="s">
        <v>207</v>
      </c>
      <c r="B26">
        <v>38</v>
      </c>
      <c r="E26" t="s">
        <v>798</v>
      </c>
      <c r="F26">
        <v>14</v>
      </c>
      <c r="G26" s="5">
        <v>0.16470588235294117</v>
      </c>
    </row>
    <row r="27" spans="1:7" x14ac:dyDescent="0.25">
      <c r="A27" s="3" t="s">
        <v>206</v>
      </c>
      <c r="B27">
        <v>10</v>
      </c>
      <c r="C27" s="6">
        <f>GETPIVOTDATA("Que tipo de problema enfrentou ao aplicar o disposto neste capítulo?  [Inadequação da regra (imprecisão ou incoerência, com necessidade de alteração ou supressão)]",$A$24,"Que tipo de problema enfrentou ao aplicar o disposto neste capítulo?  [Inadequação da regra (imprecisão ou incoerência, com necessidade de alteração ou supressão)]","Sim")/48</f>
        <v>0.20833333333333334</v>
      </c>
      <c r="E27" t="s">
        <v>799</v>
      </c>
      <c r="F27">
        <v>13</v>
      </c>
      <c r="G27" s="5">
        <v>0.15294117647058825</v>
      </c>
    </row>
    <row r="28" spans="1:7" x14ac:dyDescent="0.25">
      <c r="A28" s="3" t="s">
        <v>780</v>
      </c>
      <c r="B28">
        <v>85</v>
      </c>
      <c r="E28" t="s">
        <v>800</v>
      </c>
      <c r="F28">
        <v>14</v>
      </c>
      <c r="G28" s="5">
        <v>0.16470588235294117</v>
      </c>
    </row>
    <row r="29" spans="1:7" x14ac:dyDescent="0.25">
      <c r="E29" t="s">
        <v>801</v>
      </c>
      <c r="F29">
        <v>14</v>
      </c>
      <c r="G29" s="5">
        <v>0.16470588235294117</v>
      </c>
    </row>
    <row r="30" spans="1:7" x14ac:dyDescent="0.25">
      <c r="A30" s="2" t="s">
        <v>775</v>
      </c>
      <c r="B30" t="s">
        <v>802</v>
      </c>
      <c r="E30" t="s">
        <v>803</v>
      </c>
      <c r="F30">
        <v>13</v>
      </c>
      <c r="G30" s="5">
        <v>0.15294117647058825</v>
      </c>
    </row>
    <row r="31" spans="1:7" x14ac:dyDescent="0.25">
      <c r="A31" s="3" t="s">
        <v>209</v>
      </c>
      <c r="B31">
        <v>37</v>
      </c>
      <c r="E31" t="s">
        <v>804</v>
      </c>
      <c r="F31">
        <v>7</v>
      </c>
      <c r="G31" s="5">
        <v>0.08</v>
      </c>
    </row>
    <row r="32" spans="1:7" x14ac:dyDescent="0.25">
      <c r="A32" s="3" t="s">
        <v>207</v>
      </c>
      <c r="B32">
        <v>38</v>
      </c>
      <c r="E32" t="s">
        <v>805</v>
      </c>
      <c r="F32">
        <v>7</v>
      </c>
      <c r="G32" s="5">
        <v>0.08</v>
      </c>
    </row>
    <row r="33" spans="1:7" x14ac:dyDescent="0.25">
      <c r="A33" s="3" t="s">
        <v>206</v>
      </c>
      <c r="B33">
        <v>10</v>
      </c>
      <c r="E33" t="s">
        <v>806</v>
      </c>
      <c r="F33">
        <v>23</v>
      </c>
      <c r="G33" s="5">
        <v>0.27</v>
      </c>
    </row>
    <row r="34" spans="1:7" x14ac:dyDescent="0.25">
      <c r="A34" s="3" t="s">
        <v>780</v>
      </c>
      <c r="B34">
        <v>85</v>
      </c>
      <c r="E34" t="s">
        <v>807</v>
      </c>
      <c r="F34">
        <v>10</v>
      </c>
      <c r="G34" s="5">
        <v>0.12</v>
      </c>
    </row>
    <row r="35" spans="1:7" x14ac:dyDescent="0.25">
      <c r="E35" t="s">
        <v>808</v>
      </c>
      <c r="F35">
        <v>8</v>
      </c>
      <c r="G35" s="5">
        <v>0.09</v>
      </c>
    </row>
    <row r="36" spans="1:7" x14ac:dyDescent="0.25">
      <c r="A36" s="2" t="s">
        <v>775</v>
      </c>
      <c r="B36" t="s">
        <v>809</v>
      </c>
      <c r="E36" t="s">
        <v>810</v>
      </c>
      <c r="F36">
        <v>15</v>
      </c>
      <c r="G36" s="5">
        <v>0.18</v>
      </c>
    </row>
    <row r="37" spans="1:7" ht="46.95" customHeight="1" x14ac:dyDescent="0.25">
      <c r="A37" s="3" t="s">
        <v>499</v>
      </c>
      <c r="B37">
        <v>1</v>
      </c>
      <c r="E37" t="s">
        <v>811</v>
      </c>
      <c r="F37">
        <v>17</v>
      </c>
      <c r="G37" s="5">
        <v>0.2</v>
      </c>
    </row>
    <row r="38" spans="1:7" x14ac:dyDescent="0.25">
      <c r="A38" s="3" t="s">
        <v>721</v>
      </c>
      <c r="B38">
        <v>1</v>
      </c>
      <c r="E38" t="s">
        <v>812</v>
      </c>
      <c r="F38">
        <v>13</v>
      </c>
      <c r="G38" s="5">
        <v>0.15</v>
      </c>
    </row>
    <row r="39" spans="1:7" x14ac:dyDescent="0.25">
      <c r="A39" s="3" t="s">
        <v>547</v>
      </c>
      <c r="B39">
        <v>1</v>
      </c>
      <c r="E39" t="s">
        <v>813</v>
      </c>
      <c r="F39">
        <v>21</v>
      </c>
      <c r="G39" s="5">
        <v>0.25</v>
      </c>
    </row>
    <row r="40" spans="1:7" x14ac:dyDescent="0.25">
      <c r="A40" s="3" t="s">
        <v>663</v>
      </c>
      <c r="B40">
        <v>1</v>
      </c>
      <c r="E40" t="s">
        <v>814</v>
      </c>
      <c r="F40">
        <v>11</v>
      </c>
      <c r="G40" s="5">
        <v>0.13</v>
      </c>
    </row>
    <row r="41" spans="1:7" x14ac:dyDescent="0.25">
      <c r="A41" s="3" t="s">
        <v>468</v>
      </c>
      <c r="B41">
        <v>1</v>
      </c>
      <c r="E41" t="s">
        <v>815</v>
      </c>
      <c r="F41">
        <v>8</v>
      </c>
      <c r="G41" s="5">
        <v>0.09</v>
      </c>
    </row>
    <row r="42" spans="1:7" x14ac:dyDescent="0.25">
      <c r="A42" s="3" t="s">
        <v>457</v>
      </c>
      <c r="B42">
        <v>1</v>
      </c>
      <c r="E42" t="s">
        <v>816</v>
      </c>
      <c r="F42">
        <v>8</v>
      </c>
      <c r="G42" s="5">
        <v>0.09</v>
      </c>
    </row>
    <row r="43" spans="1:7" x14ac:dyDescent="0.25">
      <c r="A43" s="3" t="s">
        <v>490</v>
      </c>
      <c r="B43">
        <v>1</v>
      </c>
      <c r="E43" t="s">
        <v>817</v>
      </c>
      <c r="F43">
        <v>6</v>
      </c>
      <c r="G43" s="5">
        <v>7.0000000000000007E-2</v>
      </c>
    </row>
    <row r="44" spans="1:7" x14ac:dyDescent="0.25">
      <c r="A44" s="3" t="s">
        <v>595</v>
      </c>
      <c r="B44">
        <v>1</v>
      </c>
      <c r="E44" t="s">
        <v>818</v>
      </c>
      <c r="F44">
        <v>14</v>
      </c>
      <c r="G44" s="5">
        <v>0.16</v>
      </c>
    </row>
    <row r="45" spans="1:7" x14ac:dyDescent="0.25">
      <c r="A45" s="3" t="s">
        <v>692</v>
      </c>
      <c r="B45">
        <v>1</v>
      </c>
      <c r="E45" t="s">
        <v>819</v>
      </c>
      <c r="F45">
        <v>7</v>
      </c>
      <c r="G45" s="5">
        <v>0.08</v>
      </c>
    </row>
    <row r="46" spans="1:7" x14ac:dyDescent="0.25">
      <c r="A46" s="3" t="s">
        <v>650</v>
      </c>
      <c r="B46">
        <v>1</v>
      </c>
      <c r="E46" t="s">
        <v>820</v>
      </c>
      <c r="F46">
        <v>13</v>
      </c>
      <c r="G46" s="5">
        <v>0.15</v>
      </c>
    </row>
    <row r="47" spans="1:7" x14ac:dyDescent="0.25">
      <c r="A47" s="3" t="s">
        <v>632</v>
      </c>
      <c r="B47">
        <v>1</v>
      </c>
      <c r="E47" t="s">
        <v>821</v>
      </c>
      <c r="F47">
        <v>8</v>
      </c>
      <c r="G47" s="5">
        <v>0.09</v>
      </c>
    </row>
    <row r="48" spans="1:7" x14ac:dyDescent="0.25">
      <c r="A48" s="3" t="s">
        <v>246</v>
      </c>
      <c r="B48">
        <v>1</v>
      </c>
      <c r="E48" t="s">
        <v>822</v>
      </c>
      <c r="F48">
        <v>11</v>
      </c>
      <c r="G48" s="5">
        <v>0.13</v>
      </c>
    </row>
    <row r="49" spans="1:7" x14ac:dyDescent="0.25">
      <c r="A49" s="3" t="s">
        <v>483</v>
      </c>
      <c r="B49">
        <v>1</v>
      </c>
      <c r="E49" t="s">
        <v>823</v>
      </c>
      <c r="F49">
        <v>7</v>
      </c>
      <c r="G49" s="5">
        <v>0.08</v>
      </c>
    </row>
    <row r="50" spans="1:7" x14ac:dyDescent="0.25">
      <c r="A50" s="3" t="s">
        <v>273</v>
      </c>
      <c r="B50">
        <v>1</v>
      </c>
      <c r="E50" t="s">
        <v>824</v>
      </c>
      <c r="F50">
        <v>12</v>
      </c>
      <c r="G50" s="5">
        <v>0.14000000000000001</v>
      </c>
    </row>
    <row r="51" spans="1:7" x14ac:dyDescent="0.25">
      <c r="A51" s="3" t="s">
        <v>715</v>
      </c>
      <c r="B51">
        <v>1</v>
      </c>
      <c r="E51" t="s">
        <v>825</v>
      </c>
      <c r="F51">
        <v>6</v>
      </c>
      <c r="G51" s="5">
        <v>7.0000000000000007E-2</v>
      </c>
    </row>
    <row r="52" spans="1:7" x14ac:dyDescent="0.25">
      <c r="A52" s="3" t="s">
        <v>525</v>
      </c>
      <c r="B52">
        <v>1</v>
      </c>
      <c r="E52" t="s">
        <v>826</v>
      </c>
      <c r="F52">
        <v>9</v>
      </c>
      <c r="G52" s="5">
        <v>0.11</v>
      </c>
    </row>
    <row r="53" spans="1:7" x14ac:dyDescent="0.25">
      <c r="A53" s="3" t="s">
        <v>745</v>
      </c>
      <c r="B53">
        <v>1</v>
      </c>
      <c r="E53" t="s">
        <v>827</v>
      </c>
      <c r="F53">
        <v>12</v>
      </c>
      <c r="G53" s="5">
        <v>0.14000000000000001</v>
      </c>
    </row>
    <row r="54" spans="1:7" x14ac:dyDescent="0.25">
      <c r="A54" s="3" t="s">
        <v>621</v>
      </c>
      <c r="B54">
        <v>1</v>
      </c>
      <c r="E54" t="s">
        <v>828</v>
      </c>
      <c r="F54">
        <v>8</v>
      </c>
      <c r="G54" s="5">
        <v>0.09</v>
      </c>
    </row>
    <row r="55" spans="1:7" x14ac:dyDescent="0.25">
      <c r="A55" s="3" t="s">
        <v>645</v>
      </c>
      <c r="B55">
        <v>1</v>
      </c>
      <c r="E55" t="s">
        <v>829</v>
      </c>
      <c r="F55">
        <v>25</v>
      </c>
      <c r="G55" s="5">
        <v>0.28999999999999998</v>
      </c>
    </row>
    <row r="56" spans="1:7" x14ac:dyDescent="0.25">
      <c r="A56" s="3" t="s">
        <v>406</v>
      </c>
      <c r="B56">
        <v>1</v>
      </c>
      <c r="E56" t="s">
        <v>830</v>
      </c>
      <c r="F56">
        <v>7</v>
      </c>
      <c r="G56" s="5">
        <v>0.08</v>
      </c>
    </row>
    <row r="57" spans="1:7" x14ac:dyDescent="0.25">
      <c r="A57" s="3" t="s">
        <v>366</v>
      </c>
      <c r="B57">
        <v>1</v>
      </c>
    </row>
    <row r="58" spans="1:7" x14ac:dyDescent="0.25">
      <c r="A58" s="3" t="s">
        <v>302</v>
      </c>
      <c r="B58">
        <v>1</v>
      </c>
    </row>
    <row r="59" spans="1:7" x14ac:dyDescent="0.25">
      <c r="A59" s="3" t="s">
        <v>384</v>
      </c>
      <c r="B59">
        <v>1</v>
      </c>
    </row>
    <row r="60" spans="1:7" x14ac:dyDescent="0.25">
      <c r="A60" s="3" t="s">
        <v>768</v>
      </c>
      <c r="B60">
        <v>1</v>
      </c>
    </row>
    <row r="61" spans="1:7" x14ac:dyDescent="0.25">
      <c r="A61" s="3" t="s">
        <v>509</v>
      </c>
      <c r="B61">
        <v>1</v>
      </c>
    </row>
    <row r="62" spans="1:7" x14ac:dyDescent="0.25">
      <c r="A62" s="3" t="s">
        <v>439</v>
      </c>
      <c r="B62">
        <v>1</v>
      </c>
    </row>
    <row r="63" spans="1:7" x14ac:dyDescent="0.25">
      <c r="A63" s="3" t="s">
        <v>290</v>
      </c>
      <c r="B63">
        <v>1</v>
      </c>
    </row>
    <row r="64" spans="1:7" x14ac:dyDescent="0.25">
      <c r="A64" s="3" t="s">
        <v>312</v>
      </c>
      <c r="B64">
        <v>1</v>
      </c>
    </row>
    <row r="65" spans="1:3" x14ac:dyDescent="0.25">
      <c r="A65" s="3" t="s">
        <v>701</v>
      </c>
      <c r="B65">
        <v>1</v>
      </c>
    </row>
    <row r="66" spans="1:3" x14ac:dyDescent="0.25">
      <c r="A66" s="3" t="s">
        <v>760</v>
      </c>
      <c r="B66">
        <v>1</v>
      </c>
    </row>
    <row r="67" spans="1:3" x14ac:dyDescent="0.25">
      <c r="A67" s="3" t="s">
        <v>351</v>
      </c>
      <c r="B67">
        <v>1</v>
      </c>
    </row>
    <row r="68" spans="1:3" x14ac:dyDescent="0.25">
      <c r="A68" s="3" t="s">
        <v>637</v>
      </c>
      <c r="B68">
        <v>1</v>
      </c>
    </row>
    <row r="69" spans="1:3" x14ac:dyDescent="0.25">
      <c r="A69" s="3" t="s">
        <v>558</v>
      </c>
      <c r="B69">
        <v>1</v>
      </c>
    </row>
    <row r="70" spans="1:3" x14ac:dyDescent="0.25">
      <c r="A70" s="3" t="s">
        <v>427</v>
      </c>
      <c r="B70">
        <v>1</v>
      </c>
    </row>
    <row r="71" spans="1:3" x14ac:dyDescent="0.25">
      <c r="A71" s="3" t="s">
        <v>782</v>
      </c>
    </row>
    <row r="72" spans="1:3" x14ac:dyDescent="0.25">
      <c r="A72" s="3" t="s">
        <v>780</v>
      </c>
      <c r="B72">
        <v>34</v>
      </c>
    </row>
    <row r="76" spans="1:3" x14ac:dyDescent="0.25">
      <c r="B76" t="s">
        <v>831</v>
      </c>
      <c r="C76" t="s">
        <v>832</v>
      </c>
    </row>
    <row r="77" spans="1:3" x14ac:dyDescent="0.25">
      <c r="B77" t="s">
        <v>833</v>
      </c>
      <c r="C77">
        <v>30</v>
      </c>
    </row>
    <row r="78" spans="1:3" x14ac:dyDescent="0.25">
      <c r="B78" t="s">
        <v>834</v>
      </c>
      <c r="C78">
        <v>7</v>
      </c>
    </row>
    <row r="79" spans="1:3" x14ac:dyDescent="0.25">
      <c r="B79" t="s">
        <v>835</v>
      </c>
      <c r="C79">
        <v>10</v>
      </c>
    </row>
    <row r="80" spans="1:3" x14ac:dyDescent="0.25">
      <c r="B80" t="s">
        <v>836</v>
      </c>
      <c r="C80">
        <v>10</v>
      </c>
    </row>
  </sheetData>
  <pageMargins left="0.511811024" right="0.511811024" top="0.78740157499999996" bottom="0.78740157499999996" header="0.31496062000000002" footer="0.31496062000000002"/>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DFA2-D923-4963-9D39-38E8E79FC7CA}">
  <dimension ref="A2:E53"/>
  <sheetViews>
    <sheetView topLeftCell="B1" workbookViewId="0">
      <selection activeCell="D8" sqref="D8:E11"/>
    </sheetView>
    <sheetView workbookViewId="1">
      <selection activeCell="D8" sqref="D8:E11"/>
    </sheetView>
  </sheetViews>
  <sheetFormatPr defaultRowHeight="13.2" x14ac:dyDescent="0.25"/>
  <cols>
    <col min="1" max="1" width="18.33203125" bestFit="1" customWidth="1"/>
    <col min="2" max="2" width="50.6640625" customWidth="1"/>
    <col min="3" max="3" width="4.6640625" bestFit="1" customWidth="1"/>
    <col min="4" max="4" width="10.5546875" bestFit="1" customWidth="1"/>
  </cols>
  <sheetData>
    <row r="2" spans="1:5" x14ac:dyDescent="0.25">
      <c r="A2" s="2" t="s">
        <v>775</v>
      </c>
      <c r="B2" t="s">
        <v>837</v>
      </c>
    </row>
    <row r="3" spans="1:5" x14ac:dyDescent="0.25">
      <c r="A3" s="3" t="s">
        <v>206</v>
      </c>
      <c r="B3">
        <v>30</v>
      </c>
      <c r="C3" s="6">
        <f>30/85</f>
        <v>0.35294117647058826</v>
      </c>
    </row>
    <row r="4" spans="1:5" x14ac:dyDescent="0.25">
      <c r="A4" s="3" t="s">
        <v>782</v>
      </c>
    </row>
    <row r="5" spans="1:5" x14ac:dyDescent="0.25">
      <c r="A5" s="3" t="s">
        <v>780</v>
      </c>
      <c r="B5">
        <v>30</v>
      </c>
    </row>
    <row r="7" spans="1:5" x14ac:dyDescent="0.25">
      <c r="A7" s="2" t="s">
        <v>775</v>
      </c>
      <c r="B7" t="s">
        <v>838</v>
      </c>
    </row>
    <row r="8" spans="1:5" x14ac:dyDescent="0.25">
      <c r="A8" s="3" t="s">
        <v>209</v>
      </c>
      <c r="B8">
        <v>55</v>
      </c>
      <c r="D8" t="s">
        <v>839</v>
      </c>
      <c r="E8">
        <v>15</v>
      </c>
    </row>
    <row r="9" spans="1:5" x14ac:dyDescent="0.25">
      <c r="A9" s="3" t="s">
        <v>207</v>
      </c>
      <c r="B9">
        <v>15</v>
      </c>
      <c r="D9" t="s">
        <v>840</v>
      </c>
      <c r="E9">
        <v>9</v>
      </c>
    </row>
    <row r="10" spans="1:5" x14ac:dyDescent="0.25">
      <c r="A10" s="3" t="s">
        <v>206</v>
      </c>
      <c r="B10">
        <v>15</v>
      </c>
      <c r="C10" s="6">
        <f>15/30</f>
        <v>0.5</v>
      </c>
      <c r="D10" t="s">
        <v>841</v>
      </c>
      <c r="E10">
        <v>7</v>
      </c>
    </row>
    <row r="11" spans="1:5" x14ac:dyDescent="0.25">
      <c r="A11" s="3" t="s">
        <v>780</v>
      </c>
      <c r="B11">
        <v>85</v>
      </c>
      <c r="D11" t="s">
        <v>842</v>
      </c>
      <c r="E11">
        <v>4</v>
      </c>
    </row>
    <row r="13" spans="1:5" x14ac:dyDescent="0.25">
      <c r="A13" s="2" t="s">
        <v>775</v>
      </c>
      <c r="B13" t="s">
        <v>843</v>
      </c>
    </row>
    <row r="14" spans="1:5" x14ac:dyDescent="0.25">
      <c r="A14" s="3" t="s">
        <v>209</v>
      </c>
      <c r="B14">
        <v>55</v>
      </c>
    </row>
    <row r="15" spans="1:5" x14ac:dyDescent="0.25">
      <c r="A15" s="3" t="s">
        <v>207</v>
      </c>
      <c r="B15">
        <v>21</v>
      </c>
    </row>
    <row r="16" spans="1:5" x14ac:dyDescent="0.25">
      <c r="A16" s="3" t="s">
        <v>206</v>
      </c>
      <c r="B16">
        <v>9</v>
      </c>
      <c r="C16" s="6">
        <f>GETPIVOTDATA("Que tipo de problema enfrentou ao aplicar o disposto neste capítulo? [Regra excessiva, desnecessária ou desproporcional (necessidade de alteração ou supressão)]",$A$13,"Que tipo de problema enfrentou ao aplicar o disposto neste capítulo? [Regra excessiva, desnecessária ou desproporcional (necessidade de alteração ou supressão)]","Sim")/30</f>
        <v>0.3</v>
      </c>
    </row>
    <row r="17" spans="1:3" x14ac:dyDescent="0.25">
      <c r="A17" s="3" t="s">
        <v>780</v>
      </c>
      <c r="B17">
        <v>85</v>
      </c>
    </row>
    <row r="19" spans="1:3" x14ac:dyDescent="0.25">
      <c r="A19" s="2" t="s">
        <v>775</v>
      </c>
      <c r="B19" t="s">
        <v>844</v>
      </c>
    </row>
    <row r="20" spans="1:3" x14ac:dyDescent="0.25">
      <c r="A20" s="3" t="s">
        <v>209</v>
      </c>
      <c r="B20">
        <v>55</v>
      </c>
    </row>
    <row r="21" spans="1:3" x14ac:dyDescent="0.25">
      <c r="A21" s="3" t="s">
        <v>207</v>
      </c>
      <c r="B21">
        <v>23</v>
      </c>
    </row>
    <row r="22" spans="1:3" x14ac:dyDescent="0.25">
      <c r="A22" s="3" t="s">
        <v>206</v>
      </c>
      <c r="B22">
        <v>7</v>
      </c>
      <c r="C22" s="6">
        <f>7/30</f>
        <v>0.23333333333333334</v>
      </c>
    </row>
    <row r="23" spans="1:3" x14ac:dyDescent="0.25">
      <c r="A23" s="3" t="s">
        <v>780</v>
      </c>
      <c r="B23">
        <v>85</v>
      </c>
    </row>
    <row r="25" spans="1:3" x14ac:dyDescent="0.25">
      <c r="A25" s="2" t="s">
        <v>775</v>
      </c>
      <c r="B25" t="s">
        <v>845</v>
      </c>
    </row>
    <row r="26" spans="1:3" x14ac:dyDescent="0.25">
      <c r="A26" s="3" t="s">
        <v>209</v>
      </c>
      <c r="B26">
        <v>55</v>
      </c>
    </row>
    <row r="27" spans="1:3" x14ac:dyDescent="0.25">
      <c r="A27" s="3" t="s">
        <v>207</v>
      </c>
      <c r="B27">
        <v>26</v>
      </c>
    </row>
    <row r="28" spans="1:3" x14ac:dyDescent="0.25">
      <c r="A28" s="3" t="s">
        <v>206</v>
      </c>
      <c r="B28">
        <v>4</v>
      </c>
      <c r="C28" s="6">
        <f>15/30</f>
        <v>0.5</v>
      </c>
    </row>
    <row r="29" spans="1:3" x14ac:dyDescent="0.25">
      <c r="A29" s="3" t="s">
        <v>780</v>
      </c>
      <c r="B29">
        <v>85</v>
      </c>
    </row>
    <row r="31" spans="1:3" x14ac:dyDescent="0.25">
      <c r="A31" s="2" t="s">
        <v>775</v>
      </c>
      <c r="B31" t="s">
        <v>846</v>
      </c>
    </row>
    <row r="32" spans="1:3" x14ac:dyDescent="0.25">
      <c r="A32" s="3" t="s">
        <v>722</v>
      </c>
      <c r="B32">
        <v>1</v>
      </c>
    </row>
    <row r="33" spans="1:2" x14ac:dyDescent="0.25">
      <c r="A33" s="3" t="s">
        <v>526</v>
      </c>
      <c r="B33">
        <v>1</v>
      </c>
    </row>
    <row r="34" spans="1:2" x14ac:dyDescent="0.25">
      <c r="A34" s="3" t="s">
        <v>469</v>
      </c>
      <c r="B34">
        <v>1</v>
      </c>
    </row>
    <row r="35" spans="1:2" x14ac:dyDescent="0.25">
      <c r="A35" s="3" t="s">
        <v>559</v>
      </c>
      <c r="B35">
        <v>1</v>
      </c>
    </row>
    <row r="36" spans="1:2" x14ac:dyDescent="0.25">
      <c r="A36" s="3" t="s">
        <v>693</v>
      </c>
      <c r="B36">
        <v>1</v>
      </c>
    </row>
    <row r="37" spans="1:2" x14ac:dyDescent="0.25">
      <c r="A37" s="3" t="s">
        <v>267</v>
      </c>
      <c r="B37">
        <v>1</v>
      </c>
    </row>
    <row r="38" spans="1:2" x14ac:dyDescent="0.25">
      <c r="A38" s="3" t="s">
        <v>385</v>
      </c>
      <c r="B38">
        <v>1</v>
      </c>
    </row>
    <row r="39" spans="1:2" x14ac:dyDescent="0.25">
      <c r="A39" s="3" t="s">
        <v>428</v>
      </c>
      <c r="B39">
        <v>1</v>
      </c>
    </row>
    <row r="40" spans="1:2" x14ac:dyDescent="0.25">
      <c r="A40" s="3" t="s">
        <v>246</v>
      </c>
      <c r="B40">
        <v>1</v>
      </c>
    </row>
    <row r="41" spans="1:2" x14ac:dyDescent="0.25">
      <c r="A41" s="3" t="s">
        <v>440</v>
      </c>
      <c r="B41">
        <v>1</v>
      </c>
    </row>
    <row r="42" spans="1:2" x14ac:dyDescent="0.25">
      <c r="A42" s="3" t="s">
        <v>273</v>
      </c>
      <c r="B42">
        <v>1</v>
      </c>
    </row>
    <row r="43" spans="1:2" x14ac:dyDescent="0.25">
      <c r="A43" s="3" t="s">
        <v>746</v>
      </c>
      <c r="B43">
        <v>1</v>
      </c>
    </row>
    <row r="44" spans="1:2" x14ac:dyDescent="0.25">
      <c r="A44" s="3" t="s">
        <v>276</v>
      </c>
      <c r="B44">
        <v>1</v>
      </c>
    </row>
    <row r="45" spans="1:2" x14ac:dyDescent="0.25">
      <c r="A45" s="3" t="s">
        <v>313</v>
      </c>
      <c r="B45">
        <v>1</v>
      </c>
    </row>
    <row r="46" spans="1:2" x14ac:dyDescent="0.25">
      <c r="A46" s="3" t="s">
        <v>656</v>
      </c>
      <c r="B46">
        <v>1</v>
      </c>
    </row>
    <row r="47" spans="1:2" x14ac:dyDescent="0.25">
      <c r="A47" s="3" t="s">
        <v>264</v>
      </c>
      <c r="B47">
        <v>1</v>
      </c>
    </row>
    <row r="48" spans="1:2" x14ac:dyDescent="0.25">
      <c r="A48" s="3" t="s">
        <v>622</v>
      </c>
      <c r="B48">
        <v>1</v>
      </c>
    </row>
    <row r="49" spans="1:2" x14ac:dyDescent="0.25">
      <c r="A49" s="3" t="s">
        <v>510</v>
      </c>
      <c r="B49">
        <v>1</v>
      </c>
    </row>
    <row r="50" spans="1:2" x14ac:dyDescent="0.25">
      <c r="A50" s="3" t="s">
        <v>270</v>
      </c>
      <c r="B50">
        <v>1</v>
      </c>
    </row>
    <row r="51" spans="1:2" x14ac:dyDescent="0.25">
      <c r="A51" s="3" t="s">
        <v>407</v>
      </c>
      <c r="B51">
        <v>1</v>
      </c>
    </row>
    <row r="52" spans="1:2" x14ac:dyDescent="0.25">
      <c r="A52" s="3" t="s">
        <v>782</v>
      </c>
    </row>
    <row r="53" spans="1:2" x14ac:dyDescent="0.25">
      <c r="A53" s="3" t="s">
        <v>780</v>
      </c>
      <c r="B53">
        <v>20</v>
      </c>
    </row>
  </sheetData>
  <pageMargins left="0.511811024" right="0.511811024" top="0.78740157499999996" bottom="0.78740157499999996" header="0.31496062000000002" footer="0.31496062000000002"/>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41F8-AE63-4277-AF09-608BFA1178DA}">
  <dimension ref="A2:G56"/>
  <sheetViews>
    <sheetView workbookViewId="0">
      <selection activeCell="F3" sqref="F3:G6"/>
    </sheetView>
    <sheetView workbookViewId="1">
      <selection activeCell="F3" sqref="F3:G6"/>
    </sheetView>
  </sheetViews>
  <sheetFormatPr defaultRowHeight="13.2" x14ac:dyDescent="0.25"/>
  <cols>
    <col min="2" max="2" width="18.33203125" customWidth="1"/>
    <col min="3" max="3" width="17.33203125" customWidth="1"/>
    <col min="4" max="4" width="4.6640625" style="6" bestFit="1" customWidth="1"/>
    <col min="5" max="5" width="10.5546875" bestFit="1" customWidth="1"/>
  </cols>
  <sheetData>
    <row r="2" spans="1:7" x14ac:dyDescent="0.25">
      <c r="A2" t="s">
        <v>847</v>
      </c>
      <c r="B2" s="2" t="s">
        <v>775</v>
      </c>
      <c r="C2" t="s">
        <v>848</v>
      </c>
    </row>
    <row r="3" spans="1:7" x14ac:dyDescent="0.25">
      <c r="B3" s="3" t="s">
        <v>206</v>
      </c>
      <c r="C3">
        <v>34</v>
      </c>
      <c r="D3" s="6">
        <f>GETPIVOTDATA("De acordo com sua experiência de importação, o CAPÍTULO III - MODALIDADES DE IMPORTAÇÃO do Regulamento Técnico de Bens e Produtos Importados para Vigilância Sanitária (RDC nº 81/2008) necessita de revisão?",$B$2,"De acordo com sua experiência de importação, o CAPÍTULO III - MODALIDADES DE IMPORTAÇÃO do Regulamento Técnico de Bens e Produtos Importados para Vigilância Sanitária (RDC nº 81/2008) necessita de revisão?","Sim")/85</f>
        <v>0.4</v>
      </c>
      <c r="F3" t="s">
        <v>839</v>
      </c>
      <c r="G3">
        <v>18</v>
      </c>
    </row>
    <row r="4" spans="1:7" x14ac:dyDescent="0.25">
      <c r="B4" s="3" t="s">
        <v>782</v>
      </c>
      <c r="F4" t="s">
        <v>840</v>
      </c>
      <c r="G4">
        <v>10</v>
      </c>
    </row>
    <row r="5" spans="1:7" x14ac:dyDescent="0.25">
      <c r="B5" s="3" t="s">
        <v>780</v>
      </c>
      <c r="C5">
        <v>34</v>
      </c>
      <c r="F5" t="s">
        <v>841</v>
      </c>
      <c r="G5">
        <v>10</v>
      </c>
    </row>
    <row r="6" spans="1:7" x14ac:dyDescent="0.25">
      <c r="F6" t="s">
        <v>842</v>
      </c>
      <c r="G6">
        <v>6</v>
      </c>
    </row>
    <row r="7" spans="1:7" x14ac:dyDescent="0.25">
      <c r="A7" t="s">
        <v>849</v>
      </c>
      <c r="B7" s="2" t="s">
        <v>775</v>
      </c>
      <c r="C7" t="s">
        <v>850</v>
      </c>
    </row>
    <row r="8" spans="1:7" x14ac:dyDescent="0.25">
      <c r="B8" s="3" t="s">
        <v>209</v>
      </c>
      <c r="C8">
        <v>51</v>
      </c>
    </row>
    <row r="9" spans="1:7" x14ac:dyDescent="0.25">
      <c r="B9" s="3" t="s">
        <v>207</v>
      </c>
      <c r="C9">
        <v>16</v>
      </c>
    </row>
    <row r="10" spans="1:7" x14ac:dyDescent="0.25">
      <c r="B10" s="3" t="s">
        <v>206</v>
      </c>
      <c r="C10">
        <v>18</v>
      </c>
      <c r="D10" s="6">
        <f>GETPIVOTDATA("Que tipo de problema enfrentou ao aplicar o disposto neste capítulo?  [Lacuna regulatória (ausência de alguma condição que deveria ser incluída na norma)]2",$B$7,"Que tipo de problema enfrentou ao aplicar o disposto neste capítulo?  [Lacuna regulatória (ausência de alguma condição que deveria ser incluída na norma)]2","Sim")/34</f>
        <v>0.52941176470588236</v>
      </c>
    </row>
    <row r="11" spans="1:7" x14ac:dyDescent="0.25">
      <c r="B11" s="3" t="s">
        <v>780</v>
      </c>
      <c r="C11">
        <v>85</v>
      </c>
    </row>
    <row r="13" spans="1:7" x14ac:dyDescent="0.25">
      <c r="A13" t="s">
        <v>849</v>
      </c>
      <c r="B13" s="2" t="s">
        <v>775</v>
      </c>
      <c r="C13" t="s">
        <v>851</v>
      </c>
    </row>
    <row r="14" spans="1:7" x14ac:dyDescent="0.25">
      <c r="B14" s="3" t="s">
        <v>209</v>
      </c>
      <c r="C14">
        <v>51</v>
      </c>
    </row>
    <row r="15" spans="1:7" x14ac:dyDescent="0.25">
      <c r="B15" s="3" t="s">
        <v>207</v>
      </c>
      <c r="C15">
        <v>24</v>
      </c>
    </row>
    <row r="16" spans="1:7" x14ac:dyDescent="0.25">
      <c r="B16" s="3" t="s">
        <v>206</v>
      </c>
      <c r="C16">
        <v>10</v>
      </c>
      <c r="D16" s="6">
        <f>10/34</f>
        <v>0.29411764705882354</v>
      </c>
    </row>
    <row r="17" spans="1:4" x14ac:dyDescent="0.25">
      <c r="B17" s="3" t="s">
        <v>780</v>
      </c>
      <c r="C17">
        <v>85</v>
      </c>
    </row>
    <row r="19" spans="1:4" x14ac:dyDescent="0.25">
      <c r="A19" t="s">
        <v>849</v>
      </c>
      <c r="B19" s="2" t="s">
        <v>775</v>
      </c>
      <c r="C19" t="s">
        <v>852</v>
      </c>
    </row>
    <row r="20" spans="1:4" x14ac:dyDescent="0.25">
      <c r="B20" s="3" t="s">
        <v>209</v>
      </c>
      <c r="C20">
        <v>51</v>
      </c>
    </row>
    <row r="21" spans="1:4" x14ac:dyDescent="0.25">
      <c r="B21" s="3" t="s">
        <v>207</v>
      </c>
      <c r="C21">
        <v>24</v>
      </c>
    </row>
    <row r="22" spans="1:4" x14ac:dyDescent="0.25">
      <c r="B22" s="3" t="s">
        <v>206</v>
      </c>
      <c r="C22">
        <v>10</v>
      </c>
      <c r="D22" s="6">
        <f>GETPIVOTDATA("Que tipo de problema enfrentou ao aplicar o disposto neste capítulo?  [Inadequação da regra (imprecisão ou incoerência, com necessidade de alteração ou supressão)]2",$B$19,"Que tipo de problema enfrentou ao aplicar o disposto neste capítulo?  [Inadequação da regra (imprecisão ou incoerência, com necessidade de alteração ou supressão)]2","Sim")/34</f>
        <v>0.29411764705882354</v>
      </c>
    </row>
    <row r="23" spans="1:4" x14ac:dyDescent="0.25">
      <c r="B23" s="3" t="s">
        <v>780</v>
      </c>
      <c r="C23">
        <v>85</v>
      </c>
    </row>
    <row r="25" spans="1:4" x14ac:dyDescent="0.25">
      <c r="A25" t="s">
        <v>849</v>
      </c>
      <c r="B25" s="2" t="s">
        <v>775</v>
      </c>
      <c r="C25" t="s">
        <v>853</v>
      </c>
    </row>
    <row r="26" spans="1:4" x14ac:dyDescent="0.25">
      <c r="B26" s="3" t="s">
        <v>209</v>
      </c>
      <c r="C26">
        <v>51</v>
      </c>
    </row>
    <row r="27" spans="1:4" x14ac:dyDescent="0.25">
      <c r="B27" s="3" t="s">
        <v>207</v>
      </c>
      <c r="C27">
        <v>28</v>
      </c>
    </row>
    <row r="28" spans="1:4" x14ac:dyDescent="0.25">
      <c r="B28" s="3" t="s">
        <v>206</v>
      </c>
      <c r="C28">
        <v>6</v>
      </c>
      <c r="D28" s="6">
        <f>6/34</f>
        <v>0.17647058823529413</v>
      </c>
    </row>
    <row r="29" spans="1:4" x14ac:dyDescent="0.25">
      <c r="B29" s="3" t="s">
        <v>780</v>
      </c>
      <c r="C29">
        <v>85</v>
      </c>
    </row>
    <row r="31" spans="1:4" x14ac:dyDescent="0.25">
      <c r="A31" t="s">
        <v>854</v>
      </c>
      <c r="B31" s="2" t="s">
        <v>775</v>
      </c>
      <c r="C31" t="s">
        <v>855</v>
      </c>
    </row>
    <row r="32" spans="1:4" x14ac:dyDescent="0.25">
      <c r="B32" s="3" t="s">
        <v>548</v>
      </c>
      <c r="C32">
        <v>1</v>
      </c>
    </row>
    <row r="33" spans="2:3" x14ac:dyDescent="0.25">
      <c r="B33" s="3" t="s">
        <v>723</v>
      </c>
      <c r="C33">
        <v>1</v>
      </c>
    </row>
    <row r="34" spans="2:3" x14ac:dyDescent="0.25">
      <c r="B34" s="3" t="s">
        <v>470</v>
      </c>
      <c r="C34">
        <v>1</v>
      </c>
    </row>
    <row r="35" spans="2:3" x14ac:dyDescent="0.25">
      <c r="B35" s="3" t="s">
        <v>441</v>
      </c>
      <c r="C35">
        <v>1</v>
      </c>
    </row>
    <row r="36" spans="2:3" x14ac:dyDescent="0.25">
      <c r="B36" s="3" t="s">
        <v>856</v>
      </c>
      <c r="C36">
        <v>1</v>
      </c>
    </row>
    <row r="37" spans="2:3" x14ac:dyDescent="0.25">
      <c r="B37" s="3" t="s">
        <v>702</v>
      </c>
      <c r="C37">
        <v>1</v>
      </c>
    </row>
    <row r="38" spans="2:3" x14ac:dyDescent="0.25">
      <c r="B38" s="3" t="s">
        <v>484</v>
      </c>
      <c r="C38">
        <v>1</v>
      </c>
    </row>
    <row r="39" spans="2:3" x14ac:dyDescent="0.25">
      <c r="B39" s="3" t="s">
        <v>560</v>
      </c>
      <c r="C39">
        <v>1</v>
      </c>
    </row>
    <row r="40" spans="2:3" x14ac:dyDescent="0.25">
      <c r="B40" s="3" t="s">
        <v>747</v>
      </c>
      <c r="C40">
        <v>1</v>
      </c>
    </row>
    <row r="41" spans="2:3" x14ac:dyDescent="0.25">
      <c r="B41" s="3" t="s">
        <v>679</v>
      </c>
      <c r="C41">
        <v>1</v>
      </c>
    </row>
    <row r="42" spans="2:3" x14ac:dyDescent="0.25">
      <c r="B42" s="3" t="s">
        <v>273</v>
      </c>
      <c r="C42">
        <v>1</v>
      </c>
    </row>
    <row r="43" spans="2:3" x14ac:dyDescent="0.25">
      <c r="B43" s="3" t="s">
        <v>416</v>
      </c>
      <c r="C43">
        <v>1</v>
      </c>
    </row>
    <row r="44" spans="2:3" x14ac:dyDescent="0.25">
      <c r="B44" s="3" t="s">
        <v>511</v>
      </c>
      <c r="C44">
        <v>1</v>
      </c>
    </row>
    <row r="45" spans="2:3" x14ac:dyDescent="0.25">
      <c r="B45" s="3" t="s">
        <v>314</v>
      </c>
      <c r="C45">
        <v>1</v>
      </c>
    </row>
    <row r="46" spans="2:3" x14ac:dyDescent="0.25">
      <c r="B46" s="3" t="s">
        <v>320</v>
      </c>
      <c r="C46">
        <v>1</v>
      </c>
    </row>
    <row r="47" spans="2:3" x14ac:dyDescent="0.25">
      <c r="B47" s="3" t="s">
        <v>527</v>
      </c>
      <c r="C47">
        <v>1</v>
      </c>
    </row>
    <row r="48" spans="2:3" x14ac:dyDescent="0.25">
      <c r="B48" s="3" t="s">
        <v>386</v>
      </c>
      <c r="C48">
        <v>1</v>
      </c>
    </row>
    <row r="49" spans="2:3" x14ac:dyDescent="0.25">
      <c r="B49" s="3" t="s">
        <v>596</v>
      </c>
      <c r="C49">
        <v>1</v>
      </c>
    </row>
    <row r="50" spans="2:3" x14ac:dyDescent="0.25">
      <c r="B50" s="3" t="s">
        <v>769</v>
      </c>
      <c r="C50">
        <v>1</v>
      </c>
    </row>
    <row r="51" spans="2:3" x14ac:dyDescent="0.25">
      <c r="B51" s="3" t="s">
        <v>277</v>
      </c>
      <c r="C51">
        <v>1</v>
      </c>
    </row>
    <row r="52" spans="2:3" x14ac:dyDescent="0.25">
      <c r="B52" s="3" t="s">
        <v>694</v>
      </c>
      <c r="C52">
        <v>1</v>
      </c>
    </row>
    <row r="53" spans="2:3" x14ac:dyDescent="0.25">
      <c r="B53" s="3" t="s">
        <v>623</v>
      </c>
      <c r="C53">
        <v>1</v>
      </c>
    </row>
    <row r="54" spans="2:3" x14ac:dyDescent="0.25">
      <c r="B54" s="3" t="s">
        <v>500</v>
      </c>
      <c r="C54">
        <v>1</v>
      </c>
    </row>
    <row r="55" spans="2:3" x14ac:dyDescent="0.25">
      <c r="B55" s="3" t="s">
        <v>782</v>
      </c>
    </row>
    <row r="56" spans="2:3" x14ac:dyDescent="0.25">
      <c r="B56" s="3" t="s">
        <v>780</v>
      </c>
      <c r="C56">
        <v>23</v>
      </c>
    </row>
  </sheetData>
  <pageMargins left="0.511811024" right="0.511811024" top="0.78740157499999996" bottom="0.78740157499999996" header="0.31496062000000002" footer="0.31496062000000002"/>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27D0-A6ED-44DE-A2AA-4ECF48D8988A}">
  <dimension ref="A2:F43"/>
  <sheetViews>
    <sheetView workbookViewId="0">
      <selection activeCell="E3" sqref="E3:F6"/>
    </sheetView>
    <sheetView workbookViewId="1">
      <selection activeCell="E3" sqref="E3:F6"/>
    </sheetView>
  </sheetViews>
  <sheetFormatPr defaultRowHeight="13.2" x14ac:dyDescent="0.25"/>
  <cols>
    <col min="1" max="1" width="16.5546875" customWidth="1"/>
    <col min="2" max="2" width="50.6640625" customWidth="1"/>
    <col min="3" max="3" width="4.6640625" style="6" bestFit="1" customWidth="1"/>
    <col min="4" max="4" width="10.5546875" bestFit="1" customWidth="1"/>
  </cols>
  <sheetData>
    <row r="2" spans="1:6" x14ac:dyDescent="0.25">
      <c r="A2" s="2" t="s">
        <v>775</v>
      </c>
      <c r="B2" t="s">
        <v>857</v>
      </c>
    </row>
    <row r="3" spans="1:6" x14ac:dyDescent="0.25">
      <c r="A3" s="3" t="s">
        <v>206</v>
      </c>
      <c r="B3">
        <v>19</v>
      </c>
      <c r="C3" s="6">
        <f>19/85</f>
        <v>0.22352941176470589</v>
      </c>
      <c r="E3" t="s">
        <v>839</v>
      </c>
      <c r="F3">
        <v>13</v>
      </c>
    </row>
    <row r="4" spans="1:6" x14ac:dyDescent="0.25">
      <c r="A4" s="3" t="s">
        <v>782</v>
      </c>
      <c r="E4" t="s">
        <v>840</v>
      </c>
      <c r="F4">
        <v>5</v>
      </c>
    </row>
    <row r="5" spans="1:6" x14ac:dyDescent="0.25">
      <c r="A5" s="3" t="s">
        <v>780</v>
      </c>
      <c r="B5">
        <v>19</v>
      </c>
      <c r="E5" t="s">
        <v>841</v>
      </c>
      <c r="F5">
        <v>2</v>
      </c>
    </row>
    <row r="6" spans="1:6" x14ac:dyDescent="0.25">
      <c r="E6" t="s">
        <v>842</v>
      </c>
      <c r="F6">
        <v>3</v>
      </c>
    </row>
    <row r="7" spans="1:6" x14ac:dyDescent="0.25">
      <c r="A7" s="2" t="s">
        <v>775</v>
      </c>
      <c r="B7" t="s">
        <v>858</v>
      </c>
    </row>
    <row r="8" spans="1:6" x14ac:dyDescent="0.25">
      <c r="A8" s="3" t="s">
        <v>209</v>
      </c>
      <c r="B8">
        <v>66</v>
      </c>
    </row>
    <row r="9" spans="1:6" x14ac:dyDescent="0.25">
      <c r="A9" s="3" t="s">
        <v>207</v>
      </c>
      <c r="B9">
        <v>6</v>
      </c>
    </row>
    <row r="10" spans="1:6" x14ac:dyDescent="0.25">
      <c r="A10" s="3" t="s">
        <v>206</v>
      </c>
      <c r="B10">
        <v>13</v>
      </c>
      <c r="C10" s="6">
        <f>13/19</f>
        <v>0.68421052631578949</v>
      </c>
    </row>
    <row r="11" spans="1:6" x14ac:dyDescent="0.25">
      <c r="A11" s="3" t="s">
        <v>780</v>
      </c>
      <c r="B11">
        <v>85</v>
      </c>
    </row>
    <row r="13" spans="1:6" x14ac:dyDescent="0.25">
      <c r="A13" s="2" t="s">
        <v>775</v>
      </c>
      <c r="B13" t="s">
        <v>859</v>
      </c>
    </row>
    <row r="14" spans="1:6" x14ac:dyDescent="0.25">
      <c r="A14" s="3" t="s">
        <v>209</v>
      </c>
      <c r="B14">
        <v>66</v>
      </c>
    </row>
    <row r="15" spans="1:6" x14ac:dyDescent="0.25">
      <c r="A15" s="3" t="s">
        <v>207</v>
      </c>
      <c r="B15">
        <v>14</v>
      </c>
    </row>
    <row r="16" spans="1:6" x14ac:dyDescent="0.25">
      <c r="A16" s="3" t="s">
        <v>206</v>
      </c>
      <c r="B16">
        <v>5</v>
      </c>
      <c r="C16" s="6">
        <f>5/19</f>
        <v>0.26315789473684209</v>
      </c>
    </row>
    <row r="17" spans="1:3" x14ac:dyDescent="0.25">
      <c r="A17" s="3" t="s">
        <v>780</v>
      </c>
      <c r="B17">
        <v>85</v>
      </c>
    </row>
    <row r="19" spans="1:3" x14ac:dyDescent="0.25">
      <c r="A19" s="2" t="s">
        <v>775</v>
      </c>
      <c r="B19" t="s">
        <v>860</v>
      </c>
    </row>
    <row r="20" spans="1:3" x14ac:dyDescent="0.25">
      <c r="A20" s="3" t="s">
        <v>209</v>
      </c>
      <c r="B20">
        <v>66</v>
      </c>
    </row>
    <row r="21" spans="1:3" x14ac:dyDescent="0.25">
      <c r="A21" s="3" t="s">
        <v>207</v>
      </c>
      <c r="B21">
        <v>17</v>
      </c>
    </row>
    <row r="22" spans="1:3" x14ac:dyDescent="0.25">
      <c r="A22" s="3" t="s">
        <v>206</v>
      </c>
      <c r="B22">
        <v>2</v>
      </c>
      <c r="C22" s="6">
        <f>2/19</f>
        <v>0.10526315789473684</v>
      </c>
    </row>
    <row r="23" spans="1:3" x14ac:dyDescent="0.25">
      <c r="A23" s="3" t="s">
        <v>780</v>
      </c>
      <c r="B23">
        <v>85</v>
      </c>
    </row>
    <row r="25" spans="1:3" x14ac:dyDescent="0.25">
      <c r="A25" s="2" t="s">
        <v>775</v>
      </c>
      <c r="B25" t="s">
        <v>861</v>
      </c>
    </row>
    <row r="26" spans="1:3" x14ac:dyDescent="0.25">
      <c r="A26" s="3" t="s">
        <v>209</v>
      </c>
      <c r="B26">
        <v>66</v>
      </c>
    </row>
    <row r="27" spans="1:3" x14ac:dyDescent="0.25">
      <c r="A27" s="3" t="s">
        <v>207</v>
      </c>
      <c r="B27">
        <v>16</v>
      </c>
    </row>
    <row r="28" spans="1:3" x14ac:dyDescent="0.25">
      <c r="A28" s="3" t="s">
        <v>206</v>
      </c>
      <c r="B28">
        <v>3</v>
      </c>
    </row>
    <row r="29" spans="1:3" x14ac:dyDescent="0.25">
      <c r="A29" s="3" t="s">
        <v>780</v>
      </c>
      <c r="B29">
        <v>85</v>
      </c>
    </row>
    <row r="31" spans="1:3" x14ac:dyDescent="0.25">
      <c r="A31" s="2" t="s">
        <v>775</v>
      </c>
      <c r="B31" t="s">
        <v>862</v>
      </c>
    </row>
    <row r="32" spans="1:3" x14ac:dyDescent="0.25">
      <c r="A32" s="3" t="s">
        <v>458</v>
      </c>
      <c r="B32">
        <v>1</v>
      </c>
    </row>
    <row r="33" spans="1:2" x14ac:dyDescent="0.25">
      <c r="A33" s="3" t="s">
        <v>442</v>
      </c>
      <c r="B33">
        <v>1</v>
      </c>
    </row>
    <row r="34" spans="1:2" x14ac:dyDescent="0.25">
      <c r="A34" s="3" t="s">
        <v>664</v>
      </c>
      <c r="B34">
        <v>1</v>
      </c>
    </row>
    <row r="35" spans="1:2" x14ac:dyDescent="0.25">
      <c r="A35" s="3" t="s">
        <v>528</v>
      </c>
      <c r="B35">
        <v>1</v>
      </c>
    </row>
    <row r="36" spans="1:2" x14ac:dyDescent="0.25">
      <c r="A36" s="3" t="s">
        <v>561</v>
      </c>
      <c r="B36">
        <v>1</v>
      </c>
    </row>
    <row r="37" spans="1:2" x14ac:dyDescent="0.25">
      <c r="A37" s="3" t="s">
        <v>384</v>
      </c>
      <c r="B37">
        <v>1</v>
      </c>
    </row>
    <row r="38" spans="1:2" x14ac:dyDescent="0.25">
      <c r="A38" s="3" t="s">
        <v>250</v>
      </c>
      <c r="B38">
        <v>1</v>
      </c>
    </row>
    <row r="39" spans="1:2" x14ac:dyDescent="0.25">
      <c r="A39" s="3" t="s">
        <v>624</v>
      </c>
      <c r="B39">
        <v>1</v>
      </c>
    </row>
    <row r="40" spans="1:2" x14ac:dyDescent="0.25">
      <c r="A40" s="3" t="s">
        <v>501</v>
      </c>
      <c r="B40">
        <v>1</v>
      </c>
    </row>
    <row r="41" spans="1:2" x14ac:dyDescent="0.25">
      <c r="A41" s="3" t="s">
        <v>695</v>
      </c>
      <c r="B41">
        <v>1</v>
      </c>
    </row>
    <row r="42" spans="1:2" x14ac:dyDescent="0.25">
      <c r="A42" s="3" t="s">
        <v>782</v>
      </c>
    </row>
    <row r="43" spans="1:2" x14ac:dyDescent="0.25">
      <c r="A43" s="3" t="s">
        <v>780</v>
      </c>
      <c r="B43">
        <v>10</v>
      </c>
    </row>
  </sheetData>
  <pageMargins left="0.511811024" right="0.511811024" top="0.78740157499999996" bottom="0.78740157499999996" header="0.31496062000000002" footer="0.31496062000000002"/>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1b6f6d-5ee7-4d67-b677-1fa95fedcb09" xsi:nil="true"/>
    <lcf76f155ced4ddcb4097134ff3c332f xmlns="4c73cc26-2835-47f3-862e-ab03a5f050e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6" ma:contentTypeDescription="Criar um novo documento." ma:contentTypeScope="" ma:versionID="7006a4a4877567286a6603d1cb0b7f40">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335372b4644635fcca5481ef68558ae2"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2d0580b9-5234-416f-bd33-29fa8f087d31}" ma:internalName="TaxCatchAll" ma:showField="CatchAllData" ma:web="911b6f6d-5ee7-4d67-b677-1fa95fedc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1E470-4A34-404C-AA3C-4BD1FF3D948C}">
  <ds:schemaRefs>
    <ds:schemaRef ds:uri="http://purl.org/dc/elements/1.1/"/>
    <ds:schemaRef ds:uri="http://www.w3.org/XML/1998/namespace"/>
    <ds:schemaRef ds:uri="http://purl.org/dc/dcmitype/"/>
    <ds:schemaRef ds:uri="http://schemas.microsoft.com/office/infopath/2007/PartnerControls"/>
    <ds:schemaRef ds:uri="4c73cc26-2835-47f3-862e-ab03a5f050ea"/>
    <ds:schemaRef ds:uri="http://schemas.openxmlformats.org/package/2006/metadata/core-properties"/>
    <ds:schemaRef ds:uri="http://schemas.microsoft.com/office/2006/documentManagement/types"/>
    <ds:schemaRef ds:uri="911b6f6d-5ee7-4d67-b677-1fa95fedcb0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C4E7E80-C641-4E69-88EA-53DE74049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54B1F6-49FF-499F-82AC-6C46E4F37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43</vt:i4>
      </vt:variant>
    </vt:vector>
  </HeadingPairs>
  <TitlesOfParts>
    <vt:vector size="43" baseType="lpstr">
      <vt:lpstr>Inválidas</vt:lpstr>
      <vt:lpstr>CD - RDC 81</vt:lpstr>
      <vt:lpstr>Perfil</vt:lpstr>
      <vt:lpstr>DB</vt:lpstr>
      <vt:lpstr>DB Capítulos</vt:lpstr>
      <vt:lpstr>I 1</vt:lpstr>
      <vt:lpstr>II 2</vt:lpstr>
      <vt:lpstr>III 3</vt:lpstr>
      <vt:lpstr>IV 4</vt:lpstr>
      <vt:lpstr>V 5</vt:lpstr>
      <vt:lpstr>VII 6</vt:lpstr>
      <vt:lpstr>VIII 7</vt:lpstr>
      <vt:lpstr>IX 8</vt:lpstr>
      <vt:lpstr>X 9</vt:lpstr>
      <vt:lpstr>XI 10</vt:lpstr>
      <vt:lpstr>XII 11</vt:lpstr>
      <vt:lpstr>XIII 12</vt:lpstr>
      <vt:lpstr>XIV 13</vt:lpstr>
      <vt:lpstr>XV 14</vt:lpstr>
      <vt:lpstr>XVI 15</vt:lpstr>
      <vt:lpstr>XVII 16</vt:lpstr>
      <vt:lpstr>XVIII 17</vt:lpstr>
      <vt:lpstr>XX 18</vt:lpstr>
      <vt:lpstr>XX-A 19</vt:lpstr>
      <vt:lpstr>XXI 20</vt:lpstr>
      <vt:lpstr>XXII 21</vt:lpstr>
      <vt:lpstr>XXIII 22</vt:lpstr>
      <vt:lpstr>XXIV 23</vt:lpstr>
      <vt:lpstr>XXV 24</vt:lpstr>
      <vt:lpstr>XXVI 25</vt:lpstr>
      <vt:lpstr>XXVII 26</vt:lpstr>
      <vt:lpstr>XXVIII 27</vt:lpstr>
      <vt:lpstr>XXX 28</vt:lpstr>
      <vt:lpstr>XXXI 29</vt:lpstr>
      <vt:lpstr>XXXII 30</vt:lpstr>
      <vt:lpstr>XXXIII 31</vt:lpstr>
      <vt:lpstr>XXXIV 32</vt:lpstr>
      <vt:lpstr>XXXVI 33</vt:lpstr>
      <vt:lpstr>XXXVII 34</vt:lpstr>
      <vt:lpstr>XXXVIII 35</vt:lpstr>
      <vt:lpstr>XXXIX 36</vt:lpstr>
      <vt:lpstr>XL 37</vt:lpstr>
      <vt:lpstr>Outros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Schunig</dc:creator>
  <cp:keywords/>
  <dc:description/>
  <cp:lastModifiedBy>Karina Schunig</cp:lastModifiedBy>
  <cp:revision>0</cp:revision>
  <dcterms:created xsi:type="dcterms:W3CDTF">2022-07-11T13:28:58Z</dcterms:created>
  <dcterms:modified xsi:type="dcterms:W3CDTF">2022-08-10T14:39:15Z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y fmtid="{D5CDD505-2E9C-101B-9397-08002B2CF9AE}" pid="3" name="MediaServiceImageTags">
    <vt:lpwstr/>
  </property>
</Properties>
</file>