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3/"/>
    </mc:Choice>
  </mc:AlternateContent>
  <xr:revisionPtr revIDLastSave="140" documentId="13_ncr:1_{399B10CB-5BF5-4D85-A830-A442ED51A507}" xr6:coauthVersionLast="47" xr6:coauthVersionMax="47" xr10:uidLastSave="{2AAD7CBC-E2DE-4783-8F3E-FE00AF9464FB}"/>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5" l="1"/>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C2" i="15" s="1" a="1"/>
  <c r="C2" i="15" s="1"/>
  <c r="H84" i="11"/>
  <c r="H85" i="11"/>
  <c r="H100" i="11"/>
  <c r="H86" i="11"/>
  <c r="L5" i="1"/>
  <c r="D5" i="5" s="1"/>
  <c r="L7" i="1"/>
  <c r="D7" i="5" s="1"/>
  <c r="L8" i="1"/>
  <c r="D8" i="5" s="1"/>
  <c r="L9" i="1"/>
  <c r="D9" i="5" s="1"/>
  <c r="L10" i="1"/>
  <c r="D10" i="5" s="1"/>
  <c r="L11" i="1"/>
  <c r="D11" i="5" s="1"/>
  <c r="L12" i="1"/>
  <c r="D12" i="5" s="1"/>
  <c r="L13" i="1"/>
  <c r="D13" i="5" s="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Escala de variação da contribuição do tema para possibilitar inovações:</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 possibilitar inovações, seja como avanços tecnológicos ou outras formas de criações e melhorias inovadoras.
</t>
        </r>
        <r>
          <rPr>
            <b/>
            <sz val="11"/>
            <color indexed="81"/>
            <rFont val="Calibri"/>
            <family val="2"/>
            <scheme val="minor"/>
          </rPr>
          <t>Mínimo:</t>
        </r>
        <r>
          <rPr>
            <sz val="11"/>
            <color indexed="81"/>
            <rFont val="Calibri"/>
            <family val="2"/>
            <scheme val="minor"/>
          </rPr>
          <t xml:space="preserve"> o tema regulatório não foi proposto para possibilitar inovações, no entanto, indiretamente pode criar condições para  avanços inovadores.
</t>
        </r>
        <r>
          <rPr>
            <b/>
            <sz val="11"/>
            <color indexed="81"/>
            <rFont val="Calibri"/>
            <family val="2"/>
            <scheme val="minor"/>
          </rPr>
          <t xml:space="preserve">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 xml:space="preserve">Médio: </t>
        </r>
        <r>
          <rPr>
            <sz val="11"/>
            <color indexed="81"/>
            <rFont val="Calibri"/>
            <family val="2"/>
            <scheme val="minor"/>
          </rPr>
          <t xml:space="preserve">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Alto:</t>
        </r>
        <r>
          <rPr>
            <sz val="11"/>
            <color indexed="81"/>
            <rFont val="Calibri"/>
            <family val="2"/>
            <scheme val="minor"/>
          </rPr>
          <t xml:space="preserve"> 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Caso queira ordenar os resultados em ordem crescente, clique no filtro da coluna "D" e selecione "Classificar do Menor para o Maior"</t>
        </r>
        <r>
          <rPr>
            <b/>
            <sz val="11"/>
            <color theme="1"/>
            <rFont val="Calibri"/>
            <family val="2"/>
            <scheme val="minor"/>
          </rPr>
          <t>.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 xml:space="preserve">Manter tema como concluído </t>
        </r>
        <r>
          <rPr>
            <sz val="11"/>
            <color theme="1"/>
            <rFont val="Calibri"/>
            <family val="2"/>
            <scheme val="minor"/>
          </rPr>
          <t xml:space="preserve">-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 xml:space="preserve">
Reabrir tema concluído </t>
        </r>
        <r>
          <rPr>
            <sz val="11"/>
            <color theme="1"/>
            <rFont val="Calibri"/>
            <family val="2"/>
            <scheme val="minor"/>
          </rPr>
          <t xml:space="preserve">-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 xml:space="preserve">ATENÇÃO: </t>
        </r>
        <r>
          <rPr>
            <sz val="11"/>
            <color theme="1"/>
            <rFont val="Calibri"/>
            <family val="2"/>
            <scheme val="minor"/>
          </rPr>
          <t xml:space="preserve">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RECOMENDAÇÃO: </t>
        </r>
        <r>
          <rPr>
            <sz val="11"/>
            <color theme="1"/>
            <rFont val="Calibri"/>
            <family val="2"/>
            <scheme val="minor"/>
          </rPr>
          <t xml:space="preserve">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<sst xmlns="http://schemas.openxmlformats.org/spreadsheetml/2006/main" count="479" uniqueCount="130">
  <si>
    <t xml:space="preserve">ATUALIZA-AR - GGTES </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</si>
  <si>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</si>
  <si>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</si>
  <si>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</si>
  <si>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</si>
  <si>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</si>
  <si>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</si>
  <si>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ATUALIZA-AR - GGTES</t>
  </si>
  <si>
    <t>Macrotema</t>
  </si>
  <si>
    <t>Área Responsável</t>
  </si>
  <si>
    <t>Tema Regulatório</t>
  </si>
  <si>
    <t>Origem do tema</t>
  </si>
  <si>
    <t>Alinhado a algum OE?</t>
  </si>
  <si>
    <t xml:space="preserve"> Viabilidade de andamento durante vigência da AR?</t>
  </si>
  <si>
    <t>Resultado</t>
  </si>
  <si>
    <t>Serviços de Interesse para a saúde</t>
  </si>
  <si>
    <t>GGTES</t>
  </si>
  <si>
    <t>14.1 - Requisitos sanitários para os serviços de acolhimento a idosos</t>
  </si>
  <si>
    <t>Lista AR 2024-2025</t>
  </si>
  <si>
    <t>Sim</t>
  </si>
  <si>
    <t>Serviços de Saúde</t>
  </si>
  <si>
    <t xml:space="preserve">15.1 - Boas práticas em farmácias e drogarias - Serviços de Saúde em Farmácia (Revisão de norma do Capítulo VI ,da RDC 44, de2009.) </t>
  </si>
  <si>
    <t>15.2 - Estabelecimento de requisitos sanitários para organização e funcionamento dos serviços de medicina nuclear in vivo</t>
  </si>
  <si>
    <t>15.3 - Infraestrutura de Estabelecimentos Assistenciais de Saúde</t>
  </si>
  <si>
    <t>15.4 - Regulamentação de Boas Práticas para a Prevenção e o Controle das Infecções Relacionadas à Assistência à Saúde (IRAS) e resistência microbiana em serviços de saúde (proposta de Resolução RDC com requisitos e de Instrução Normativa com indicadores</t>
  </si>
  <si>
    <t>15.5 - Regulamentação de Boas Práticas para o Processamento de Produtos utilizados na assistência à saúde</t>
  </si>
  <si>
    <t>15.6 - Regulamento Técnico para o Funcionamento de Provedores de Ensaios de Proficiência para Serviços que executam Exames de Análises Clínicas</t>
  </si>
  <si>
    <t>15.7 - Requisitos Sanitários para funcionamento de Laboratórios Clínicos e postos de coleta laboratorial</t>
  </si>
  <si>
    <t>15.8 - Requisitos Sanitários para funcionamento de Unidades de Terapia Intensiva (UTI) (Revisão da RDC nº 7/2010)</t>
  </si>
  <si>
    <t>15.9 - Requisitos sanitários para o funcionamento dos serviços que prestam assistência odontológica</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</si>
  <si>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</si>
  <si>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</si>
  <si>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</si>
  <si>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</si>
  <si>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</si>
  <si>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</si>
  <si>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</si>
  <si>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</si>
  <si>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Tema nº 1.2 da Agenda 2021/2023 - * Na RDC citada, o Art13 faz referencia a um outro artigo(Art 16), o qual não faz nenhuma conexão ao que se recomenda, no Art 13. 
*  Presumindo um erro são afetados profissionais da Vigilância sanitária e o setor regulado confundindo e levando ao erro ambos.
* Não esclarece e confunde o profissional de vigilância sanitária  e o setor regulado quanto as devidas orientações quanto a habilitação do serviço de terapia nutricional enteral
Abaixo, os referidos artigos mencionados: 
Art. 13. As UH e as EPBS só podem habilitar-se para a preparação da NE se
preencherem os requisitos do item Art. 16 e forem previamente inspecionadas.
Art. 16. Ao farmacêutico, de acordo com as atribuições do Capítulo IV, compete:</t>
  </si>
  <si>
    <t>Ferramenta de problemas em normas</t>
  </si>
  <si>
    <t>Não</t>
  </si>
  <si>
    <t>15.6 Projeto de Infraestrutura de estabelecimentos assistenciais de saúde - Dificuldades:Tanto no SUS quanto na Saúde Suplementar, existe uma terapia renal substitutiva chamada Diálise Peritoneal Automática em que o paciente pode realizar a terapia em sua casa (ao invés de realizar em um hospital ou uma clínica. No entanto, a RDC 11 não engloba serviços de diálise que queiram ajudar pacientes a realizarem essa terapia em suas casas e não em uma clínica. Na Seção III Art.20, em que define a estrutura mínima de uma clínica de diálise peritoneal, a RDC requer ambientes desnecessários para um serviço de saúde que vai apenas treinar o paciente e disponibilizar a infraestrutura para ele realizar a terapia na casa dele. Por exemplo, a RDC requer itens como:
Art.20, XV – sala para diálise peritoneal;
Art.20, IV – sala de recuperação e atendimento de emergência;
Art.20, III – posto de enfermagem;
Art.20, VII – sala de utilidades;
Art. 24. O serviço de diálise deve garantir a continuidade do fornecimento de energia Elétrica, em situações de interrupção do fornecimento pela concessionária, por meio de sistemas de energia elétrica de emergência.
Esses itens não são necessários para um serviço que não vai oferecer a diálise peritoneal “in-loco”, ou seja, uma adequação da RDC deveria ser realizada. 
Quem está sendo afetado:
Essa inadequação da norma acaba dificultando a oferta do serviço por parte de prestadores de saúde, pois fica mais caro para disponibilizar e regularizar um espaço que contemple todos esses itens desnecessários, afetando:
Pacientes: Pacientes que precisam de terapia renal substitutiva acabam não tendo muito acesso à diálise peritoneal, que é muito vantajosa, por ser realizada durante o sono noturno e em domicílio. Sem ela, acabam tendo que comprometer seu horário comercial para realizar a terapia, afetando sua vida profissional e social. Além disso, muitas vezes ficam dias e dias internados em hospitais a espera de uma vaga em uma clínica de hemodiálise.
Médicos e profissionais de saúde: Menos oportunidades de emprego e de empreendedorismo surgem para profissionais que gostariam de trabalhar com essa terapia
SUS: Que acaba tendo menos oferta dessa terapia e sem vagas para pacientes que precisam de terapia renal substitutiva, pois faltam vagas de hemodiálise no sistema também
Saúde Suplementar: Que acaba tendo menos oferta dessa terapia, encarecendo a oferta de terapias renais substitutivas como um todo
Consequências:
1 - A diálise peritoneal automática, junto com a Diálise Peritoneal Ambulatorial Contínua, são excelentes alternativas para os pacientes dos 93% dos municípios brasileiros que não possuem uma clínica de diálise. Na diálise peritoneal eles precisam ir na clínica em média apenas uma vez no mês, versus 12 vezes em média na hemodiálise. São apenas 872 unidades renais no país cadastradas na SBN e ativas com programa crônico de acordo com o Censo 2022 da Sociedade Brasileira de Nefrologia. Se a oferta da diálise peritoneal fosse maior, menos deslocamentos e menos custos com transportes de pacientes seriam necessários.
Fontes: Censo SBN 2022 https://g1.globo.com/jornal-nacional/noticia/2018/11/15/apenas-7-dos-municipios-brasileiros-tem-clinicas-e-hospitais-que-fazem-hemodialise.ghtml
2 - A falta de oferta dessa terapia acaba aumentando os custos do setor. As análises de custo efetividade comparando o custo da diálise peritoneal com o custo da hemodiálise
com base na tabela de valores da CBHPM 2020 mostram que a diálise peritoneal é mais barata mensalmente.
3 - A menor oferta desse serviço acaba impactando as taxas de mortalidade dos pacientes. Dados dos Estados Unidos de 2010 a 2020 mostram que os pacientes em diálise peritoneal apresentam uma taxa de mortalidade aproximadamente 20% menor do que a dos pacientes em hemodiálise, já ajustando a amostra de pacientes por fatores como sexo, idade e raça/etnia. Conforme figura 6.1a (aba “Dialysis Patients by modality”) na fonte abaixo do departamento de saúde dos Estados Unidos. Fonte: https://usrds-adr.niddk.nih.gov/2022/end-stage-renal-disease/6-mortality
4 - De acordo com o Censo de 2023 da Sociedade brasileira de Nefrologia, apenas 5,1% dos pacientes que fazem diálise no Brasil usam a diálise peritoneal. O market share da diálise peritoneal em países que a estimulam pode ser consideravelmente alto. Alguns exemplos de patamares que o Brasil pode chegar são: 
- Hong Kong: 67%
- Mexico - Estado de Aguascalientes: 32%
- Colombia: 27% 
- Noruega: 24%
Conforme figura 11.16 na fonte abaixo do departamento de saúde dos Estados Unidos. Fonte: https://usrds-adr.niddk.nih.gov/2022/end-stage-renal-disease/11-international-comparisons</t>
  </si>
  <si>
    <t>A Farmácia Hospitalar é um setor crítico de hospitais e clínicas, pois é uma das barreiras para evitar erro relacionados a medicamentos, garantindo a segurança do paciente. 
Existem diferentes normas em que um ou outro artigo é aplicável a esse setor. Contudo, a falta de uma norma direcionada a esse, põe em risco o paciente assistido. Percebe-se farmacêuticos sobrecarregados com as funções de gestão, deixando a assistência de lado, colocando em risco a segurança do paciente, devido à falta desses profissionais e comprometimento da direção. Não há uma norma que exija um sistema de qualidade contundente, que inclua as responsabilidades da direção, do farmacêutico e dos auxiliares e os processos mínimos definidos. Há falta de regras para exigir um sistema informatizado validado com requisitos mínimos, a análise e revisão de todas as prescrições que serão atendidas - até as de emergência a posteori -, proibição de dispensação coletiva, dupla conferência na dispensação, regras para dispensações verbais em caso de emergência, dispensação de kits cirúrgicos, medicamentos em carrinhos de emergência, etc. Em relação aos medicamentos de alta vigilância, falta uma regra para padronização de orientação e identificação. Já aos  fracionamentos e unitarizações,  a RDC 67/2007 precisa se adequar a realidade atual dos hospitais e pro fim, mas não exaustivo, as normas de medicamentos controlados, PRT 344/98, também precisa-se adequar a realidade atual dos estabelecimentos.
 A falta de padronizações e regras faz com que haja:
- atendimento de prescrições inadequadas (interações entre medicamentos, entre alimentos, medicamento em subdose ou em sobredose, medicamento proibido a alérgico a tal...), podendo piorar o quadro do paciente ou estender sua internação, 
- dispensações errôneas que podem ser administradas e levar até a morte do assistido,
- falta de retorno à Farmácia do medicamento não administrado, podendo haver desvio ou armazenamento inadequado. 
- falta de captação e notificação de eventos adversos ocorridos.
Além disso, como há uma rotatividade alta de profissionais entre os estabelecimentos, esses podem fazer confusão já que cada estabelecimento possui um procedimento básico diferente.
Tudo isso, entre outros, leva a uma assistência ruim do paciente na unidade, colocando em risco a segurança do paciente e um custo alto ao sistema.</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</si>
  <si>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</si>
  <si>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</si>
  <si>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</si>
  <si>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</si>
  <si>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</si>
  <si>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</si>
  <si>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</si>
  <si>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</si>
  <si>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</si>
  <si>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</si>
  <si>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</si>
  <si>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</si>
  <si>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</si>
  <si>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</si>
  <si>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r>
      <t>ATUALIZA-AR -</t>
    </r>
    <r>
      <rPr>
        <sz val="34"/>
        <color rgb="FFFF0000"/>
        <rFont val="Calibri"/>
        <family val="2"/>
        <scheme val="minor"/>
      </rPr>
      <t xml:space="preserve">  </t>
    </r>
    <r>
      <rPr>
        <sz val="34"/>
        <color theme="4" tint="-0.499984740745262"/>
        <rFont val="Calibri"/>
        <family val="2"/>
        <scheme val="minor"/>
      </rPr>
      <t>GGTES</t>
    </r>
  </si>
  <si>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</si>
  <si>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</si>
  <si>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</si>
  <si>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</si>
  <si>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</si>
  <si>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</si>
  <si>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</si>
  <si>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</si>
  <si>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</si>
  <si>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</si>
  <si>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Alta</t>
  </si>
  <si>
    <t>Alto</t>
  </si>
  <si>
    <t>Médio</t>
  </si>
  <si>
    <t>Não contribui</t>
  </si>
  <si>
    <t>Altíssimo</t>
  </si>
  <si>
    <t>Média</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</si>
  <si>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</si>
  <si>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</si>
  <si>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</si>
  <si>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</si>
  <si>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</si>
  <si>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</si>
  <si>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</si>
  <si>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</si>
  <si>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Previsão de realização de AIR ou AIR em andamento</t>
  </si>
  <si>
    <t>Previsão de realização de CP ou CP em andamento</t>
  </si>
  <si>
    <t>Revisão ampla de regulamentação já existente ou regulamentação nova</t>
  </si>
  <si>
    <t>Regulamentação de competência conjunta com outros órgãos</t>
  </si>
  <si>
    <t>AIR já realizada/dispensada</t>
  </si>
  <si>
    <t>CP já realizada/dispensada</t>
  </si>
  <si>
    <t>Revisão pontual ou ajuste de regulamentação já existente</t>
  </si>
  <si>
    <t>Previsão de dispensa de AIR</t>
  </si>
  <si>
    <t>Previsão de dispensa de CP</t>
  </si>
  <si>
    <t>Baixa</t>
  </si>
  <si>
    <t>PONTUAÇÃO RICE 
(Ordene do MENOR PARA O MAIOR somente UMA VEZ e APÓS o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</si>
  <si>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</si>
  <si>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</si>
  <si>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</si>
  <si>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</si>
  <si>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</si>
  <si>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1. Descrição do tema regulatório</t>
  </si>
  <si>
    <t>2. Objetivo estratégico</t>
  </si>
  <si>
    <t>3.Impacto significativo no comércio internacional</t>
  </si>
  <si>
    <t>4. Atos normativos relacionados ao tema regulatório</t>
  </si>
  <si>
    <t>Escala</t>
  </si>
  <si>
    <t>Aspecto</t>
  </si>
  <si>
    <t>Mínimo</t>
  </si>
  <si>
    <t>Baixo</t>
  </si>
  <si>
    <t>Regulamentação de competência exclusiva da Anvisa</t>
  </si>
  <si>
    <t>Agrotóxicos</t>
  </si>
  <si>
    <t>Previsão de dispensa de CP, mas com previsão de realização de outro mecanismo de Participação Social</t>
  </si>
  <si>
    <t>Alimentos</t>
  </si>
  <si>
    <t>Cosméticos</t>
  </si>
  <si>
    <t>Farmacopeia</t>
  </si>
  <si>
    <t>Insumos Farmacêuticos</t>
  </si>
  <si>
    <t>Laboratórios Analíticos</t>
  </si>
  <si>
    <t>Medicamentos</t>
  </si>
  <si>
    <t>Portos, Aeroportos e Fronteiras</t>
  </si>
  <si>
    <t>Produtos para Saúde</t>
  </si>
  <si>
    <t>Saneantes</t>
  </si>
  <si>
    <t>Sangue, Tecidos e Órgãos</t>
  </si>
  <si>
    <t>Tabaco</t>
  </si>
  <si>
    <t>Assuntos Transversais</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</si>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</sst>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5">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sz val="34"/>
      <color rgb="FFFF0000"/>
      <name val="Calibri"/>
      <family val="2"/>
      <scheme val="minor"/>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5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23">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0" fontId="0" fillId="0" borderId="15" xfId="0" applyBorder="1"/>
    <xf numFmtId="0" fontId="0" fillId="0" borderId="17" xfId="0" applyBorder="1"/>
    <xf numFmtId="0" fontId="0" fillId="0" borderId="15"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1" fontId="0" fillId="7" borderId="21" xfId="0" applyNumberFormat="1" applyFill="1" applyBorder="1" applyAlignment="1">
      <alignment vertical="center" wrapText="1"/>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0" fillId="0" borderId="2" xfId="0" applyBorder="1" applyAlignment="1">
      <alignment horizontal="center"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0" fillId="0" borderId="2" xfId="0" applyBorder="1" applyAlignment="1">
      <alignment vertical="center"/>
    </xf>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1" xfId="0" applyFill="1" applyBorder="1" applyAlignment="1">
      <alignment vertical="center" wrapText="1"/>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0" fillId="0" borderId="2" xfId="0" applyBorder="1" applyAlignment="1">
      <alignment vertical="center"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0" fillId="10" borderId="12" xfId="0" applyFill="1" applyBorder="1" applyAlignment="1">
      <alignment horizontal="center" vertical="center"/>
    </xf>
    <xf numFmtId="0" fontId="1" fillId="2" borderId="32" xfId="1" applyBorder="1" applyAlignment="1">
      <alignment horizontal="center" vertical="center"/>
    </xf>
    <xf numFmtId="0" fontId="0" fillId="0" borderId="2" xfId="0" applyBorder="1" applyAlignment="1">
      <alignment horizontal="left"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0" fillId="0" borderId="22" xfId="0" applyBorder="1"/>
    <xf numFmtId="0" fontId="1" fillId="3" borderId="12" xfId="0" applyFont="1" applyFill="1" applyBorder="1" applyAlignment="1">
      <alignment horizontal="center" vertical="center" wrapText="1"/>
    </xf>
    <xf numFmtId="0" fontId="0" fillId="0" borderId="37" xfId="0" applyBorder="1"/>
    <xf numFmtId="0" fontId="0" fillId="0" borderId="28" xfId="0" applyBorder="1"/>
    <xf numFmtId="0" fontId="0" fillId="0" borderId="51" xfId="0" applyBorder="1"/>
    <xf numFmtId="0" fontId="0" fillId="0" borderId="12" xfId="0" applyBorder="1"/>
    <xf numFmtId="0" fontId="0" fillId="0" borderId="54" xfId="0" applyBorder="1"/>
    <xf numFmtId="0" fontId="0" fillId="0" borderId="55" xfId="0" applyBorder="1"/>
    <xf numFmtId="0" fontId="0" fillId="0" borderId="31" xfId="0" applyBorder="1"/>
    <xf numFmtId="0" fontId="0" fillId="0" borderId="56" xfId="0" applyBorder="1"/>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1" fillId="0" borderId="42" xfId="0" applyFont="1" applyBorder="1" applyAlignment="1">
      <alignment horizontal="center" vertical="center"/>
    </xf>
    <xf numFmtId="0" fontId="41" fillId="0" borderId="46" xfId="0" applyFont="1" applyBorder="1" applyAlignment="1">
      <alignment horizontal="center" vertical="center"/>
    </xf>
    <xf numFmtId="0" fontId="42" fillId="6" borderId="5" xfId="3" applyFont="1" applyFill="1" applyBorder="1" applyAlignment="1">
      <alignment horizontal="center" vertical="center" wrapText="1"/>
    </xf>
    <xf numFmtId="0" fontId="0" fillId="9" borderId="6" xfId="0" applyFill="1" applyBorder="1" applyAlignment="1">
      <alignment horizontal="center" vertical="center"/>
    </xf>
    <xf numFmtId="0" fontId="0" fillId="9" borderId="45"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41"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1"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3"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8"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40" fillId="0" borderId="11" xfId="0" applyFont="1" applyBorder="1" applyAlignment="1">
      <alignment horizontal="center" vertical="center"/>
    </xf>
    <xf numFmtId="0" fontId="40" fillId="0" borderId="0" xfId="0" applyFont="1" applyAlignment="1">
      <alignment horizontal="center" vertical="center"/>
    </xf>
    <xf numFmtId="0" fontId="39" fillId="0" borderId="11" xfId="0" applyFont="1" applyBorder="1" applyAlignment="1">
      <alignment horizontal="center" vertical="center"/>
    </xf>
    <xf numFmtId="0" fontId="39" fillId="0" borderId="0" xfId="0" applyFont="1" applyAlignment="1">
      <alignment horizontal="center" vertical="center"/>
    </xf>
    <xf numFmtId="0" fontId="39"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dxf>
    <dxf>
      <border diagonalUp="0" diagonalDown="0">
        <left style="medium">
          <color indexed="64"/>
        </left>
        <right style="medium">
          <color indexed="64"/>
        </right>
        <top/>
        <bottom/>
        <vertical/>
        <horizontal/>
      </border>
    </dxf>
    <dxf>
      <border outline="0">
        <left/>
        <right style="thin">
          <color rgb="FF000000"/>
        </right>
        <top style="thin">
          <color rgb="FF000000"/>
        </top>
        <bottom style="thin">
          <color rgb="FF000000"/>
        </bottom>
      </border>
    </dxf>
    <dxf>
      <font>
        <b/>
        <strike val="0"/>
        <outline val="0"/>
        <shadow val="0"/>
        <u val="none"/>
        <vertAlign val="baseline"/>
        <sz val="14"/>
        <color theme="1"/>
        <name val="Calibri"/>
        <family val="2"/>
        <scheme val="minor"/>
      </font>
      <alignment horizontal="center" vertical="center"/>
      <border diagonalUp="0" diagonalDown="0" outline="0">
        <left style="medium">
          <color indexed="64"/>
        </left>
        <right style="medium">
          <color indexed="64"/>
        </right>
        <top style="thin">
          <color rgb="FF000000"/>
        </top>
        <bottom style="thin">
          <color rgb="FF000000"/>
        </bottom>
      </border>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outline="0">
        <left style="thin">
          <color indexed="64"/>
        </left>
        <right/>
        <top style="thin">
          <color indexed="64"/>
        </top>
        <bottom style="thin">
          <color indexed="64"/>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276225</xdr:colOff>
      <xdr:row>0</xdr:row>
      <xdr:rowOff>-1590675</xdr:rowOff>
    </xdr:from>
    <xdr:to>
      <xdr:col>2</xdr:col>
      <xdr:colOff>925830</xdr:colOff>
      <xdr:row>0</xdr:row>
      <xdr:rowOff>-927735</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2733675" y="-1590675"/>
          <a:ext cx="2268855" cy="66294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1440180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496300" y="95249"/>
          <a:ext cx="259080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a:solidFill>
                <a:schemeClr val="lt1"/>
              </a:solidFill>
              <a:effectLst/>
              <a:latin typeface="+mn-lt"/>
              <a:ea typeface="+mn-ea"/>
              <a:cs typeface="+mn-cs"/>
            </a:rPr>
            <a:t>:</a:t>
          </a:r>
          <a:r>
            <a:rPr lang="pt-BR" sz="1100" b="1" baseline="0">
              <a:solidFill>
                <a:schemeClr val="lt1"/>
              </a:solidFill>
              <a:effectLst/>
              <a:latin typeface="+mn-lt"/>
              <a:ea typeface="+mn-ea"/>
              <a:cs typeface="+mn-cs"/>
            </a:rPr>
            <a:t> 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93133</xdr:rowOff>
    </xdr:from>
    <xdr:to>
      <xdr:col>2</xdr:col>
      <xdr:colOff>4817534</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76374" y="93133"/>
          <a:ext cx="3639293" cy="95885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e APÓS o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zoomScale="90" zoomScaleNormal="90" workbookViewId="0">
      <selection activeCell="L6" sqref="L6"/>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27"/>
      <c r="B1" s="187" t="s">
        <v>0</v>
      </c>
      <c r="C1" s="187"/>
      <c r="D1" s="187"/>
      <c r="E1" s="187"/>
      <c r="F1" s="187"/>
      <c r="G1" s="187"/>
      <c r="H1" s="187"/>
      <c r="I1" s="187"/>
      <c r="J1" s="187"/>
      <c r="K1" s="187"/>
    </row>
    <row r="2" spans="1:11" ht="41.25" customHeight="1">
      <c r="A2" s="27"/>
      <c r="B2" s="188" t="s">
        <v>1</v>
      </c>
      <c r="C2" s="188"/>
      <c r="D2" s="188"/>
      <c r="E2" s="188"/>
      <c r="F2" s="188"/>
      <c r="G2" s="188"/>
      <c r="H2" s="188"/>
      <c r="I2" s="188"/>
      <c r="J2" s="188"/>
      <c r="K2" s="188"/>
    </row>
    <row r="3" spans="1:11" ht="153" customHeight="1">
      <c r="A3" s="182" t="s">
        <v>2</v>
      </c>
      <c r="B3" s="183"/>
      <c r="C3" s="183"/>
      <c r="D3" s="183"/>
      <c r="E3" s="183"/>
      <c r="F3" s="183"/>
      <c r="G3" s="183"/>
      <c r="H3" s="183"/>
      <c r="I3" s="183"/>
      <c r="J3" s="183"/>
      <c r="K3" s="183"/>
    </row>
    <row r="4" spans="1:11" s="26" customFormat="1" ht="44.45" customHeight="1">
      <c r="A4" s="184" t="s">
        <v>3</v>
      </c>
      <c r="B4" s="184"/>
      <c r="C4" s="184"/>
      <c r="D4" s="184"/>
      <c r="E4" s="184"/>
      <c r="F4" s="184"/>
      <c r="G4" s="184"/>
      <c r="H4" s="184"/>
      <c r="I4" s="184"/>
      <c r="J4" s="184"/>
      <c r="K4" s="184"/>
    </row>
    <row r="5" spans="1:11" ht="156.75" customHeight="1">
      <c r="A5" s="185" t="s">
        <v>4</v>
      </c>
      <c r="B5" s="186"/>
      <c r="C5" s="186"/>
      <c r="D5" s="186"/>
      <c r="E5" s="186"/>
      <c r="F5" s="186"/>
      <c r="G5" s="186"/>
      <c r="H5" s="186"/>
      <c r="I5" s="186"/>
      <c r="J5" s="186"/>
      <c r="K5" s="186"/>
    </row>
    <row r="6" spans="1:11" ht="312.75" customHeight="1">
      <c r="A6" s="189" t="s">
        <v>5</v>
      </c>
      <c r="B6" s="190"/>
      <c r="C6" s="190"/>
      <c r="D6" s="190"/>
      <c r="E6" s="190"/>
      <c r="F6" s="190"/>
      <c r="G6" s="190"/>
      <c r="H6" s="190"/>
      <c r="I6" s="190"/>
      <c r="J6" s="190"/>
      <c r="K6" s="190"/>
    </row>
    <row r="7" spans="1:11" s="8" customFormat="1" ht="30" customHeight="1">
      <c r="A7" s="181" t="s">
        <v>6</v>
      </c>
      <c r="B7" s="181"/>
      <c r="C7" s="181"/>
      <c r="D7" s="181"/>
      <c r="E7" s="181"/>
      <c r="F7" s="181"/>
      <c r="G7" s="181"/>
      <c r="H7" s="181"/>
      <c r="I7" s="181"/>
      <c r="J7" s="181"/>
      <c r="K7" s="181"/>
    </row>
    <row r="8" spans="1:11" ht="14.45" customHeight="1">
      <c r="A8" s="25"/>
      <c r="B8" s="25"/>
      <c r="C8" s="25"/>
      <c r="D8" s="25"/>
      <c r="E8" s="25"/>
      <c r="F8" s="25"/>
      <c r="G8" s="25"/>
      <c r="H8" s="25"/>
      <c r="I8" s="25"/>
      <c r="J8" s="25"/>
      <c r="K8" s="25"/>
    </row>
    <row r="9" spans="1:11" ht="14.45" customHeight="1">
      <c r="A9" s="25"/>
      <c r="B9" s="25"/>
      <c r="C9" s="25"/>
      <c r="D9" s="25"/>
      <c r="E9" s="25"/>
      <c r="F9" s="25"/>
      <c r="G9" s="25"/>
      <c r="H9" s="25"/>
      <c r="I9" s="25"/>
      <c r="J9" s="25"/>
      <c r="K9" s="25"/>
    </row>
    <row r="10" spans="1:11" ht="14.45" customHeight="1">
      <c r="A10" s="25"/>
      <c r="B10" s="25"/>
      <c r="C10" s="25"/>
      <c r="D10" s="25"/>
      <c r="E10" s="25"/>
      <c r="F10" s="25"/>
      <c r="G10" s="25"/>
      <c r="H10" s="25"/>
      <c r="I10" s="25"/>
      <c r="J10" s="25"/>
      <c r="K10" s="25"/>
    </row>
    <row r="11" spans="1:11" ht="14.45" customHeight="1">
      <c r="A11" s="25"/>
      <c r="B11" s="25"/>
      <c r="C11" s="25"/>
      <c r="D11" s="25"/>
      <c r="E11" s="25"/>
      <c r="F11" s="25"/>
      <c r="G11" s="25"/>
      <c r="H11" s="25"/>
      <c r="I11" s="25"/>
      <c r="J11" s="25"/>
      <c r="K11" s="25"/>
    </row>
    <row r="12" spans="1:11" ht="14.45" customHeight="1">
      <c r="A12" s="25"/>
      <c r="B12" s="25"/>
      <c r="C12" s="25"/>
      <c r="D12" s="25"/>
      <c r="E12" s="25"/>
      <c r="F12" s="25"/>
      <c r="G12" s="25"/>
      <c r="H12" s="25"/>
      <c r="I12" s="25"/>
      <c r="J12" s="25"/>
      <c r="K12" s="25"/>
    </row>
    <row r="13" spans="1:11" ht="14.45" customHeight="1">
      <c r="A13" s="25"/>
      <c r="B13" s="25"/>
      <c r="C13" s="25"/>
      <c r="D13" s="25"/>
      <c r="E13" s="25"/>
      <c r="F13" s="25"/>
      <c r="G13" s="25"/>
      <c r="H13" s="25"/>
      <c r="I13" s="25"/>
      <c r="J13" s="25"/>
      <c r="K13" s="25"/>
    </row>
    <row r="14" spans="1:11" ht="14.45" customHeight="1">
      <c r="A14" s="25"/>
      <c r="B14" s="25"/>
      <c r="C14" s="25"/>
      <c r="D14" s="25"/>
      <c r="E14" s="25"/>
      <c r="F14" s="25"/>
      <c r="G14" s="25"/>
      <c r="H14" s="25"/>
      <c r="I14" s="25"/>
      <c r="J14" s="25"/>
      <c r="K14" s="25"/>
    </row>
    <row r="15" spans="1:11" ht="14.45" customHeight="1">
      <c r="A15" s="25"/>
      <c r="B15" s="25"/>
      <c r="C15" s="25"/>
      <c r="D15" s="25"/>
      <c r="E15" s="25"/>
      <c r="F15" s="25"/>
      <c r="G15" s="25"/>
      <c r="H15" s="25"/>
      <c r="I15" s="25"/>
      <c r="J15" s="25"/>
      <c r="K15" s="25"/>
    </row>
    <row r="16" spans="1:11" ht="14.45" customHeight="1">
      <c r="A16" s="25"/>
      <c r="B16" s="25"/>
      <c r="C16" s="25"/>
      <c r="D16" s="25"/>
      <c r="E16" s="25"/>
      <c r="F16" s="25"/>
      <c r="G16" s="25"/>
      <c r="H16" s="25"/>
      <c r="I16" s="25"/>
      <c r="J16" s="25"/>
      <c r="K16" s="25"/>
    </row>
    <row r="17" spans="1:11" ht="14.45" customHeight="1">
      <c r="A17" s="25"/>
      <c r="B17" s="25"/>
      <c r="C17" s="25"/>
      <c r="D17" s="25"/>
      <c r="E17" s="25"/>
      <c r="F17" s="25"/>
      <c r="G17" s="25"/>
      <c r="H17" s="25"/>
      <c r="I17" s="25"/>
      <c r="J17" s="25"/>
      <c r="K17" s="25"/>
    </row>
    <row r="18" spans="1:11" ht="39.6" customHeight="1">
      <c r="A18" s="25"/>
      <c r="B18" s="25"/>
      <c r="C18" s="25"/>
      <c r="D18" s="25"/>
      <c r="E18" s="25"/>
      <c r="F18" s="25"/>
      <c r="G18" s="25"/>
      <c r="H18" s="25"/>
      <c r="I18" s="25"/>
      <c r="J18" s="25"/>
      <c r="K18" s="25"/>
    </row>
  </sheetData>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H8" sqref="H8"/>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95" t="s">
        <v>7</v>
      </c>
      <c r="B1" s="196"/>
      <c r="C1" s="196"/>
      <c r="D1" s="196"/>
      <c r="E1" s="196"/>
      <c r="F1" s="196"/>
      <c r="G1" s="197"/>
    </row>
    <row r="2" spans="1:7" ht="51.6" customHeight="1" thickBot="1">
      <c r="A2" s="198" t="s">
        <v>1</v>
      </c>
      <c r="B2" s="199"/>
      <c r="C2" s="199"/>
      <c r="D2" s="220"/>
      <c r="E2" s="220"/>
      <c r="F2" s="220"/>
      <c r="G2" s="221"/>
    </row>
    <row r="3" spans="1:7" ht="55.15" customHeight="1">
      <c r="A3" s="86" t="s">
        <v>8</v>
      </c>
      <c r="B3" s="86" t="s">
        <v>9</v>
      </c>
      <c r="C3" s="86" t="s">
        <v>10</v>
      </c>
      <c r="D3" s="108" t="s">
        <v>98</v>
      </c>
      <c r="E3" s="35" t="s">
        <v>99</v>
      </c>
      <c r="F3" s="35" t="s">
        <v>100</v>
      </c>
      <c r="G3" s="35" t="s">
        <v>101</v>
      </c>
    </row>
    <row r="4" spans="1:7" ht="124.9" customHeight="1">
      <c r="A4" s="60" t="e" cm="1" vm="1">
        <f t="array" ref="A4">_xlfn._xlws.FILTER(Tabela5[[Macrotema]:[Tema Regulatório]],Tabela5[1. POSICIONAMENTO FINAL]="Incluir")</f>
        <v>#VALUE!</v>
      </c>
      <c r="B4" s="60"/>
      <c r="C4" s="63"/>
      <c r="D4" s="167"/>
      <c r="E4" s="168"/>
      <c r="F4" s="169"/>
      <c r="G4" s="170"/>
    </row>
    <row r="5" spans="1:7" ht="124.9" customHeight="1">
      <c r="A5" s="60"/>
      <c r="B5" s="60"/>
      <c r="C5" s="63"/>
      <c r="D5" s="171"/>
      <c r="E5" s="172"/>
      <c r="F5" s="173"/>
      <c r="G5" s="174"/>
    </row>
    <row r="6" spans="1:7" ht="124.9" customHeight="1">
      <c r="A6" s="60"/>
      <c r="B6" s="60"/>
      <c r="C6" s="63"/>
      <c r="D6" s="171"/>
      <c r="E6" s="172"/>
      <c r="F6" s="173"/>
      <c r="G6" s="174"/>
    </row>
    <row r="7" spans="1:7" ht="124.9" customHeight="1">
      <c r="A7" s="60"/>
      <c r="B7" s="60"/>
      <c r="C7" s="63"/>
      <c r="D7" s="171"/>
      <c r="E7" s="172"/>
      <c r="F7" s="173"/>
      <c r="G7" s="175"/>
    </row>
    <row r="8" spans="1:7" ht="124.9" customHeight="1">
      <c r="A8" s="60"/>
      <c r="B8" s="60"/>
      <c r="C8" s="63"/>
      <c r="D8" s="171"/>
      <c r="E8" s="176"/>
      <c r="F8" s="177"/>
      <c r="G8" s="178"/>
    </row>
    <row r="9" spans="1:7" ht="124.9" customHeight="1">
      <c r="A9" s="60"/>
      <c r="B9" s="60"/>
      <c r="C9" s="63"/>
      <c r="D9" s="179"/>
      <c r="E9" s="177"/>
      <c r="F9" s="177"/>
      <c r="G9" s="180"/>
    </row>
    <row r="10" spans="1:7" ht="124.9" customHeight="1">
      <c r="A10" s="60"/>
      <c r="B10" s="60"/>
      <c r="C10" s="63"/>
      <c r="D10" s="179"/>
      <c r="E10" s="177"/>
      <c r="F10" s="177"/>
      <c r="G10" s="180"/>
    </row>
    <row r="11" spans="1:7" ht="124.9" customHeight="1">
      <c r="A11" s="60"/>
      <c r="B11" s="60"/>
      <c r="C11" s="63"/>
      <c r="D11" s="179"/>
      <c r="E11" s="177"/>
      <c r="F11" s="177"/>
      <c r="G11" s="180"/>
    </row>
    <row r="12" spans="1:7" ht="124.9" customHeight="1">
      <c r="A12" s="60"/>
      <c r="B12" s="60"/>
      <c r="C12" s="63"/>
      <c r="D12" s="179"/>
      <c r="E12" s="177"/>
      <c r="F12" s="177"/>
      <c r="G12" s="180"/>
    </row>
    <row r="13" spans="1:7" ht="124.9" customHeight="1">
      <c r="A13" s="60"/>
      <c r="B13" s="60"/>
      <c r="C13" s="63"/>
      <c r="D13" s="179"/>
      <c r="E13" s="177"/>
      <c r="F13" s="177"/>
      <c r="G13" s="180"/>
    </row>
    <row r="14" spans="1:7" ht="124.9" customHeight="1">
      <c r="A14" s="60"/>
      <c r="B14" s="60"/>
      <c r="C14" s="63"/>
      <c r="D14" s="179"/>
      <c r="E14" s="177"/>
      <c r="F14" s="177"/>
      <c r="G14" s="180"/>
    </row>
    <row r="15" spans="1:7" ht="124.9" customHeight="1">
      <c r="A15" s="60"/>
      <c r="B15" s="60"/>
      <c r="C15" s="63"/>
      <c r="D15" s="179"/>
      <c r="E15" s="177"/>
      <c r="F15" s="177"/>
      <c r="G15" s="180"/>
    </row>
    <row r="16" spans="1:7" ht="124.9" customHeight="1">
      <c r="A16" s="60"/>
      <c r="B16" s="60"/>
      <c r="C16" s="63"/>
      <c r="D16" s="179"/>
      <c r="E16" s="177"/>
      <c r="F16" s="177"/>
      <c r="G16" s="180"/>
    </row>
    <row r="17" spans="1:7" ht="124.9" customHeight="1">
      <c r="A17" s="60"/>
      <c r="B17" s="60"/>
      <c r="C17" s="63"/>
      <c r="D17" s="179"/>
      <c r="E17" s="177"/>
      <c r="F17" s="177"/>
      <c r="G17" s="180"/>
    </row>
    <row r="18" spans="1:7" ht="124.9" customHeight="1">
      <c r="A18" s="60"/>
      <c r="B18" s="60"/>
      <c r="C18" s="63"/>
      <c r="D18" s="179"/>
      <c r="E18" s="177"/>
      <c r="F18" s="177"/>
      <c r="G18" s="180"/>
    </row>
    <row r="19" spans="1:7" ht="124.9" customHeight="1">
      <c r="A19" s="60"/>
      <c r="B19" s="60"/>
      <c r="C19" s="63"/>
      <c r="D19" s="179"/>
      <c r="E19" s="177"/>
      <c r="F19" s="177"/>
      <c r="G19" s="180"/>
    </row>
    <row r="20" spans="1:7" ht="124.9" customHeight="1">
      <c r="A20" s="60"/>
      <c r="B20" s="60"/>
      <c r="C20" s="63"/>
      <c r="D20" s="179"/>
      <c r="E20" s="177"/>
      <c r="F20" s="177"/>
      <c r="G20" s="180"/>
    </row>
    <row r="21" spans="1:7" ht="124.9" customHeight="1">
      <c r="A21" s="60"/>
      <c r="B21" s="60"/>
      <c r="C21" s="63"/>
      <c r="D21" s="179"/>
      <c r="E21" s="177"/>
      <c r="F21" s="177"/>
      <c r="G21" s="180"/>
    </row>
    <row r="22" spans="1:7" ht="124.9" customHeight="1">
      <c r="A22" s="60"/>
      <c r="B22" s="60"/>
      <c r="C22" s="63"/>
      <c r="D22" s="179"/>
      <c r="E22" s="177"/>
      <c r="F22" s="177"/>
      <c r="G22" s="180"/>
    </row>
    <row r="23" spans="1:7" ht="124.9" customHeight="1">
      <c r="A23" s="60"/>
      <c r="B23" s="60"/>
      <c r="C23" s="63"/>
      <c r="D23" s="179"/>
      <c r="E23" s="177"/>
      <c r="F23" s="177"/>
      <c r="G23" s="180"/>
    </row>
    <row r="24" spans="1:7" ht="124.9" customHeight="1">
      <c r="A24" s="60"/>
      <c r="B24" s="60"/>
      <c r="C24" s="63"/>
      <c r="D24" s="179"/>
      <c r="E24" s="177"/>
      <c r="F24" s="177"/>
      <c r="G24" s="180"/>
    </row>
    <row r="25" spans="1:7" ht="124.9" customHeight="1">
      <c r="A25" s="60"/>
      <c r="B25" s="60"/>
      <c r="C25" s="63"/>
      <c r="D25" s="179"/>
      <c r="E25" s="177"/>
      <c r="F25" s="177"/>
      <c r="G25" s="180"/>
    </row>
    <row r="26" spans="1:7" ht="124.9" customHeight="1">
      <c r="A26" s="60"/>
      <c r="B26" s="60"/>
      <c r="C26" s="63"/>
      <c r="D26" s="107"/>
      <c r="E26" s="10"/>
      <c r="F26" s="10"/>
      <c r="G26" s="11"/>
    </row>
    <row r="27" spans="1:7" ht="124.9" customHeight="1">
      <c r="A27" s="60"/>
      <c r="B27" s="60"/>
      <c r="C27" s="63"/>
      <c r="D27" s="107"/>
      <c r="E27" s="10"/>
      <c r="F27" s="10"/>
      <c r="G27" s="11"/>
    </row>
    <row r="28" spans="1:7" ht="124.9" customHeight="1">
      <c r="A28" s="60"/>
      <c r="B28" s="60"/>
      <c r="C28" s="63"/>
      <c r="D28" s="107"/>
      <c r="E28" s="10"/>
      <c r="F28" s="10"/>
      <c r="G28" s="11"/>
    </row>
    <row r="29" spans="1:7" ht="124.9" customHeight="1">
      <c r="A29" s="60"/>
      <c r="B29" s="60"/>
      <c r="C29" s="63"/>
      <c r="D29" s="107"/>
      <c r="E29" s="10"/>
      <c r="F29" s="10"/>
      <c r="G29" s="11"/>
    </row>
    <row r="30" spans="1:7" ht="124.9" customHeight="1">
      <c r="A30" s="60"/>
      <c r="B30" s="60"/>
      <c r="C30" s="63"/>
      <c r="D30" s="107"/>
      <c r="E30" s="10"/>
      <c r="F30" s="10"/>
      <c r="G30" s="11"/>
    </row>
    <row r="31" spans="1:7" ht="124.9" customHeight="1">
      <c r="A31" s="60"/>
      <c r="B31" s="60"/>
      <c r="C31" s="63"/>
      <c r="D31" s="107"/>
      <c r="E31" s="10"/>
      <c r="F31" s="10"/>
      <c r="G31" s="11"/>
    </row>
    <row r="32" spans="1:7" ht="124.9" customHeight="1">
      <c r="A32" s="60"/>
      <c r="B32" s="60"/>
      <c r="C32" s="63"/>
      <c r="D32" s="107"/>
      <c r="E32" s="10"/>
      <c r="F32" s="10"/>
      <c r="G32" s="11"/>
    </row>
    <row r="33" spans="1:7" ht="124.9" customHeight="1">
      <c r="A33" s="60"/>
      <c r="B33" s="60"/>
      <c r="C33" s="63"/>
      <c r="D33" s="107"/>
      <c r="E33" s="10"/>
      <c r="F33" s="10"/>
      <c r="G33" s="11"/>
    </row>
    <row r="34" spans="1:7" ht="124.9" customHeight="1">
      <c r="A34" s="60"/>
      <c r="B34" s="60"/>
      <c r="C34" s="63"/>
      <c r="D34" s="107"/>
      <c r="E34" s="10"/>
      <c r="F34" s="10"/>
      <c r="G34" s="11"/>
    </row>
    <row r="35" spans="1:7" ht="124.9" customHeight="1">
      <c r="A35" s="60"/>
      <c r="B35" s="60"/>
      <c r="C35" s="63"/>
      <c r="D35" s="107"/>
      <c r="E35" s="10"/>
      <c r="F35" s="10"/>
      <c r="G35" s="11"/>
    </row>
    <row r="36" spans="1:7" ht="124.9" customHeight="1">
      <c r="A36" s="60"/>
      <c r="B36" s="60"/>
      <c r="C36" s="63"/>
      <c r="D36" s="107"/>
      <c r="E36" s="10"/>
      <c r="F36" s="10"/>
      <c r="G36" s="11"/>
    </row>
    <row r="37" spans="1:7" ht="124.9" customHeight="1">
      <c r="A37" s="60"/>
      <c r="B37" s="60"/>
      <c r="C37" s="63"/>
      <c r="D37" s="107"/>
      <c r="E37" s="10"/>
      <c r="F37" s="10"/>
      <c r="G37" s="11"/>
    </row>
    <row r="38" spans="1:7" ht="124.9" customHeight="1">
      <c r="A38" s="60"/>
      <c r="B38" s="60"/>
      <c r="C38" s="63"/>
      <c r="D38" s="107"/>
      <c r="E38" s="10"/>
      <c r="F38" s="10"/>
      <c r="G38" s="11"/>
    </row>
    <row r="39" spans="1:7" ht="124.9" customHeight="1">
      <c r="A39" s="60"/>
      <c r="B39" s="60"/>
      <c r="C39" s="63"/>
      <c r="D39" s="107"/>
      <c r="E39" s="10"/>
      <c r="F39" s="10"/>
      <c r="G39" s="11"/>
    </row>
    <row r="40" spans="1:7" ht="124.9" customHeight="1">
      <c r="A40" s="60"/>
      <c r="B40" s="60"/>
      <c r="C40" s="63"/>
      <c r="D40" s="109"/>
      <c r="E40" s="110"/>
      <c r="F40" s="110"/>
      <c r="G40" s="111"/>
    </row>
    <row r="41" spans="1:7" ht="124.9" customHeight="1">
      <c r="A41" s="60"/>
      <c r="B41" s="60"/>
      <c r="C41" s="63"/>
      <c r="D41" s="112"/>
      <c r="E41" s="2"/>
      <c r="F41" s="2"/>
      <c r="G41" s="2"/>
    </row>
    <row r="42" spans="1:7" ht="124.9" customHeight="1">
      <c r="A42" s="60"/>
      <c r="B42" s="60"/>
      <c r="C42" s="63"/>
      <c r="D42" s="112"/>
      <c r="E42" s="2"/>
      <c r="F42" s="2"/>
      <c r="G42" s="2"/>
    </row>
    <row r="43" spans="1:7" ht="124.9" customHeight="1">
      <c r="A43" s="60"/>
      <c r="B43" s="60"/>
      <c r="C43" s="63"/>
      <c r="D43" s="112"/>
      <c r="E43" s="2"/>
      <c r="F43" s="2"/>
      <c r="G43" s="2"/>
    </row>
    <row r="44" spans="1:7" ht="124.9" customHeight="1">
      <c r="A44" s="60"/>
      <c r="B44" s="60"/>
      <c r="C44" s="63"/>
      <c r="D44" s="112"/>
      <c r="E44" s="2"/>
      <c r="F44" s="2"/>
      <c r="G44" s="2"/>
    </row>
    <row r="45" spans="1:7" ht="124.9" customHeight="1">
      <c r="A45" s="60"/>
      <c r="B45" s="60"/>
      <c r="C45" s="63"/>
      <c r="D45" s="112"/>
      <c r="E45" s="2"/>
      <c r="F45" s="2"/>
      <c r="G45" s="2"/>
    </row>
    <row r="46" spans="1:7" ht="124.9" customHeight="1">
      <c r="A46" s="60"/>
      <c r="B46" s="60"/>
      <c r="C46" s="63"/>
      <c r="D46" s="112"/>
      <c r="E46" s="2"/>
      <c r="F46" s="2"/>
      <c r="G46" s="2"/>
    </row>
    <row r="47" spans="1:7" ht="124.9" customHeight="1">
      <c r="A47" s="60"/>
      <c r="B47" s="60"/>
      <c r="C47" s="63"/>
      <c r="D47" s="112"/>
      <c r="E47" s="2"/>
      <c r="F47" s="2"/>
      <c r="G47" s="2"/>
    </row>
    <row r="48" spans="1:7" ht="124.9" customHeight="1">
      <c r="A48" s="60"/>
      <c r="B48" s="60"/>
      <c r="C48" s="63"/>
      <c r="D48" s="112"/>
      <c r="E48" s="2"/>
      <c r="F48" s="2"/>
      <c r="G48" s="2"/>
    </row>
    <row r="49" spans="1:7" ht="124.9" customHeight="1">
      <c r="A49" s="60"/>
      <c r="B49" s="60"/>
      <c r="C49" s="63"/>
      <c r="D49" s="112"/>
      <c r="E49" s="2"/>
      <c r="F49" s="2"/>
      <c r="G49" s="2"/>
    </row>
    <row r="50" spans="1:7" ht="124.9" customHeight="1" thickBot="1">
      <c r="A50" s="61"/>
      <c r="B50" s="61"/>
      <c r="C50" s="64"/>
      <c r="D50" s="112"/>
      <c r="E50" s="2"/>
      <c r="F50" s="2"/>
      <c r="G50" s="2"/>
    </row>
  </sheetData>
  <sheetProtection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29" t="s">
        <v>8</v>
      </c>
      <c r="B1" s="29" t="s">
        <v>9</v>
      </c>
      <c r="C1" s="29" t="s">
        <v>10</v>
      </c>
      <c r="D1" s="29" t="s">
        <v>14</v>
      </c>
      <c r="E1" s="29"/>
      <c r="F1" s="9" t="s">
        <v>8</v>
      </c>
      <c r="G1" s="9" t="s">
        <v>9</v>
      </c>
      <c r="H1" s="9" t="s">
        <v>10</v>
      </c>
      <c r="I1" s="9" t="s">
        <v>14</v>
      </c>
    </row>
    <row r="2" spans="1:9" ht="30">
      <c r="A2" s="9" t="str" cm="1">
        <f t="array" ref="A2:A292">_xlfn.VSTACK('1) Temas AR 24-25'!A4:A100,'2) Outros insumos'!A4:A100,'3) Sugestões da UORG'!A4:A100)</f>
        <v>Serviços de Interesse para a saúde</v>
      </c>
      <c r="B2" s="9" t="str" cm="1">
        <f t="array" ref="B2:B329">_xlfn.VSTACK('1) Temas AR 24-25'!B4:B100,'2) Outros insumos'!B4:B100,'3) Sugestões da UORG'!B4:B137)</f>
        <v>GGTES</v>
      </c>
      <c r="C2" s="9" t="str" cm="1">
        <f t="array" ref="C2:C292">_xlfn.VSTACK('1) Temas AR 24-25'!C4:C100,'2) Outros insumos'!H4:H100,'3) Sugestões da UORG'!C4:C100)</f>
        <v>14.1 - Requisitos sanitários para os serviços de acolhimento a idosos</v>
      </c>
      <c r="D2" s="9" t="str" cm="1">
        <f t="array" ref="D2:D292">_xlfn.VSTACK('1) Temas AR 24-25'!G4:G100,'2) Outros insumos'!K4:K100,'3) Sugestões da UORG'!F4:F100)</f>
        <v>Atende</v>
      </c>
      <c r="F2" s="9" t="str">
        <f>IF(D2="Atende",A2)</f>
        <v>Serviços de Interesse para a saúde</v>
      </c>
      <c r="G2" s="9" t="str">
        <f>IF(D2="Atende",B2)</f>
        <v>GGTES</v>
      </c>
      <c r="H2" s="9" t="str">
        <f>IF(D2="Atende",C2)</f>
        <v>14.1 - Requisitos sanitários para os serviços de acolhimento a idosos</v>
      </c>
      <c r="I2" s="9" t="str">
        <f>D2</f>
        <v>Atende</v>
      </c>
    </row>
    <row r="3" spans="1:9" ht="45">
      <c r="A3" s="9" t="str">
        <v>Serviços de Saúde</v>
      </c>
      <c r="B3" s="9" t="str">
        <v>GGTES</v>
      </c>
      <c r="C3" s="9" t="str">
        <v xml:space="preserve">15.1 - Boas práticas em farmácias e drogarias - Serviços de Saúde em Farmácia (Revisão de norma do Capítulo VI ,da RDC 44, de2009.) </v>
      </c>
      <c r="D3" s="9" t="str">
        <v>Atende</v>
      </c>
      <c r="F3" s="9" t="str">
        <f t="shared" ref="F3:F48" si="0">IF(D3="Atende",A3)</f>
        <v>Serviços de Saúde</v>
      </c>
      <c r="G3" s="9" t="str">
        <f t="shared" ref="G3:G48" si="1">IF(D3="Atende",B3)</f>
        <v>GGTES</v>
      </c>
      <c r="H3" s="9" t="str">
        <f t="shared" ref="H3:H48" si="2">IF(D3="Atende",C3)</f>
        <v xml:space="preserve">15.1 - Boas práticas em farmácias e drogarias - Serviços de Saúde em Farmácia (Revisão de norma do Capítulo VI ,da RDC 44, de2009.) </v>
      </c>
      <c r="I3" s="9" t="str">
        <f>D3</f>
        <v>Atende</v>
      </c>
    </row>
    <row r="4" spans="1:9" ht="45">
      <c r="A4" s="9" t="str">
        <v>Serviços de Saúde</v>
      </c>
      <c r="B4" s="9" t="str">
        <v>GGTES</v>
      </c>
      <c r="C4" s="9" t="str">
        <v>15.2 - Estabelecimento de requisitos sanitários para organização e funcionamento dos serviços de medicina nuclear in vivo</v>
      </c>
      <c r="D4" s="9" t="str">
        <v>Atende</v>
      </c>
      <c r="F4" s="9" t="str">
        <f t="shared" si="0"/>
        <v>Serviços de Saúde</v>
      </c>
      <c r="G4" s="9" t="str">
        <f t="shared" si="1"/>
        <v>GGTES</v>
      </c>
      <c r="H4" s="9" t="str">
        <f t="shared" si="2"/>
        <v>15.2 - Estabelecimento de requisitos sanitários para organização e funcionamento dos serviços de medicina nuclear in vivo</v>
      </c>
      <c r="I4" s="9" t="str">
        <f t="shared" ref="I4:I48" si="3">D4</f>
        <v>Atende</v>
      </c>
    </row>
    <row r="5" spans="1:9" ht="30">
      <c r="A5" s="9" t="str">
        <v>Serviços de Saúde</v>
      </c>
      <c r="B5" s="9" t="str">
        <v>GGTES</v>
      </c>
      <c r="C5" s="9" t="str">
        <v>15.3 - Infraestrutura de Estabelecimentos Assistenciais de Saúde</v>
      </c>
      <c r="D5" s="9" t="str">
        <v>Atende</v>
      </c>
      <c r="F5" s="9" t="str">
        <f t="shared" si="0"/>
        <v>Serviços de Saúde</v>
      </c>
      <c r="G5" s="9" t="str">
        <f t="shared" si="1"/>
        <v>GGTES</v>
      </c>
      <c r="H5" s="9" t="str">
        <f t="shared" si="2"/>
        <v>15.3 - Infraestrutura de Estabelecimentos Assistenciais de Saúde</v>
      </c>
      <c r="I5" s="9" t="str">
        <f t="shared" si="3"/>
        <v>Atende</v>
      </c>
    </row>
    <row r="6" spans="1:9" ht="75">
      <c r="A6" s="9" t="str">
        <v>Serviços de Saúde</v>
      </c>
      <c r="B6" s="9" t="str">
        <v>GGTES</v>
      </c>
      <c r="C6" s="9" t="str">
        <v>15.4 - Regulamentação de Boas Práticas para a Prevenção e o Controle das Infecções Relacionadas à Assistência à Saúde (IRAS) e resistência microbiana em serviços de saúde (proposta de Resolução RDC com requisitos e de Instrução Normativa com indicadores</v>
      </c>
      <c r="D6" s="9" t="str">
        <v>Atende</v>
      </c>
      <c r="F6" s="9" t="str">
        <f t="shared" si="0"/>
        <v>Serviços de Saúde</v>
      </c>
      <c r="G6" s="9" t="str">
        <f t="shared" si="1"/>
        <v>GGTES</v>
      </c>
      <c r="H6" s="9" t="str">
        <f t="shared" si="2"/>
        <v>15.4 - Regulamentação de Boas Práticas para a Prevenção e o Controle das Infecções Relacionadas à Assistência à Saúde (IRAS) e resistência microbiana em serviços de saúde (proposta de Resolução RDC com requisitos e de Instrução Normativa com indicadores</v>
      </c>
      <c r="I6" s="9" t="str">
        <f t="shared" si="3"/>
        <v>Atende</v>
      </c>
    </row>
    <row r="7" spans="1:9" ht="45">
      <c r="A7" s="9" t="str">
        <v>Serviços de Saúde</v>
      </c>
      <c r="B7" s="9" t="str">
        <v>GGTES</v>
      </c>
      <c r="C7" s="9" t="str">
        <v>15.5 - Regulamentação de Boas Práticas para o Processamento de Produtos utilizados na assistência à saúde</v>
      </c>
      <c r="D7" s="9" t="str">
        <v>Atende</v>
      </c>
      <c r="F7" s="9" t="str">
        <f t="shared" si="0"/>
        <v>Serviços de Saúde</v>
      </c>
      <c r="G7" s="9" t="str">
        <f t="shared" si="1"/>
        <v>GGTES</v>
      </c>
      <c r="H7" s="9" t="str">
        <f t="shared" si="2"/>
        <v>15.5 - Regulamentação de Boas Práticas para o Processamento de Produtos utilizados na assistência à saúde</v>
      </c>
      <c r="I7" s="9" t="str">
        <f t="shared" si="3"/>
        <v>Atende</v>
      </c>
    </row>
    <row r="8" spans="1:9" ht="45">
      <c r="A8" s="9" t="str">
        <v>Serviços de Saúde</v>
      </c>
      <c r="B8" s="9" t="str">
        <v>GGTES</v>
      </c>
      <c r="C8" s="9" t="str">
        <v>15.6 - Regulamento Técnico para o Funcionamento de Provedores de Ensaios de Proficiência para Serviços que executam Exames de Análises Clínicas</v>
      </c>
      <c r="D8" s="9" t="str">
        <v>Atende</v>
      </c>
      <c r="F8" s="9" t="str">
        <f t="shared" si="0"/>
        <v>Serviços de Saúde</v>
      </c>
      <c r="G8" s="9" t="str">
        <f t="shared" si="1"/>
        <v>GGTES</v>
      </c>
      <c r="H8" s="9" t="str">
        <f t="shared" si="2"/>
        <v>15.6 - Regulamento Técnico para o Funcionamento de Provedores de Ensaios de Proficiência para Serviços que executam Exames de Análises Clínicas</v>
      </c>
      <c r="I8" s="9" t="str">
        <f t="shared" si="3"/>
        <v>Atende</v>
      </c>
    </row>
    <row r="9" spans="1:9" ht="30">
      <c r="A9" s="9" t="str">
        <v>Serviços de Saúde</v>
      </c>
      <c r="B9" s="9" t="str">
        <v>GGTES</v>
      </c>
      <c r="C9" s="9" t="str">
        <v>15.7 - Requisitos Sanitários para funcionamento de Laboratórios Clínicos e postos de coleta laboratorial</v>
      </c>
      <c r="D9" s="9" t="str">
        <v>Atende</v>
      </c>
      <c r="F9" s="9" t="str">
        <f t="shared" si="0"/>
        <v>Serviços de Saúde</v>
      </c>
      <c r="G9" s="9" t="str">
        <f t="shared" si="1"/>
        <v>GGTES</v>
      </c>
      <c r="H9" s="9" t="str">
        <f t="shared" si="2"/>
        <v>15.7 - Requisitos Sanitários para funcionamento de Laboratórios Clínicos e postos de coleta laboratorial</v>
      </c>
      <c r="I9" s="9" t="str">
        <f t="shared" si="3"/>
        <v>Atende</v>
      </c>
    </row>
    <row r="10" spans="1:9" ht="45">
      <c r="A10" s="9" t="str">
        <v>Serviços de Saúde</v>
      </c>
      <c r="B10" s="9" t="str">
        <v>GGTES</v>
      </c>
      <c r="C10" s="9" t="str">
        <v>15.8 - Requisitos Sanitários para funcionamento de Unidades de Terapia Intensiva (UTI) (Revisão da RDC nº 7/2010)</v>
      </c>
      <c r="D10" s="9" t="str">
        <v>Atende</v>
      </c>
      <c r="F10" s="9" t="str">
        <f t="shared" si="0"/>
        <v>Serviços de Saúde</v>
      </c>
      <c r="G10" s="9" t="str">
        <f t="shared" si="1"/>
        <v>GGTES</v>
      </c>
      <c r="H10" s="9" t="str">
        <f t="shared" si="2"/>
        <v>15.8 - Requisitos Sanitários para funcionamento de Unidades de Terapia Intensiva (UTI) (Revisão da RDC nº 7/2010)</v>
      </c>
      <c r="I10" s="9" t="str">
        <f t="shared" si="3"/>
        <v>Atende</v>
      </c>
    </row>
    <row r="11" spans="1:9" ht="30">
      <c r="A11" s="9" t="str">
        <v>Serviços de Saúde</v>
      </c>
      <c r="B11" s="9" t="str">
        <v>GGTES</v>
      </c>
      <c r="C11" s="9" t="str">
        <v>15.9 - Requisitos sanitários para o funcionamento dos serviços que prestam assistência odontológica</v>
      </c>
      <c r="D11" s="9" t="str">
        <v>Atende</v>
      </c>
      <c r="F11" s="9" t="str">
        <f t="shared" si="0"/>
        <v>Serviços de Saúde</v>
      </c>
      <c r="G11" s="9" t="str">
        <f t="shared" si="1"/>
        <v>GGTES</v>
      </c>
      <c r="H11" s="9" t="str">
        <f t="shared" si="2"/>
        <v>15.9 - Requisitos sanitários para o funcionamento dos serviços que prestam assistência odontológica</v>
      </c>
      <c r="I11" s="9" t="str">
        <f t="shared" si="3"/>
        <v>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30" t="b">
        <f t="shared" ref="F30:F38" si="4">IF(D30="Atende",A30)</f>
        <v>0</v>
      </c>
      <c r="G30" s="9" t="b">
        <f t="shared" ref="G30:G38" si="5">IF(D30="Atende",B30)</f>
        <v>0</v>
      </c>
      <c r="H30" s="9" t="b">
        <f t="shared" ref="H30:H38" si="6">IF(D30="Atende",C30)</f>
        <v>0</v>
      </c>
      <c r="I30" s="31" t="str">
        <f t="shared" ref="I30:I38" si="7">D30</f>
        <v>Não atende</v>
      </c>
    </row>
    <row r="31" spans="1:9">
      <c r="A31" s="9">
        <v>0</v>
      </c>
      <c r="B31" s="9">
        <v>0</v>
      </c>
      <c r="C31" s="9">
        <v>0</v>
      </c>
      <c r="D31" s="9" t="str">
        <v>Não atende</v>
      </c>
      <c r="F31" s="30" t="b">
        <f t="shared" si="4"/>
        <v>0</v>
      </c>
      <c r="G31" s="9" t="b">
        <f t="shared" si="5"/>
        <v>0</v>
      </c>
      <c r="H31" s="9" t="b">
        <f t="shared" si="6"/>
        <v>0</v>
      </c>
      <c r="I31" s="31" t="str">
        <f t="shared" si="7"/>
        <v>Não atende</v>
      </c>
    </row>
    <row r="32" spans="1:9">
      <c r="A32" s="9">
        <v>0</v>
      </c>
      <c r="B32" s="9">
        <v>0</v>
      </c>
      <c r="C32" s="9">
        <v>0</v>
      </c>
      <c r="D32" s="9" t="str">
        <v>Não atende</v>
      </c>
      <c r="F32" s="30" t="b">
        <f t="shared" si="4"/>
        <v>0</v>
      </c>
      <c r="G32" s="9" t="b">
        <f t="shared" si="5"/>
        <v>0</v>
      </c>
      <c r="H32" s="9" t="b">
        <f t="shared" si="6"/>
        <v>0</v>
      </c>
      <c r="I32" s="31" t="str">
        <f t="shared" si="7"/>
        <v>Não atende</v>
      </c>
    </row>
    <row r="33" spans="1:9">
      <c r="A33" s="9">
        <v>0</v>
      </c>
      <c r="B33" s="9">
        <v>0</v>
      </c>
      <c r="C33" s="9">
        <v>0</v>
      </c>
      <c r="D33" s="9" t="str">
        <v>Não atende</v>
      </c>
      <c r="F33" s="30" t="b">
        <f t="shared" si="4"/>
        <v>0</v>
      </c>
      <c r="G33" s="9" t="b">
        <f t="shared" si="5"/>
        <v>0</v>
      </c>
      <c r="H33" s="9" t="b">
        <f t="shared" si="6"/>
        <v>0</v>
      </c>
      <c r="I33" s="31" t="str">
        <f t="shared" si="7"/>
        <v>Não atende</v>
      </c>
    </row>
    <row r="34" spans="1:9">
      <c r="A34" s="9">
        <v>0</v>
      </c>
      <c r="B34" s="9">
        <v>0</v>
      </c>
      <c r="C34" s="9">
        <v>0</v>
      </c>
      <c r="D34" s="9" t="str">
        <v>Não atende</v>
      </c>
      <c r="F34" s="30" t="b">
        <f t="shared" si="4"/>
        <v>0</v>
      </c>
      <c r="G34" s="9" t="b">
        <f t="shared" si="5"/>
        <v>0</v>
      </c>
      <c r="H34" s="9" t="b">
        <f t="shared" si="6"/>
        <v>0</v>
      </c>
      <c r="I34" s="31" t="str">
        <f t="shared" si="7"/>
        <v>Não atende</v>
      </c>
    </row>
    <row r="35" spans="1:9">
      <c r="A35" s="9">
        <v>0</v>
      </c>
      <c r="B35" s="9">
        <v>0</v>
      </c>
      <c r="C35" s="9">
        <v>0</v>
      </c>
      <c r="D35" s="9" t="str">
        <v>Não atende</v>
      </c>
      <c r="F35" s="30" t="b">
        <f t="shared" si="4"/>
        <v>0</v>
      </c>
      <c r="G35" s="9" t="b">
        <f t="shared" si="5"/>
        <v>0</v>
      </c>
      <c r="H35" s="9" t="b">
        <f t="shared" si="6"/>
        <v>0</v>
      </c>
      <c r="I35" s="31" t="str">
        <f t="shared" si="7"/>
        <v>Não atende</v>
      </c>
    </row>
    <row r="36" spans="1:9">
      <c r="A36" s="9">
        <v>0</v>
      </c>
      <c r="B36" s="9">
        <v>0</v>
      </c>
      <c r="C36" s="9">
        <v>0</v>
      </c>
      <c r="D36" s="9" t="str">
        <v>Não atende</v>
      </c>
      <c r="F36" s="30" t="b">
        <f t="shared" si="4"/>
        <v>0</v>
      </c>
      <c r="G36" s="9" t="b">
        <f t="shared" si="5"/>
        <v>0</v>
      </c>
      <c r="H36" s="9" t="b">
        <f t="shared" si="6"/>
        <v>0</v>
      </c>
      <c r="I36" s="31" t="str">
        <f t="shared" si="7"/>
        <v>Não atende</v>
      </c>
    </row>
    <row r="37" spans="1:9">
      <c r="A37" s="9">
        <v>0</v>
      </c>
      <c r="B37" s="9">
        <v>0</v>
      </c>
      <c r="C37" s="9">
        <v>0</v>
      </c>
      <c r="D37" s="9" t="str">
        <v>Não atende</v>
      </c>
      <c r="F37" s="30" t="b">
        <f t="shared" si="4"/>
        <v>0</v>
      </c>
      <c r="G37" s="9" t="b">
        <f t="shared" si="5"/>
        <v>0</v>
      </c>
      <c r="H37" s="9" t="b">
        <f t="shared" si="6"/>
        <v>0</v>
      </c>
      <c r="I37" s="31" t="str">
        <f t="shared" si="7"/>
        <v>Não atende</v>
      </c>
    </row>
    <row r="38" spans="1:9">
      <c r="A38" s="9">
        <v>0</v>
      </c>
      <c r="B38" s="9">
        <v>0</v>
      </c>
      <c r="C38" s="9">
        <v>0</v>
      </c>
      <c r="D38" s="9" t="str">
        <v>Não atende</v>
      </c>
      <c r="F38" s="30" t="b">
        <f t="shared" si="4"/>
        <v>0</v>
      </c>
      <c r="G38" s="9" t="b">
        <f t="shared" si="5"/>
        <v>0</v>
      </c>
      <c r="H38" s="9" t="b">
        <f t="shared" si="6"/>
        <v>0</v>
      </c>
      <c r="I38" s="31" t="str">
        <f t="shared" si="7"/>
        <v>Não atende</v>
      </c>
    </row>
    <row r="39" spans="1:9">
      <c r="A39" s="9">
        <v>0</v>
      </c>
      <c r="B39" s="9">
        <v>0</v>
      </c>
      <c r="C39" s="9">
        <v>0</v>
      </c>
      <c r="D39" s="9" t="str">
        <v>Não atende</v>
      </c>
      <c r="F39" s="30" t="b">
        <f t="shared" ref="F39:F47" si="8">IF(D39="Atende",A39)</f>
        <v>0</v>
      </c>
      <c r="G39" s="9" t="b">
        <f t="shared" ref="G39:G47" si="9">IF(D39="Atende",B39)</f>
        <v>0</v>
      </c>
      <c r="H39" s="9" t="b">
        <f t="shared" ref="H39:H47" si="10">IF(D39="Atende",C39)</f>
        <v>0</v>
      </c>
      <c r="I39" s="31" t="str">
        <f t="shared" ref="I39:I47" si="11">D39</f>
        <v>Não atende</v>
      </c>
    </row>
    <row r="40" spans="1:9">
      <c r="A40" s="9">
        <v>0</v>
      </c>
      <c r="B40" s="9">
        <v>0</v>
      </c>
      <c r="C40" s="9">
        <v>0</v>
      </c>
      <c r="D40" s="9" t="str">
        <v>Não atende</v>
      </c>
      <c r="F40" s="30" t="b">
        <f t="shared" si="8"/>
        <v>0</v>
      </c>
      <c r="G40" s="9" t="b">
        <f t="shared" si="9"/>
        <v>0</v>
      </c>
      <c r="H40" s="9" t="b">
        <f t="shared" si="10"/>
        <v>0</v>
      </c>
      <c r="I40" s="31" t="str">
        <f t="shared" si="11"/>
        <v>Não atende</v>
      </c>
    </row>
    <row r="41" spans="1:9">
      <c r="A41" s="9">
        <v>0</v>
      </c>
      <c r="B41" s="9">
        <v>0</v>
      </c>
      <c r="C41" s="9">
        <v>0</v>
      </c>
      <c r="D41" s="9" t="str">
        <v>Não atende</v>
      </c>
      <c r="F41" s="30" t="b">
        <f t="shared" si="8"/>
        <v>0</v>
      </c>
      <c r="G41" s="9" t="b">
        <f t="shared" si="9"/>
        <v>0</v>
      </c>
      <c r="H41" s="9" t="b">
        <f t="shared" si="10"/>
        <v>0</v>
      </c>
      <c r="I41" s="31" t="str">
        <f t="shared" si="11"/>
        <v>Não atende</v>
      </c>
    </row>
    <row r="42" spans="1:9">
      <c r="A42" s="9">
        <v>0</v>
      </c>
      <c r="B42" s="9">
        <v>0</v>
      </c>
      <c r="C42" s="9">
        <v>0</v>
      </c>
      <c r="D42" s="9" t="str">
        <v>Não atende</v>
      </c>
      <c r="F42" s="30" t="b">
        <f t="shared" si="8"/>
        <v>0</v>
      </c>
      <c r="G42" s="9" t="b">
        <f t="shared" si="9"/>
        <v>0</v>
      </c>
      <c r="H42" s="9" t="b">
        <f t="shared" si="10"/>
        <v>0</v>
      </c>
      <c r="I42" s="31" t="str">
        <f t="shared" si="11"/>
        <v>Não atende</v>
      </c>
    </row>
    <row r="43" spans="1:9">
      <c r="A43" s="9">
        <v>0</v>
      </c>
      <c r="B43" s="9">
        <v>0</v>
      </c>
      <c r="C43" s="9">
        <v>0</v>
      </c>
      <c r="D43" s="9" t="str">
        <v>Não atende</v>
      </c>
      <c r="F43" s="30" t="b">
        <f t="shared" si="8"/>
        <v>0</v>
      </c>
      <c r="G43" s="9" t="b">
        <f t="shared" si="9"/>
        <v>0</v>
      </c>
      <c r="H43" s="9" t="b">
        <f t="shared" si="10"/>
        <v>0</v>
      </c>
      <c r="I43" s="31" t="str">
        <f t="shared" si="11"/>
        <v>Não atende</v>
      </c>
    </row>
    <row r="44" spans="1:9">
      <c r="A44" s="9">
        <v>0</v>
      </c>
      <c r="B44" s="9">
        <v>0</v>
      </c>
      <c r="C44" s="9">
        <v>0</v>
      </c>
      <c r="D44" s="9" t="str">
        <v>Não atende</v>
      </c>
      <c r="F44" s="30" t="b">
        <f t="shared" si="8"/>
        <v>0</v>
      </c>
      <c r="G44" s="9" t="b">
        <f t="shared" si="9"/>
        <v>0</v>
      </c>
      <c r="H44" s="9" t="b">
        <f t="shared" si="10"/>
        <v>0</v>
      </c>
      <c r="I44" s="31" t="str">
        <f t="shared" si="11"/>
        <v>Não atende</v>
      </c>
    </row>
    <row r="45" spans="1:9">
      <c r="A45" s="9">
        <v>0</v>
      </c>
      <c r="B45" s="9">
        <v>0</v>
      </c>
      <c r="C45" s="9">
        <v>0</v>
      </c>
      <c r="D45" s="9" t="str">
        <v>Não atende</v>
      </c>
      <c r="F45" s="30" t="b">
        <f t="shared" si="8"/>
        <v>0</v>
      </c>
      <c r="G45" s="9" t="b">
        <f t="shared" si="9"/>
        <v>0</v>
      </c>
      <c r="H45" s="9" t="b">
        <f t="shared" si="10"/>
        <v>0</v>
      </c>
      <c r="I45" s="31" t="str">
        <f t="shared" si="11"/>
        <v>Não atende</v>
      </c>
    </row>
    <row r="46" spans="1:9">
      <c r="A46" s="9">
        <v>0</v>
      </c>
      <c r="B46" s="9">
        <v>0</v>
      </c>
      <c r="C46" s="9">
        <v>0</v>
      </c>
      <c r="D46" s="9" t="str">
        <v>Não atende</v>
      </c>
      <c r="F46" s="30" t="b">
        <f t="shared" si="8"/>
        <v>0</v>
      </c>
      <c r="G46" s="9" t="b">
        <f t="shared" si="9"/>
        <v>0</v>
      </c>
      <c r="H46" s="9" t="b">
        <f t="shared" si="10"/>
        <v>0</v>
      </c>
      <c r="I46" s="31" t="str">
        <f t="shared" si="11"/>
        <v>Não atende</v>
      </c>
    </row>
    <row r="47" spans="1:9">
      <c r="A47" s="9">
        <v>0</v>
      </c>
      <c r="B47" s="9">
        <v>0</v>
      </c>
      <c r="C47" s="9">
        <v>0</v>
      </c>
      <c r="D47" s="9" t="str">
        <v>Não atende</v>
      </c>
      <c r="F47" s="30" t="b">
        <f t="shared" si="8"/>
        <v>0</v>
      </c>
      <c r="G47" s="9" t="b">
        <f t="shared" si="9"/>
        <v>0</v>
      </c>
      <c r="H47" s="9" t="b">
        <f t="shared" si="10"/>
        <v>0</v>
      </c>
      <c r="I47" s="31"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30" t="b">
        <f t="shared" ref="F49" si="12">IF(D49="Atende",A49)</f>
        <v>0</v>
      </c>
      <c r="G49" s="9" t="b">
        <f t="shared" ref="G49" si="13">IF(D49="Atende",B49)</f>
        <v>0</v>
      </c>
      <c r="H49" s="9" t="b">
        <f t="shared" ref="H49" si="14">IF(D49="Atende",C49)</f>
        <v>0</v>
      </c>
      <c r="I49" s="31"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t="str">
        <v>Serviços de Saúde</v>
      </c>
      <c r="B99" s="9" t="str">
        <v>GGTES</v>
      </c>
      <c r="C99" s="9">
        <v>0</v>
      </c>
      <c r="D99" s="9" t="str">
        <v>Não atende</v>
      </c>
      <c r="F99" s="9" t="b">
        <f t="shared" si="20"/>
        <v>0</v>
      </c>
      <c r="G99" s="9" t="b">
        <f t="shared" si="21"/>
        <v>0</v>
      </c>
      <c r="H99" s="9" t="b">
        <f t="shared" si="22"/>
        <v>0</v>
      </c>
      <c r="I99" s="9" t="str">
        <f t="shared" si="23"/>
        <v>Não atende</v>
      </c>
    </row>
    <row r="100" spans="1:9">
      <c r="A100" s="9" t="str">
        <v>Serviços de Saúde</v>
      </c>
      <c r="B100" s="9" t="str">
        <v>GGTES</v>
      </c>
      <c r="C100" s="9" t="str">
        <v/>
      </c>
      <c r="D100" s="9" t="str">
        <v>Não atende</v>
      </c>
      <c r="F100" s="9" t="b">
        <f t="shared" si="20"/>
        <v>0</v>
      </c>
      <c r="G100" s="9" t="b">
        <f t="shared" si="21"/>
        <v>0</v>
      </c>
      <c r="H100" s="9" t="b">
        <f t="shared" si="22"/>
        <v>0</v>
      </c>
      <c r="I100" s="9" t="str">
        <f t="shared" si="23"/>
        <v>Não atende</v>
      </c>
    </row>
    <row r="101" spans="1:9">
      <c r="A101" s="9" t="str">
        <v>Serviços de Saúde</v>
      </c>
      <c r="B101" s="9" t="str">
        <v>GGTES</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102</v>
      </c>
      <c r="B1" s="2" t="s">
        <v>81</v>
      </c>
      <c r="E1" s="2" t="s">
        <v>103</v>
      </c>
      <c r="F1" s="2" t="s">
        <v>81</v>
      </c>
    </row>
    <row r="2" spans="1:6">
      <c r="A2" s="2" t="s">
        <v>71</v>
      </c>
      <c r="B2" s="2">
        <v>0</v>
      </c>
      <c r="E2" s="2" t="s">
        <v>82</v>
      </c>
      <c r="F2" s="2">
        <v>3</v>
      </c>
    </row>
    <row r="3" spans="1:6">
      <c r="A3" s="2" t="s">
        <v>104</v>
      </c>
      <c r="B3" s="2">
        <v>0.5</v>
      </c>
      <c r="E3" s="2" t="s">
        <v>89</v>
      </c>
      <c r="F3" s="2">
        <v>1</v>
      </c>
    </row>
    <row r="4" spans="1:6">
      <c r="A4" s="2" t="s">
        <v>105</v>
      </c>
      <c r="B4" s="2">
        <v>1</v>
      </c>
      <c r="E4" s="2" t="s">
        <v>86</v>
      </c>
      <c r="F4" s="2">
        <v>1</v>
      </c>
    </row>
    <row r="5" spans="1:6">
      <c r="A5" s="2" t="s">
        <v>70</v>
      </c>
      <c r="B5" s="2">
        <v>2</v>
      </c>
      <c r="E5" s="2" t="s">
        <v>83</v>
      </c>
      <c r="F5" s="2">
        <v>3</v>
      </c>
    </row>
    <row r="6" spans="1:6">
      <c r="A6" s="2" t="s">
        <v>69</v>
      </c>
      <c r="B6" s="2">
        <v>2.5</v>
      </c>
      <c r="E6" s="2" t="s">
        <v>90</v>
      </c>
      <c r="F6" s="2">
        <v>1</v>
      </c>
    </row>
    <row r="7" spans="1:6">
      <c r="A7" s="2" t="s">
        <v>72</v>
      </c>
      <c r="B7" s="2">
        <v>3</v>
      </c>
      <c r="E7" s="2" t="s">
        <v>87</v>
      </c>
      <c r="F7" s="2">
        <v>1</v>
      </c>
    </row>
    <row r="8" spans="1:6">
      <c r="A8" s="2" t="s">
        <v>19</v>
      </c>
      <c r="B8" s="2">
        <v>3</v>
      </c>
      <c r="E8" s="2" t="s">
        <v>68</v>
      </c>
      <c r="F8" s="2">
        <v>3</v>
      </c>
    </row>
    <row r="9" spans="1:6">
      <c r="A9" s="2" t="s">
        <v>40</v>
      </c>
      <c r="B9" s="2">
        <v>0</v>
      </c>
      <c r="E9" s="2" t="s">
        <v>73</v>
      </c>
      <c r="F9" s="2">
        <v>2</v>
      </c>
    </row>
    <row r="10" spans="1:6">
      <c r="A10" s="2" t="s">
        <v>91</v>
      </c>
      <c r="B10" s="2">
        <v>1</v>
      </c>
      <c r="E10" s="2" t="s">
        <v>91</v>
      </c>
      <c r="F10" s="2">
        <v>1</v>
      </c>
    </row>
    <row r="11" spans="1:6">
      <c r="A11" s="2" t="s">
        <v>73</v>
      </c>
      <c r="B11" s="2">
        <v>2</v>
      </c>
      <c r="E11" s="2" t="s">
        <v>88</v>
      </c>
      <c r="F11" s="2">
        <v>1</v>
      </c>
    </row>
    <row r="12" spans="1:6">
      <c r="A12" s="2" t="s">
        <v>68</v>
      </c>
      <c r="B12" s="2">
        <v>3</v>
      </c>
      <c r="E12" s="2" t="s">
        <v>84</v>
      </c>
      <c r="F12" s="2">
        <v>3</v>
      </c>
    </row>
    <row r="13" spans="1:6">
      <c r="A13" s="2" t="s">
        <v>71</v>
      </c>
      <c r="B13" s="2">
        <v>0</v>
      </c>
      <c r="E13" s="2" t="s">
        <v>106</v>
      </c>
      <c r="F13" s="2">
        <v>2</v>
      </c>
    </row>
    <row r="14" spans="1:6">
      <c r="E14" s="2" t="s">
        <v>85</v>
      </c>
      <c r="F14" s="2">
        <v>3</v>
      </c>
    </row>
    <row r="15" spans="1:6">
      <c r="E15" s="2" t="s">
        <v>69</v>
      </c>
      <c r="F15" s="2">
        <v>3</v>
      </c>
    </row>
    <row r="16" spans="1:6">
      <c r="E16" s="2" t="s">
        <v>70</v>
      </c>
      <c r="F16" s="2">
        <v>2</v>
      </c>
    </row>
    <row r="17" spans="1:6">
      <c r="E17" s="2" t="s">
        <v>105</v>
      </c>
      <c r="F17" s="2">
        <v>1</v>
      </c>
    </row>
    <row r="18" spans="1:6">
      <c r="A18" t="s">
        <v>107</v>
      </c>
      <c r="E18" s="32" t="s">
        <v>108</v>
      </c>
      <c r="F18" s="33">
        <v>2</v>
      </c>
    </row>
    <row r="19" spans="1:6">
      <c r="A19" t="s">
        <v>109</v>
      </c>
    </row>
    <row r="20" spans="1:6">
      <c r="A20" t="s">
        <v>110</v>
      </c>
    </row>
    <row r="21" spans="1:6">
      <c r="A21" t="s">
        <v>111</v>
      </c>
    </row>
    <row r="22" spans="1:6">
      <c r="A22" t="s">
        <v>112</v>
      </c>
    </row>
    <row r="23" spans="1:6">
      <c r="A23" t="s">
        <v>113</v>
      </c>
    </row>
    <row r="24" spans="1:6">
      <c r="A24" t="s">
        <v>114</v>
      </c>
    </row>
    <row r="25" spans="1:6">
      <c r="A25" t="s">
        <v>115</v>
      </c>
    </row>
    <row r="26" spans="1:6">
      <c r="A26" t="s">
        <v>116</v>
      </c>
    </row>
    <row r="27" spans="1:6">
      <c r="A27" t="s">
        <v>117</v>
      </c>
    </row>
    <row r="28" spans="1:6">
      <c r="A28" t="s">
        <v>118</v>
      </c>
    </row>
    <row r="29" spans="1:6">
      <c r="A29" t="s">
        <v>15</v>
      </c>
    </row>
    <row r="30" spans="1:6">
      <c r="A30" t="s">
        <v>20</v>
      </c>
    </row>
    <row r="31" spans="1:6">
      <c r="A31" t="s">
        <v>119</v>
      </c>
    </row>
    <row r="32" spans="1:6">
      <c r="A32" t="s">
        <v>120</v>
      </c>
    </row>
    <row r="33" spans="1:1">
      <c r="A33" t="s">
        <v>121</v>
      </c>
    </row>
    <row r="34" spans="1:1">
      <c r="A34" t="s">
        <v>122</v>
      </c>
    </row>
    <row r="37" spans="1:1">
      <c r="A37" t="s">
        <v>123</v>
      </c>
    </row>
    <row r="38" spans="1:1">
      <c r="A38" t="s">
        <v>124</v>
      </c>
    </row>
    <row r="39" spans="1:1">
      <c r="A39" t="s">
        <v>125</v>
      </c>
    </row>
    <row r="40" spans="1:1">
      <c r="A40" t="s">
        <v>126</v>
      </c>
    </row>
    <row r="41" spans="1:1">
      <c r="A41" t="s">
        <v>127</v>
      </c>
    </row>
    <row r="42" spans="1:1">
      <c r="A42" t="s">
        <v>128</v>
      </c>
    </row>
    <row r="43" spans="1:1">
      <c r="A43" t="s">
        <v>129</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topLeftCell="A2" zoomScaleNormal="100" workbookViewId="0">
      <selection activeCell="C13" sqref="C13"/>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91" t="s">
        <v>7</v>
      </c>
      <c r="B1" s="192"/>
      <c r="C1" s="192"/>
      <c r="D1" s="192"/>
      <c r="E1" s="192"/>
      <c r="F1" s="192"/>
      <c r="G1" s="192"/>
    </row>
    <row r="2" spans="1:7" ht="39.6" customHeight="1" thickBot="1">
      <c r="A2" s="193" t="s">
        <v>1</v>
      </c>
      <c r="B2" s="194"/>
      <c r="C2" s="194"/>
      <c r="D2" s="194"/>
      <c r="E2" s="194"/>
      <c r="F2" s="194"/>
      <c r="G2" s="194"/>
    </row>
    <row r="3" spans="1:7" s="5" customFormat="1" ht="45.75" thickBot="1">
      <c r="A3" s="39" t="s">
        <v>8</v>
      </c>
      <c r="B3" s="39" t="s">
        <v>9</v>
      </c>
      <c r="C3" s="39" t="s">
        <v>10</v>
      </c>
      <c r="D3" s="39" t="s">
        <v>11</v>
      </c>
      <c r="E3" s="38" t="s">
        <v>12</v>
      </c>
      <c r="F3" s="52" t="s">
        <v>13</v>
      </c>
      <c r="G3" s="53" t="s">
        <v>14</v>
      </c>
    </row>
    <row r="4" spans="1:7" ht="75" customHeight="1">
      <c r="A4" s="40" t="s">
        <v>15</v>
      </c>
      <c r="B4" s="44" t="s">
        <v>16</v>
      </c>
      <c r="C4" s="49" t="s">
        <v>17</v>
      </c>
      <c r="D4" s="40" t="s">
        <v>18</v>
      </c>
      <c r="E4" s="130" t="s">
        <v>19</v>
      </c>
      <c r="F4" s="130" t="s">
        <v>19</v>
      </c>
      <c r="G4" s="120" t="str">
        <f>IF(AND(E4="Sim",F4="Sim"),"Atende","Não atende")</f>
        <v>Atende</v>
      </c>
    </row>
    <row r="5" spans="1:7" ht="75" customHeight="1">
      <c r="A5" s="41" t="s">
        <v>20</v>
      </c>
      <c r="B5" s="45" t="s">
        <v>16</v>
      </c>
      <c r="C5" s="50" t="s">
        <v>21</v>
      </c>
      <c r="D5" s="42" t="s">
        <v>18</v>
      </c>
      <c r="E5" s="131" t="s">
        <v>19</v>
      </c>
      <c r="F5" s="131" t="s">
        <v>19</v>
      </c>
      <c r="G5" s="121" t="str">
        <f t="shared" ref="G5:G68" si="0">IF(AND(E5="Sim",F5="Sim"),"Atende","Não atende")</f>
        <v>Atende</v>
      </c>
    </row>
    <row r="6" spans="1:7" ht="75" customHeight="1">
      <c r="A6" s="41" t="s">
        <v>20</v>
      </c>
      <c r="B6" s="45" t="s">
        <v>16</v>
      </c>
      <c r="C6" s="50" t="s">
        <v>22</v>
      </c>
      <c r="D6" s="42" t="s">
        <v>18</v>
      </c>
      <c r="E6" s="131" t="s">
        <v>19</v>
      </c>
      <c r="F6" s="131" t="s">
        <v>19</v>
      </c>
      <c r="G6" s="122" t="str">
        <f t="shared" si="0"/>
        <v>Atende</v>
      </c>
    </row>
    <row r="7" spans="1:7" ht="75" customHeight="1">
      <c r="A7" s="41" t="s">
        <v>20</v>
      </c>
      <c r="B7" s="45" t="s">
        <v>16</v>
      </c>
      <c r="C7" s="50" t="s">
        <v>23</v>
      </c>
      <c r="D7" s="42" t="s">
        <v>18</v>
      </c>
      <c r="E7" s="131" t="s">
        <v>19</v>
      </c>
      <c r="F7" s="131" t="s">
        <v>19</v>
      </c>
      <c r="G7" s="54" t="str">
        <f t="shared" si="0"/>
        <v>Atende</v>
      </c>
    </row>
    <row r="8" spans="1:7" ht="75" customHeight="1">
      <c r="A8" s="41" t="s">
        <v>20</v>
      </c>
      <c r="B8" s="45" t="s">
        <v>16</v>
      </c>
      <c r="C8" s="50" t="s">
        <v>24</v>
      </c>
      <c r="D8" s="42" t="s">
        <v>18</v>
      </c>
      <c r="E8" s="131" t="s">
        <v>19</v>
      </c>
      <c r="F8" s="131" t="s">
        <v>19</v>
      </c>
      <c r="G8" s="54" t="str">
        <f t="shared" si="0"/>
        <v>Atende</v>
      </c>
    </row>
    <row r="9" spans="1:7" ht="89.45" customHeight="1">
      <c r="A9" s="41" t="s">
        <v>20</v>
      </c>
      <c r="B9" s="45" t="s">
        <v>16</v>
      </c>
      <c r="C9" s="50" t="s">
        <v>25</v>
      </c>
      <c r="D9" s="42" t="s">
        <v>18</v>
      </c>
      <c r="E9" s="131" t="s">
        <v>19</v>
      </c>
      <c r="F9" s="131" t="s">
        <v>19</v>
      </c>
      <c r="G9" s="54" t="str">
        <f t="shared" si="0"/>
        <v>Atende</v>
      </c>
    </row>
    <row r="10" spans="1:7" ht="75" customHeight="1">
      <c r="A10" s="41" t="s">
        <v>20</v>
      </c>
      <c r="B10" s="45" t="s">
        <v>16</v>
      </c>
      <c r="C10" s="50" t="s">
        <v>26</v>
      </c>
      <c r="D10" s="42" t="s">
        <v>18</v>
      </c>
      <c r="E10" s="131" t="s">
        <v>19</v>
      </c>
      <c r="F10" s="131" t="s">
        <v>19</v>
      </c>
      <c r="G10" s="54" t="str">
        <f t="shared" si="0"/>
        <v>Atende</v>
      </c>
    </row>
    <row r="11" spans="1:7" ht="75" customHeight="1">
      <c r="A11" s="41" t="s">
        <v>20</v>
      </c>
      <c r="B11" s="45" t="s">
        <v>16</v>
      </c>
      <c r="C11" s="50" t="s">
        <v>27</v>
      </c>
      <c r="D11" s="42" t="s">
        <v>18</v>
      </c>
      <c r="E11" s="131" t="s">
        <v>19</v>
      </c>
      <c r="F11" s="131" t="s">
        <v>19</v>
      </c>
      <c r="G11" s="54" t="str">
        <f t="shared" si="0"/>
        <v>Atende</v>
      </c>
    </row>
    <row r="12" spans="1:7" ht="75" customHeight="1">
      <c r="A12" s="41" t="s">
        <v>20</v>
      </c>
      <c r="B12" s="45" t="s">
        <v>16</v>
      </c>
      <c r="C12" s="50" t="s">
        <v>28</v>
      </c>
      <c r="D12" s="42" t="s">
        <v>18</v>
      </c>
      <c r="E12" s="131" t="s">
        <v>19</v>
      </c>
      <c r="F12" s="131" t="s">
        <v>19</v>
      </c>
      <c r="G12" s="54" t="str">
        <f t="shared" si="0"/>
        <v>Atende</v>
      </c>
    </row>
    <row r="13" spans="1:7" ht="75" customHeight="1">
      <c r="A13" s="41" t="s">
        <v>20</v>
      </c>
      <c r="B13" s="45" t="s">
        <v>16</v>
      </c>
      <c r="C13" s="50" t="s">
        <v>29</v>
      </c>
      <c r="D13" s="42" t="s">
        <v>18</v>
      </c>
      <c r="E13" s="131" t="s">
        <v>19</v>
      </c>
      <c r="F13" s="131" t="s">
        <v>19</v>
      </c>
      <c r="G13" s="54" t="str">
        <f t="shared" si="0"/>
        <v>Atende</v>
      </c>
    </row>
    <row r="14" spans="1:7" ht="75" customHeight="1">
      <c r="A14" s="42"/>
      <c r="B14" s="45"/>
      <c r="C14" s="50"/>
      <c r="D14" s="42"/>
      <c r="E14" s="132"/>
      <c r="F14" s="132"/>
      <c r="G14" s="54" t="str">
        <f t="shared" si="0"/>
        <v>Não atende</v>
      </c>
    </row>
    <row r="15" spans="1:7" ht="75" customHeight="1">
      <c r="A15" s="42"/>
      <c r="B15" s="45"/>
      <c r="C15" s="50"/>
      <c r="D15" s="42"/>
      <c r="E15" s="132"/>
      <c r="F15" s="132"/>
      <c r="G15" s="54" t="str">
        <f t="shared" si="0"/>
        <v>Não atende</v>
      </c>
    </row>
    <row r="16" spans="1:7" ht="75" customHeight="1">
      <c r="A16" s="42"/>
      <c r="B16" s="45"/>
      <c r="C16" s="50"/>
      <c r="D16" s="42"/>
      <c r="E16" s="132"/>
      <c r="F16" s="132"/>
      <c r="G16" s="54" t="str">
        <f t="shared" si="0"/>
        <v>Não atende</v>
      </c>
    </row>
    <row r="17" spans="1:7" ht="75" customHeight="1">
      <c r="A17" s="42"/>
      <c r="B17" s="46"/>
      <c r="C17" s="50"/>
      <c r="D17" s="42"/>
      <c r="E17" s="132"/>
      <c r="F17" s="132"/>
      <c r="G17" s="54" t="str">
        <f t="shared" si="0"/>
        <v>Não atende</v>
      </c>
    </row>
    <row r="18" spans="1:7" ht="75" customHeight="1">
      <c r="A18" s="42"/>
      <c r="B18" s="45"/>
      <c r="C18" s="50"/>
      <c r="D18" s="42"/>
      <c r="E18" s="132"/>
      <c r="F18" s="132"/>
      <c r="G18" s="54" t="str">
        <f t="shared" si="0"/>
        <v>Não atende</v>
      </c>
    </row>
    <row r="19" spans="1:7" ht="75" customHeight="1">
      <c r="A19" s="42"/>
      <c r="B19" s="45"/>
      <c r="C19" s="50"/>
      <c r="D19" s="42"/>
      <c r="E19" s="132"/>
      <c r="F19" s="132"/>
      <c r="G19" s="54" t="str">
        <f t="shared" si="0"/>
        <v>Não atende</v>
      </c>
    </row>
    <row r="20" spans="1:7" ht="75" customHeight="1">
      <c r="A20" s="42"/>
      <c r="B20" s="45"/>
      <c r="C20" s="50"/>
      <c r="D20" s="42"/>
      <c r="E20" s="132"/>
      <c r="F20" s="132"/>
      <c r="G20" s="54" t="str">
        <f t="shared" si="0"/>
        <v>Não atende</v>
      </c>
    </row>
    <row r="21" spans="1:7" ht="75" customHeight="1">
      <c r="A21" s="42"/>
      <c r="B21" s="45"/>
      <c r="C21" s="50"/>
      <c r="D21" s="42"/>
      <c r="E21" s="132"/>
      <c r="F21" s="132"/>
      <c r="G21" s="54" t="str">
        <f t="shared" si="0"/>
        <v>Não atende</v>
      </c>
    </row>
    <row r="22" spans="1:7" ht="75" customHeight="1">
      <c r="A22" s="42"/>
      <c r="B22" s="45"/>
      <c r="C22" s="50"/>
      <c r="D22" s="42"/>
      <c r="E22" s="132"/>
      <c r="F22" s="132"/>
      <c r="G22" s="54" t="str">
        <f t="shared" si="0"/>
        <v>Não atende</v>
      </c>
    </row>
    <row r="23" spans="1:7" ht="75" customHeight="1">
      <c r="A23" s="42"/>
      <c r="B23" s="45"/>
      <c r="C23" s="50"/>
      <c r="D23" s="42"/>
      <c r="E23" s="132"/>
      <c r="F23" s="132"/>
      <c r="G23" s="54" t="str">
        <f t="shared" si="0"/>
        <v>Não atende</v>
      </c>
    </row>
    <row r="24" spans="1:7" ht="75" customHeight="1">
      <c r="A24" s="42"/>
      <c r="B24" s="45"/>
      <c r="C24" s="50"/>
      <c r="D24" s="42"/>
      <c r="E24" s="132"/>
      <c r="F24" s="132"/>
      <c r="G24" s="54" t="str">
        <f t="shared" si="0"/>
        <v>Não atende</v>
      </c>
    </row>
    <row r="25" spans="1:7" ht="75" customHeight="1">
      <c r="A25" s="42"/>
      <c r="B25" s="45"/>
      <c r="C25" s="50"/>
      <c r="D25" s="42"/>
      <c r="E25" s="132"/>
      <c r="F25" s="132"/>
      <c r="G25" s="54" t="str">
        <f t="shared" si="0"/>
        <v>Não atende</v>
      </c>
    </row>
    <row r="26" spans="1:7" ht="75" customHeight="1">
      <c r="A26" s="42"/>
      <c r="B26" s="45"/>
      <c r="C26" s="50"/>
      <c r="D26" s="42"/>
      <c r="E26" s="132"/>
      <c r="F26" s="132"/>
      <c r="G26" s="54" t="str">
        <f t="shared" si="0"/>
        <v>Não atende</v>
      </c>
    </row>
    <row r="27" spans="1:7" ht="75" customHeight="1">
      <c r="A27" s="42"/>
      <c r="B27" s="45"/>
      <c r="C27" s="50"/>
      <c r="D27" s="42"/>
      <c r="E27" s="133"/>
      <c r="F27" s="133"/>
      <c r="G27" s="54" t="str">
        <f t="shared" si="0"/>
        <v>Não atende</v>
      </c>
    </row>
    <row r="28" spans="1:7" ht="75" customHeight="1">
      <c r="A28" s="42"/>
      <c r="B28" s="45"/>
      <c r="C28" s="50"/>
      <c r="D28" s="42"/>
      <c r="E28" s="133"/>
      <c r="F28" s="133"/>
      <c r="G28" s="54" t="str">
        <f t="shared" si="0"/>
        <v>Não atende</v>
      </c>
    </row>
    <row r="29" spans="1:7" ht="75" customHeight="1">
      <c r="A29" s="42"/>
      <c r="B29" s="45"/>
      <c r="C29" s="50"/>
      <c r="D29" s="42"/>
      <c r="E29" s="133"/>
      <c r="F29" s="133"/>
      <c r="G29" s="54" t="str">
        <f t="shared" si="0"/>
        <v>Não atende</v>
      </c>
    </row>
    <row r="30" spans="1:7" ht="75" customHeight="1">
      <c r="A30" s="42"/>
      <c r="B30" s="45"/>
      <c r="C30" s="50"/>
      <c r="D30" s="42"/>
      <c r="E30" s="133"/>
      <c r="F30" s="133"/>
      <c r="G30" s="54" t="str">
        <f t="shared" si="0"/>
        <v>Não atende</v>
      </c>
    </row>
    <row r="31" spans="1:7" ht="75" customHeight="1">
      <c r="A31" s="42"/>
      <c r="B31" s="45"/>
      <c r="C31" s="50"/>
      <c r="D31" s="42"/>
      <c r="E31" s="133"/>
      <c r="F31" s="133"/>
      <c r="G31" s="54" t="str">
        <f t="shared" si="0"/>
        <v>Não atende</v>
      </c>
    </row>
    <row r="32" spans="1:7" ht="75" customHeight="1">
      <c r="A32" s="42"/>
      <c r="B32" s="45"/>
      <c r="C32" s="50"/>
      <c r="D32" s="42"/>
      <c r="E32" s="133"/>
      <c r="F32" s="133"/>
      <c r="G32" s="54" t="str">
        <f t="shared" si="0"/>
        <v>Não atende</v>
      </c>
    </row>
    <row r="33" spans="1:7" ht="75" customHeight="1">
      <c r="A33" s="42"/>
      <c r="B33" s="45"/>
      <c r="C33" s="50"/>
      <c r="D33" s="42"/>
      <c r="E33" s="133"/>
      <c r="F33" s="133"/>
      <c r="G33" s="54" t="str">
        <f t="shared" si="0"/>
        <v>Não atende</v>
      </c>
    </row>
    <row r="34" spans="1:7" ht="75" customHeight="1">
      <c r="A34" s="42"/>
      <c r="B34" s="45"/>
      <c r="C34" s="50"/>
      <c r="D34" s="42"/>
      <c r="E34" s="133"/>
      <c r="F34" s="133"/>
      <c r="G34" s="54" t="str">
        <f t="shared" si="0"/>
        <v>Não atende</v>
      </c>
    </row>
    <row r="35" spans="1:7" ht="75" customHeight="1">
      <c r="A35" s="42"/>
      <c r="B35" s="45"/>
      <c r="C35" s="50"/>
      <c r="D35" s="42"/>
      <c r="E35" s="133"/>
      <c r="F35" s="133"/>
      <c r="G35" s="54" t="str">
        <f t="shared" si="0"/>
        <v>Não atende</v>
      </c>
    </row>
    <row r="36" spans="1:7" ht="75" customHeight="1">
      <c r="A36" s="42"/>
      <c r="B36" s="45"/>
      <c r="C36" s="50"/>
      <c r="D36" s="42"/>
      <c r="E36" s="133"/>
      <c r="F36" s="133"/>
      <c r="G36" s="54" t="str">
        <f t="shared" si="0"/>
        <v>Não atende</v>
      </c>
    </row>
    <row r="37" spans="1:7" ht="75" customHeight="1">
      <c r="A37" s="42"/>
      <c r="B37" s="45"/>
      <c r="C37" s="50"/>
      <c r="D37" s="42"/>
      <c r="E37" s="133"/>
      <c r="F37" s="133"/>
      <c r="G37" s="54" t="str">
        <f t="shared" si="0"/>
        <v>Não atende</v>
      </c>
    </row>
    <row r="38" spans="1:7" ht="75" customHeight="1">
      <c r="A38" s="42"/>
      <c r="B38" s="45"/>
      <c r="C38" s="50"/>
      <c r="D38" s="42"/>
      <c r="E38" s="133"/>
      <c r="F38" s="133"/>
      <c r="G38" s="54" t="str">
        <f t="shared" si="0"/>
        <v>Não atende</v>
      </c>
    </row>
    <row r="39" spans="1:7" ht="75" customHeight="1">
      <c r="A39" s="42"/>
      <c r="B39" s="45"/>
      <c r="C39" s="50"/>
      <c r="D39" s="42"/>
      <c r="E39" s="133"/>
      <c r="F39" s="133"/>
      <c r="G39" s="54" t="str">
        <f t="shared" si="0"/>
        <v>Não atende</v>
      </c>
    </row>
    <row r="40" spans="1:7" ht="75" customHeight="1">
      <c r="A40" s="42"/>
      <c r="B40" s="45"/>
      <c r="C40" s="50"/>
      <c r="D40" s="42"/>
      <c r="E40" s="133"/>
      <c r="F40" s="133"/>
      <c r="G40" s="54" t="str">
        <f t="shared" si="0"/>
        <v>Não atende</v>
      </c>
    </row>
    <row r="41" spans="1:7" ht="75" customHeight="1">
      <c r="A41" s="42"/>
      <c r="B41" s="45"/>
      <c r="C41" s="50"/>
      <c r="D41" s="42"/>
      <c r="E41" s="133"/>
      <c r="F41" s="133"/>
      <c r="G41" s="54" t="str">
        <f t="shared" si="0"/>
        <v>Não atende</v>
      </c>
    </row>
    <row r="42" spans="1:7" ht="75" customHeight="1">
      <c r="A42" s="42"/>
      <c r="B42" s="45"/>
      <c r="C42" s="50"/>
      <c r="D42" s="42"/>
      <c r="E42" s="133"/>
      <c r="F42" s="133"/>
      <c r="G42" s="54" t="str">
        <f t="shared" si="0"/>
        <v>Não atende</v>
      </c>
    </row>
    <row r="43" spans="1:7" ht="75" customHeight="1">
      <c r="A43" s="42"/>
      <c r="B43" s="45"/>
      <c r="C43" s="50"/>
      <c r="D43" s="42"/>
      <c r="E43" s="133"/>
      <c r="F43" s="133"/>
      <c r="G43" s="54" t="str">
        <f t="shared" si="0"/>
        <v>Não atende</v>
      </c>
    </row>
    <row r="44" spans="1:7" ht="75" customHeight="1">
      <c r="A44" s="42"/>
      <c r="B44" s="45"/>
      <c r="C44" s="50"/>
      <c r="D44" s="42"/>
      <c r="E44" s="133"/>
      <c r="F44" s="133"/>
      <c r="G44" s="54" t="str">
        <f t="shared" si="0"/>
        <v>Não atende</v>
      </c>
    </row>
    <row r="45" spans="1:7" ht="75" customHeight="1">
      <c r="A45" s="42"/>
      <c r="B45" s="45"/>
      <c r="C45" s="50"/>
      <c r="D45" s="42"/>
      <c r="E45" s="133"/>
      <c r="F45" s="133"/>
      <c r="G45" s="54" t="str">
        <f t="shared" si="0"/>
        <v>Não atende</v>
      </c>
    </row>
    <row r="46" spans="1:7" ht="75" customHeight="1">
      <c r="A46" s="42"/>
      <c r="B46" s="45"/>
      <c r="C46" s="50"/>
      <c r="D46" s="42"/>
      <c r="E46" s="133"/>
      <c r="F46" s="133"/>
      <c r="G46" s="54" t="str">
        <f t="shared" si="0"/>
        <v>Não atende</v>
      </c>
    </row>
    <row r="47" spans="1:7" ht="75" customHeight="1">
      <c r="A47" s="42"/>
      <c r="B47" s="45"/>
      <c r="C47" s="50"/>
      <c r="D47" s="42"/>
      <c r="E47" s="133"/>
      <c r="F47" s="133"/>
      <c r="G47" s="54" t="str">
        <f t="shared" si="0"/>
        <v>Não atende</v>
      </c>
    </row>
    <row r="48" spans="1:7" ht="75" customHeight="1">
      <c r="A48" s="42"/>
      <c r="B48" s="45"/>
      <c r="C48" s="50"/>
      <c r="D48" s="42"/>
      <c r="E48" s="133"/>
      <c r="F48" s="133"/>
      <c r="G48" s="54" t="str">
        <f t="shared" si="0"/>
        <v>Não atende</v>
      </c>
    </row>
    <row r="49" spans="1:7" ht="75" customHeight="1">
      <c r="A49" s="42"/>
      <c r="B49" s="45"/>
      <c r="C49" s="50"/>
      <c r="D49" s="42"/>
      <c r="E49" s="133"/>
      <c r="F49" s="133"/>
      <c r="G49" s="54" t="str">
        <f t="shared" si="0"/>
        <v>Não atende</v>
      </c>
    </row>
    <row r="50" spans="1:7" ht="75" customHeight="1">
      <c r="A50" s="42"/>
      <c r="B50" s="45"/>
      <c r="C50" s="50"/>
      <c r="D50" s="42"/>
      <c r="E50" s="133"/>
      <c r="F50" s="133"/>
      <c r="G50" s="54" t="str">
        <f t="shared" si="0"/>
        <v>Não atende</v>
      </c>
    </row>
    <row r="51" spans="1:7" ht="75" customHeight="1">
      <c r="A51" s="42"/>
      <c r="B51" s="45"/>
      <c r="C51" s="50"/>
      <c r="D51" s="42"/>
      <c r="E51" s="133"/>
      <c r="F51" s="133"/>
      <c r="G51" s="54" t="str">
        <f t="shared" si="0"/>
        <v>Não atende</v>
      </c>
    </row>
    <row r="52" spans="1:7" ht="75" customHeight="1">
      <c r="A52" s="42"/>
      <c r="B52" s="45"/>
      <c r="C52" s="50"/>
      <c r="D52" s="42"/>
      <c r="E52" s="133"/>
      <c r="F52" s="133"/>
      <c r="G52" s="54" t="str">
        <f t="shared" si="0"/>
        <v>Não atende</v>
      </c>
    </row>
    <row r="53" spans="1:7" ht="75" customHeight="1">
      <c r="A53" s="42"/>
      <c r="B53" s="45"/>
      <c r="C53" s="50"/>
      <c r="D53" s="42"/>
      <c r="E53" s="133"/>
      <c r="F53" s="133"/>
      <c r="G53" s="54" t="str">
        <f t="shared" si="0"/>
        <v>Não atende</v>
      </c>
    </row>
    <row r="54" spans="1:7" ht="75" customHeight="1">
      <c r="A54" s="42"/>
      <c r="B54" s="45"/>
      <c r="C54" s="50"/>
      <c r="D54" s="42"/>
      <c r="E54" s="133"/>
      <c r="F54" s="133"/>
      <c r="G54" s="54" t="str">
        <f t="shared" si="0"/>
        <v>Não atende</v>
      </c>
    </row>
    <row r="55" spans="1:7" ht="75" customHeight="1">
      <c r="A55" s="42"/>
      <c r="B55" s="45"/>
      <c r="C55" s="50"/>
      <c r="D55" s="42"/>
      <c r="E55" s="133"/>
      <c r="F55" s="133"/>
      <c r="G55" s="54" t="str">
        <f t="shared" si="0"/>
        <v>Não atende</v>
      </c>
    </row>
    <row r="56" spans="1:7" ht="75" customHeight="1">
      <c r="A56" s="42"/>
      <c r="B56" s="45"/>
      <c r="C56" s="50"/>
      <c r="D56" s="42"/>
      <c r="E56" s="133"/>
      <c r="F56" s="133"/>
      <c r="G56" s="54" t="str">
        <f t="shared" si="0"/>
        <v>Não atende</v>
      </c>
    </row>
    <row r="57" spans="1:7" ht="75" customHeight="1">
      <c r="A57" s="42"/>
      <c r="B57" s="45"/>
      <c r="C57" s="50"/>
      <c r="D57" s="42"/>
      <c r="E57" s="133"/>
      <c r="F57" s="133"/>
      <c r="G57" s="54" t="str">
        <f t="shared" si="0"/>
        <v>Não atende</v>
      </c>
    </row>
    <row r="58" spans="1:7" ht="75" customHeight="1">
      <c r="A58" s="42"/>
      <c r="B58" s="45"/>
      <c r="C58" s="50"/>
      <c r="D58" s="42"/>
      <c r="E58" s="133"/>
      <c r="F58" s="133"/>
      <c r="G58" s="54" t="str">
        <f t="shared" si="0"/>
        <v>Não atende</v>
      </c>
    </row>
    <row r="59" spans="1:7" ht="75" customHeight="1">
      <c r="A59" s="42"/>
      <c r="B59" s="45"/>
      <c r="C59" s="50"/>
      <c r="D59" s="42"/>
      <c r="E59" s="133"/>
      <c r="F59" s="133"/>
      <c r="G59" s="54" t="str">
        <f t="shared" si="0"/>
        <v>Não atende</v>
      </c>
    </row>
    <row r="60" spans="1:7" ht="75" customHeight="1">
      <c r="A60" s="42"/>
      <c r="B60" s="45"/>
      <c r="C60" s="50"/>
      <c r="D60" s="42"/>
      <c r="E60" s="133"/>
      <c r="F60" s="133"/>
      <c r="G60" s="54" t="str">
        <f t="shared" si="0"/>
        <v>Não atende</v>
      </c>
    </row>
    <row r="61" spans="1:7" ht="75" customHeight="1">
      <c r="A61" s="42"/>
      <c r="B61" s="45"/>
      <c r="C61" s="50"/>
      <c r="D61" s="42"/>
      <c r="E61" s="133"/>
      <c r="F61" s="133"/>
      <c r="G61" s="54" t="str">
        <f t="shared" si="0"/>
        <v>Não atende</v>
      </c>
    </row>
    <row r="62" spans="1:7" ht="75" customHeight="1">
      <c r="A62" s="42"/>
      <c r="B62" s="45"/>
      <c r="C62" s="50"/>
      <c r="D62" s="42"/>
      <c r="E62" s="133"/>
      <c r="F62" s="133"/>
      <c r="G62" s="54" t="str">
        <f t="shared" si="0"/>
        <v>Não atende</v>
      </c>
    </row>
    <row r="63" spans="1:7" ht="75" customHeight="1">
      <c r="A63" s="42"/>
      <c r="B63" s="45"/>
      <c r="C63" s="50"/>
      <c r="D63" s="42"/>
      <c r="E63" s="133"/>
      <c r="F63" s="133"/>
      <c r="G63" s="54" t="str">
        <f t="shared" si="0"/>
        <v>Não atende</v>
      </c>
    </row>
    <row r="64" spans="1:7" ht="75" customHeight="1">
      <c r="A64" s="42"/>
      <c r="B64" s="45"/>
      <c r="C64" s="50"/>
      <c r="D64" s="42"/>
      <c r="E64" s="133"/>
      <c r="F64" s="133"/>
      <c r="G64" s="54" t="str">
        <f t="shared" si="0"/>
        <v>Não atende</v>
      </c>
    </row>
    <row r="65" spans="1:7" ht="75" customHeight="1">
      <c r="A65" s="42"/>
      <c r="B65" s="45"/>
      <c r="C65" s="50"/>
      <c r="D65" s="42"/>
      <c r="E65" s="133"/>
      <c r="F65" s="133"/>
      <c r="G65" s="54" t="str">
        <f t="shared" si="0"/>
        <v>Não atende</v>
      </c>
    </row>
    <row r="66" spans="1:7" ht="75" customHeight="1">
      <c r="A66" s="42"/>
      <c r="B66" s="45"/>
      <c r="C66" s="50"/>
      <c r="D66" s="42"/>
      <c r="E66" s="133"/>
      <c r="F66" s="133"/>
      <c r="G66" s="54" t="str">
        <f t="shared" si="0"/>
        <v>Não atende</v>
      </c>
    </row>
    <row r="67" spans="1:7" ht="75" customHeight="1">
      <c r="A67" s="42"/>
      <c r="B67" s="45"/>
      <c r="C67" s="50"/>
      <c r="D67" s="42"/>
      <c r="E67" s="133"/>
      <c r="F67" s="133"/>
      <c r="G67" s="54" t="str">
        <f t="shared" si="0"/>
        <v>Não atende</v>
      </c>
    </row>
    <row r="68" spans="1:7" ht="75" customHeight="1">
      <c r="A68" s="42"/>
      <c r="B68" s="45"/>
      <c r="C68" s="50"/>
      <c r="D68" s="42"/>
      <c r="E68" s="133"/>
      <c r="F68" s="133"/>
      <c r="G68" s="54" t="str">
        <f t="shared" si="0"/>
        <v>Não atende</v>
      </c>
    </row>
    <row r="69" spans="1:7" ht="75" customHeight="1">
      <c r="A69" s="42"/>
      <c r="B69" s="45"/>
      <c r="C69" s="50"/>
      <c r="D69" s="42"/>
      <c r="E69" s="133"/>
      <c r="F69" s="133"/>
      <c r="G69" s="54" t="str">
        <f t="shared" ref="G69:G100" si="1">IF(AND(E69="Sim",F69="Sim"),"Atende","Não atende")</f>
        <v>Não atende</v>
      </c>
    </row>
    <row r="70" spans="1:7" ht="75" customHeight="1">
      <c r="A70" s="42"/>
      <c r="B70" s="45"/>
      <c r="C70" s="50"/>
      <c r="D70" s="42"/>
      <c r="E70" s="133"/>
      <c r="F70" s="133"/>
      <c r="G70" s="54" t="str">
        <f t="shared" si="1"/>
        <v>Não atende</v>
      </c>
    </row>
    <row r="71" spans="1:7" ht="75" customHeight="1">
      <c r="A71" s="42"/>
      <c r="B71" s="45"/>
      <c r="C71" s="50"/>
      <c r="D71" s="42"/>
      <c r="E71" s="133"/>
      <c r="F71" s="133"/>
      <c r="G71" s="54" t="str">
        <f t="shared" si="1"/>
        <v>Não atende</v>
      </c>
    </row>
    <row r="72" spans="1:7" ht="75" customHeight="1">
      <c r="A72" s="42"/>
      <c r="B72" s="45"/>
      <c r="C72" s="50"/>
      <c r="D72" s="42"/>
      <c r="E72" s="133"/>
      <c r="F72" s="133"/>
      <c r="G72" s="54" t="str">
        <f t="shared" si="1"/>
        <v>Não atende</v>
      </c>
    </row>
    <row r="73" spans="1:7" ht="75" customHeight="1">
      <c r="A73" s="42"/>
      <c r="B73" s="45"/>
      <c r="C73" s="50"/>
      <c r="D73" s="42"/>
      <c r="E73" s="133"/>
      <c r="F73" s="133"/>
      <c r="G73" s="54" t="str">
        <f t="shared" si="1"/>
        <v>Não atende</v>
      </c>
    </row>
    <row r="74" spans="1:7" ht="75" customHeight="1">
      <c r="A74" s="42"/>
      <c r="B74" s="45"/>
      <c r="C74" s="50"/>
      <c r="D74" s="42"/>
      <c r="E74" s="133"/>
      <c r="F74" s="133"/>
      <c r="G74" s="54" t="str">
        <f t="shared" si="1"/>
        <v>Não atende</v>
      </c>
    </row>
    <row r="75" spans="1:7" ht="75" customHeight="1">
      <c r="A75" s="42"/>
      <c r="B75" s="45"/>
      <c r="C75" s="50"/>
      <c r="D75" s="42"/>
      <c r="E75" s="133"/>
      <c r="F75" s="133"/>
      <c r="G75" s="54" t="str">
        <f t="shared" si="1"/>
        <v>Não atende</v>
      </c>
    </row>
    <row r="76" spans="1:7" ht="75" customHeight="1">
      <c r="A76" s="42"/>
      <c r="B76" s="45"/>
      <c r="C76" s="50"/>
      <c r="D76" s="42"/>
      <c r="E76" s="133"/>
      <c r="F76" s="133"/>
      <c r="G76" s="54" t="str">
        <f t="shared" si="1"/>
        <v>Não atende</v>
      </c>
    </row>
    <row r="77" spans="1:7" ht="75" customHeight="1">
      <c r="A77" s="42"/>
      <c r="B77" s="45"/>
      <c r="C77" s="50"/>
      <c r="D77" s="42"/>
      <c r="E77" s="133"/>
      <c r="F77" s="133"/>
      <c r="G77" s="54" t="str">
        <f t="shared" si="1"/>
        <v>Não atende</v>
      </c>
    </row>
    <row r="78" spans="1:7" ht="75" customHeight="1">
      <c r="A78" s="42"/>
      <c r="B78" s="45"/>
      <c r="C78" s="50"/>
      <c r="D78" s="42"/>
      <c r="E78" s="133"/>
      <c r="F78" s="133"/>
      <c r="G78" s="54" t="str">
        <f t="shared" si="1"/>
        <v>Não atende</v>
      </c>
    </row>
    <row r="79" spans="1:7" ht="75" customHeight="1">
      <c r="A79" s="42"/>
      <c r="B79" s="45"/>
      <c r="C79" s="50"/>
      <c r="D79" s="42"/>
      <c r="E79" s="133"/>
      <c r="F79" s="133"/>
      <c r="G79" s="54" t="str">
        <f t="shared" si="1"/>
        <v>Não atende</v>
      </c>
    </row>
    <row r="80" spans="1:7" ht="75" customHeight="1">
      <c r="A80" s="42"/>
      <c r="B80" s="45"/>
      <c r="C80" s="50"/>
      <c r="D80" s="42"/>
      <c r="E80" s="133"/>
      <c r="F80" s="133"/>
      <c r="G80" s="54" t="str">
        <f t="shared" si="1"/>
        <v>Não atende</v>
      </c>
    </row>
    <row r="81" spans="1:7" ht="75" customHeight="1">
      <c r="A81" s="42"/>
      <c r="B81" s="45"/>
      <c r="C81" s="50"/>
      <c r="D81" s="42"/>
      <c r="E81" s="133"/>
      <c r="F81" s="133"/>
      <c r="G81" s="54" t="str">
        <f t="shared" si="1"/>
        <v>Não atende</v>
      </c>
    </row>
    <row r="82" spans="1:7" ht="75" customHeight="1">
      <c r="A82" s="42"/>
      <c r="B82" s="45"/>
      <c r="C82" s="50"/>
      <c r="D82" s="42"/>
      <c r="E82" s="133"/>
      <c r="F82" s="133"/>
      <c r="G82" s="54" t="str">
        <f t="shared" si="1"/>
        <v>Não atende</v>
      </c>
    </row>
    <row r="83" spans="1:7" ht="75" customHeight="1">
      <c r="A83" s="42"/>
      <c r="B83" s="45"/>
      <c r="C83" s="50"/>
      <c r="D83" s="42"/>
      <c r="E83" s="133"/>
      <c r="F83" s="133"/>
      <c r="G83" s="54" t="str">
        <f t="shared" si="1"/>
        <v>Não atende</v>
      </c>
    </row>
    <row r="84" spans="1:7" ht="75" customHeight="1">
      <c r="A84" s="42"/>
      <c r="B84" s="45"/>
      <c r="C84" s="50"/>
      <c r="D84" s="42"/>
      <c r="E84" s="133"/>
      <c r="F84" s="133"/>
      <c r="G84" s="54" t="str">
        <f t="shared" si="1"/>
        <v>Não atende</v>
      </c>
    </row>
    <row r="85" spans="1:7" ht="75" customHeight="1">
      <c r="A85" s="42"/>
      <c r="B85" s="45"/>
      <c r="C85" s="50"/>
      <c r="D85" s="42"/>
      <c r="E85" s="133"/>
      <c r="F85" s="133"/>
      <c r="G85" s="54" t="str">
        <f t="shared" si="1"/>
        <v>Não atende</v>
      </c>
    </row>
    <row r="86" spans="1:7" ht="75" customHeight="1">
      <c r="A86" s="42"/>
      <c r="B86" s="45"/>
      <c r="C86" s="50"/>
      <c r="D86" s="42"/>
      <c r="E86" s="133"/>
      <c r="F86" s="133"/>
      <c r="G86" s="54" t="str">
        <f t="shared" si="1"/>
        <v>Não atende</v>
      </c>
    </row>
    <row r="87" spans="1:7" ht="75" customHeight="1">
      <c r="A87" s="42"/>
      <c r="B87" s="45"/>
      <c r="C87" s="50"/>
      <c r="D87" s="42"/>
      <c r="E87" s="133"/>
      <c r="F87" s="133"/>
      <c r="G87" s="54" t="str">
        <f t="shared" si="1"/>
        <v>Não atende</v>
      </c>
    </row>
    <row r="88" spans="1:7" ht="75" customHeight="1">
      <c r="A88" s="42"/>
      <c r="B88" s="45"/>
      <c r="C88" s="50"/>
      <c r="D88" s="42"/>
      <c r="E88" s="133"/>
      <c r="F88" s="133"/>
      <c r="G88" s="54" t="str">
        <f t="shared" si="1"/>
        <v>Não atende</v>
      </c>
    </row>
    <row r="89" spans="1:7" ht="75" customHeight="1">
      <c r="A89" s="42"/>
      <c r="B89" s="45"/>
      <c r="C89" s="50"/>
      <c r="D89" s="42"/>
      <c r="E89" s="133"/>
      <c r="F89" s="133"/>
      <c r="G89" s="54" t="str">
        <f t="shared" si="1"/>
        <v>Não atende</v>
      </c>
    </row>
    <row r="90" spans="1:7" ht="75" customHeight="1">
      <c r="A90" s="42"/>
      <c r="B90" s="45"/>
      <c r="C90" s="50"/>
      <c r="D90" s="42"/>
      <c r="E90" s="133"/>
      <c r="F90" s="133"/>
      <c r="G90" s="54" t="str">
        <f t="shared" si="1"/>
        <v>Não atende</v>
      </c>
    </row>
    <row r="91" spans="1:7" ht="75" customHeight="1">
      <c r="A91" s="42"/>
      <c r="B91" s="45"/>
      <c r="C91" s="50"/>
      <c r="D91" s="42"/>
      <c r="E91" s="133"/>
      <c r="F91" s="133"/>
      <c r="G91" s="54" t="str">
        <f t="shared" si="1"/>
        <v>Não atende</v>
      </c>
    </row>
    <row r="92" spans="1:7" ht="75" customHeight="1">
      <c r="A92" s="42"/>
      <c r="B92" s="45"/>
      <c r="C92" s="50"/>
      <c r="D92" s="42"/>
      <c r="E92" s="133"/>
      <c r="F92" s="133"/>
      <c r="G92" s="54" t="str">
        <f t="shared" si="1"/>
        <v>Não atende</v>
      </c>
    </row>
    <row r="93" spans="1:7" ht="75" customHeight="1">
      <c r="A93" s="42"/>
      <c r="B93" s="45"/>
      <c r="C93" s="50"/>
      <c r="D93" s="42"/>
      <c r="E93" s="133"/>
      <c r="F93" s="133"/>
      <c r="G93" s="54" t="str">
        <f t="shared" si="1"/>
        <v>Não atende</v>
      </c>
    </row>
    <row r="94" spans="1:7" ht="75" customHeight="1">
      <c r="A94" s="42"/>
      <c r="B94" s="45"/>
      <c r="C94" s="50"/>
      <c r="D94" s="42"/>
      <c r="E94" s="133"/>
      <c r="F94" s="133"/>
      <c r="G94" s="54" t="str">
        <f t="shared" si="1"/>
        <v>Não atende</v>
      </c>
    </row>
    <row r="95" spans="1:7" ht="75" customHeight="1">
      <c r="A95" s="42"/>
      <c r="B95" s="45"/>
      <c r="C95" s="50"/>
      <c r="D95" s="42"/>
      <c r="E95" s="133"/>
      <c r="F95" s="133"/>
      <c r="G95" s="54" t="str">
        <f t="shared" si="1"/>
        <v>Não atende</v>
      </c>
    </row>
    <row r="96" spans="1:7" ht="75" customHeight="1">
      <c r="A96" s="42"/>
      <c r="B96" s="45"/>
      <c r="C96" s="50"/>
      <c r="D96" s="42"/>
      <c r="E96" s="133"/>
      <c r="F96" s="133"/>
      <c r="G96" s="54" t="str">
        <f t="shared" si="1"/>
        <v>Não atende</v>
      </c>
    </row>
    <row r="97" spans="1:7" ht="75" customHeight="1">
      <c r="A97" s="42"/>
      <c r="B97" s="45"/>
      <c r="C97" s="50"/>
      <c r="D97" s="42"/>
      <c r="E97" s="133"/>
      <c r="F97" s="133"/>
      <c r="G97" s="54" t="str">
        <f t="shared" si="1"/>
        <v>Não atende</v>
      </c>
    </row>
    <row r="98" spans="1:7" ht="75" customHeight="1">
      <c r="A98" s="42"/>
      <c r="B98" s="45"/>
      <c r="C98" s="50"/>
      <c r="D98" s="42"/>
      <c r="E98" s="133"/>
      <c r="F98" s="133"/>
      <c r="G98" s="54" t="str">
        <f t="shared" si="1"/>
        <v>Não atende</v>
      </c>
    </row>
    <row r="99" spans="1:7" ht="75" customHeight="1">
      <c r="A99" s="42"/>
      <c r="B99" s="47"/>
      <c r="C99" s="50"/>
      <c r="D99" s="42"/>
      <c r="E99" s="133"/>
      <c r="F99" s="133"/>
      <c r="G99" s="54" t="str">
        <f t="shared" si="1"/>
        <v>Não atende</v>
      </c>
    </row>
    <row r="100" spans="1:7" ht="75" customHeight="1" thickBot="1">
      <c r="A100" s="43"/>
      <c r="B100" s="48"/>
      <c r="C100" s="51"/>
      <c r="D100" s="43"/>
      <c r="E100" s="48"/>
      <c r="F100" s="48"/>
      <c r="G100" s="55" t="str">
        <f t="shared" si="1"/>
        <v>Não atende</v>
      </c>
    </row>
  </sheetData>
  <sheetProtection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42A0E0F3-C99A-4F9A-91DC-8812604236D3}">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zoomScale="90" zoomScaleNormal="90" workbookViewId="0">
      <pane xSplit="3" ySplit="3" topLeftCell="F4" activePane="bottomRight" state="frozen"/>
      <selection pane="bottomRight" activeCell="I6" sqref="I6"/>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138.42578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95" t="s">
        <v>7</v>
      </c>
      <c r="B1" s="196"/>
      <c r="C1" s="196"/>
      <c r="D1" s="196"/>
      <c r="E1" s="196"/>
      <c r="F1" s="196"/>
      <c r="G1" s="196"/>
      <c r="H1" s="196"/>
      <c r="I1" s="196"/>
      <c r="J1" s="196"/>
      <c r="K1" s="197"/>
    </row>
    <row r="2" spans="1:11" ht="40.15" customHeight="1" thickBot="1">
      <c r="A2" s="198" t="s">
        <v>1</v>
      </c>
      <c r="B2" s="199"/>
      <c r="C2" s="199"/>
      <c r="D2" s="199"/>
      <c r="E2" s="199"/>
      <c r="F2" s="199"/>
      <c r="G2" s="199"/>
      <c r="H2" s="199"/>
      <c r="I2" s="199"/>
      <c r="J2" s="199"/>
      <c r="K2" s="200"/>
    </row>
    <row r="3" spans="1:11" ht="45.75" thickBot="1">
      <c r="A3" s="58" t="s">
        <v>8</v>
      </c>
      <c r="B3" s="39" t="s">
        <v>30</v>
      </c>
      <c r="C3" s="39" t="s">
        <v>31</v>
      </c>
      <c r="D3" s="58" t="s">
        <v>11</v>
      </c>
      <c r="E3" s="38" t="s">
        <v>32</v>
      </c>
      <c r="F3" s="37" t="s">
        <v>33</v>
      </c>
      <c r="G3" s="37" t="s">
        <v>34</v>
      </c>
      <c r="H3" s="37" t="s">
        <v>35</v>
      </c>
      <c r="I3" s="37" t="s">
        <v>36</v>
      </c>
      <c r="J3" s="52" t="s">
        <v>37</v>
      </c>
      <c r="K3" s="66" t="s">
        <v>14</v>
      </c>
    </row>
    <row r="4" spans="1:11" ht="173.25" customHeight="1">
      <c r="A4" s="59" t="s">
        <v>20</v>
      </c>
      <c r="B4" s="59" t="s">
        <v>16</v>
      </c>
      <c r="C4" s="62" t="s">
        <v>38</v>
      </c>
      <c r="D4" s="59" t="s">
        <v>39</v>
      </c>
      <c r="E4" s="134" t="s">
        <v>40</v>
      </c>
      <c r="F4" s="135"/>
      <c r="G4" s="136"/>
      <c r="H4" s="136"/>
      <c r="I4" s="137"/>
      <c r="J4" s="138" t="s">
        <v>40</v>
      </c>
      <c r="K4" s="123" t="str">
        <f>IF(AND(I4="Sim",J4="Sim",F4="Avaliar prioridade (RICE)",E4="Sim"),"Atende","Não atende")</f>
        <v>Não atende</v>
      </c>
    </row>
    <row r="5" spans="1:11" ht="355.15" customHeight="1">
      <c r="A5" s="60" t="s">
        <v>20</v>
      </c>
      <c r="B5" s="60" t="s">
        <v>16</v>
      </c>
      <c r="C5" s="63" t="s">
        <v>41</v>
      </c>
      <c r="D5" s="60" t="s">
        <v>39</v>
      </c>
      <c r="E5" s="139" t="s">
        <v>40</v>
      </c>
      <c r="F5" s="140"/>
      <c r="G5" s="141"/>
      <c r="H5" s="141" t="str">
        <f t="shared" ref="H5:H100" si="0">IF(F5="Avaliar prioridade (RICE)",C5,"")</f>
        <v/>
      </c>
      <c r="I5" s="142"/>
      <c r="J5" s="143" t="s">
        <v>40</v>
      </c>
      <c r="K5" s="124" t="str">
        <f t="shared" ref="K5:K68" si="1">IF(AND(I5="Sim",J5="Sim",F5="Avaliar prioridade (RICE)",E5="Sim"),"Atende","Não atende")</f>
        <v>Não atende</v>
      </c>
    </row>
    <row r="6" spans="1:11" ht="346.15" customHeight="1">
      <c r="A6" s="60" t="s">
        <v>20</v>
      </c>
      <c r="B6" s="60" t="s">
        <v>16</v>
      </c>
      <c r="C6" s="63" t="s">
        <v>42</v>
      </c>
      <c r="D6" s="60" t="s">
        <v>39</v>
      </c>
      <c r="E6" s="139" t="s">
        <v>40</v>
      </c>
      <c r="F6" s="140"/>
      <c r="G6" s="141"/>
      <c r="H6" s="141"/>
      <c r="I6" s="142"/>
      <c r="J6" s="143" t="s">
        <v>40</v>
      </c>
      <c r="K6" s="124" t="str">
        <f t="shared" si="1"/>
        <v>Não atende</v>
      </c>
    </row>
    <row r="7" spans="1:11" ht="75" customHeight="1">
      <c r="A7" s="60"/>
      <c r="B7" s="60"/>
      <c r="C7" s="63"/>
      <c r="D7" s="60"/>
      <c r="E7" s="139"/>
      <c r="F7" s="140"/>
      <c r="G7" s="141"/>
      <c r="H7" s="141"/>
      <c r="I7" s="142"/>
      <c r="J7" s="143"/>
      <c r="K7" s="124" t="str">
        <f t="shared" si="1"/>
        <v>Não atende</v>
      </c>
    </row>
    <row r="8" spans="1:11" ht="75" customHeight="1">
      <c r="A8" s="60"/>
      <c r="B8" s="60"/>
      <c r="C8" s="63"/>
      <c r="D8" s="60"/>
      <c r="E8" s="139"/>
      <c r="F8" s="140"/>
      <c r="G8" s="141"/>
      <c r="H8" s="141"/>
      <c r="I8" s="142"/>
      <c r="J8" s="143"/>
      <c r="K8" s="124" t="str">
        <f t="shared" si="1"/>
        <v>Não atende</v>
      </c>
    </row>
    <row r="9" spans="1:11" ht="75" customHeight="1">
      <c r="A9" s="60"/>
      <c r="B9" s="60"/>
      <c r="C9" s="63"/>
      <c r="D9" s="60"/>
      <c r="E9" s="139"/>
      <c r="F9" s="140"/>
      <c r="G9" s="141"/>
      <c r="H9" s="141"/>
      <c r="I9" s="142"/>
      <c r="J9" s="143"/>
      <c r="K9" s="124" t="str">
        <f t="shared" si="1"/>
        <v>Não atende</v>
      </c>
    </row>
    <row r="10" spans="1:11" ht="75" customHeight="1">
      <c r="A10" s="60"/>
      <c r="B10" s="60"/>
      <c r="C10" s="63"/>
      <c r="D10" s="60"/>
      <c r="E10" s="65"/>
      <c r="F10" s="9"/>
      <c r="G10" s="57"/>
      <c r="H10" s="57"/>
      <c r="I10" s="28"/>
      <c r="J10" s="17"/>
      <c r="K10" s="124" t="str">
        <f t="shared" si="1"/>
        <v>Não atende</v>
      </c>
    </row>
    <row r="11" spans="1:11" ht="75" customHeight="1">
      <c r="A11" s="60"/>
      <c r="B11" s="60"/>
      <c r="C11" s="63"/>
      <c r="D11" s="60"/>
      <c r="E11" s="65"/>
      <c r="F11" s="9"/>
      <c r="G11" s="57"/>
      <c r="H11" s="57"/>
      <c r="I11" s="28"/>
      <c r="J11" s="17"/>
      <c r="K11" s="124" t="str">
        <f t="shared" si="1"/>
        <v>Não atende</v>
      </c>
    </row>
    <row r="12" spans="1:11" ht="75" customHeight="1">
      <c r="A12" s="60"/>
      <c r="B12" s="60"/>
      <c r="C12" s="63"/>
      <c r="D12" s="60"/>
      <c r="E12" s="65"/>
      <c r="F12" s="9"/>
      <c r="G12" s="57"/>
      <c r="H12" s="57"/>
      <c r="I12" s="28"/>
      <c r="J12" s="17"/>
      <c r="K12" s="124" t="str">
        <f t="shared" si="1"/>
        <v>Não atende</v>
      </c>
    </row>
    <row r="13" spans="1:11" ht="75" customHeight="1">
      <c r="A13" s="60"/>
      <c r="B13" s="60"/>
      <c r="C13" s="63"/>
      <c r="D13" s="60"/>
      <c r="E13" s="65"/>
      <c r="F13" s="9"/>
      <c r="G13" s="57"/>
      <c r="H13" s="57"/>
      <c r="I13" s="28"/>
      <c r="J13" s="17"/>
      <c r="K13" s="124" t="str">
        <f t="shared" si="1"/>
        <v>Não atende</v>
      </c>
    </row>
    <row r="14" spans="1:11" ht="75" customHeight="1">
      <c r="A14" s="60"/>
      <c r="B14" s="60"/>
      <c r="C14" s="63"/>
      <c r="D14" s="60"/>
      <c r="E14" s="65"/>
      <c r="F14" s="9"/>
      <c r="G14" s="57"/>
      <c r="H14" s="57"/>
      <c r="I14" s="28"/>
      <c r="J14" s="17"/>
      <c r="K14" s="124" t="str">
        <f t="shared" si="1"/>
        <v>Não atende</v>
      </c>
    </row>
    <row r="15" spans="1:11" ht="75" customHeight="1">
      <c r="A15" s="60"/>
      <c r="B15" s="60"/>
      <c r="C15" s="63"/>
      <c r="D15" s="60"/>
      <c r="E15" s="65"/>
      <c r="F15" s="9"/>
      <c r="G15" s="57"/>
      <c r="H15" s="57"/>
      <c r="I15" s="28"/>
      <c r="J15" s="17"/>
      <c r="K15" s="124" t="str">
        <f t="shared" si="1"/>
        <v>Não atende</v>
      </c>
    </row>
    <row r="16" spans="1:11" ht="75" customHeight="1">
      <c r="A16" s="60"/>
      <c r="B16" s="60"/>
      <c r="C16" s="63"/>
      <c r="D16" s="60"/>
      <c r="E16" s="65"/>
      <c r="F16" s="9"/>
      <c r="G16" s="57"/>
      <c r="H16" s="57"/>
      <c r="I16" s="28"/>
      <c r="J16" s="17"/>
      <c r="K16" s="124" t="str">
        <f t="shared" si="1"/>
        <v>Não atende</v>
      </c>
    </row>
    <row r="17" spans="1:11" ht="75" customHeight="1">
      <c r="A17" s="60"/>
      <c r="B17" s="60"/>
      <c r="C17" s="63"/>
      <c r="D17" s="60"/>
      <c r="E17" s="65"/>
      <c r="F17" s="9"/>
      <c r="G17" s="57"/>
      <c r="H17" s="57"/>
      <c r="I17" s="28"/>
      <c r="J17" s="17"/>
      <c r="K17" s="124" t="str">
        <f t="shared" si="1"/>
        <v>Não atende</v>
      </c>
    </row>
    <row r="18" spans="1:11" ht="75" customHeight="1">
      <c r="A18" s="60"/>
      <c r="B18" s="60"/>
      <c r="C18" s="63"/>
      <c r="D18" s="60"/>
      <c r="E18" s="65"/>
      <c r="F18" s="9"/>
      <c r="G18" s="57"/>
      <c r="H18" s="57"/>
      <c r="I18" s="28"/>
      <c r="J18" s="17"/>
      <c r="K18" s="124" t="str">
        <f t="shared" si="1"/>
        <v>Não atende</v>
      </c>
    </row>
    <row r="19" spans="1:11" ht="75" customHeight="1">
      <c r="A19" s="60"/>
      <c r="B19" s="60"/>
      <c r="C19" s="63"/>
      <c r="D19" s="60"/>
      <c r="E19" s="65"/>
      <c r="F19" s="9"/>
      <c r="G19" s="57"/>
      <c r="H19" s="57"/>
      <c r="I19" s="28"/>
      <c r="J19" s="17"/>
      <c r="K19" s="124" t="str">
        <f t="shared" si="1"/>
        <v>Não atende</v>
      </c>
    </row>
    <row r="20" spans="1:11" ht="75" customHeight="1">
      <c r="A20" s="60"/>
      <c r="B20" s="60"/>
      <c r="C20" s="63"/>
      <c r="D20" s="60"/>
      <c r="E20" s="65"/>
      <c r="F20" s="9"/>
      <c r="G20" s="57"/>
      <c r="H20" s="57"/>
      <c r="I20" s="28"/>
      <c r="J20" s="17"/>
      <c r="K20" s="124" t="str">
        <f t="shared" si="1"/>
        <v>Não atende</v>
      </c>
    </row>
    <row r="21" spans="1:11" ht="75" customHeight="1">
      <c r="A21" s="60"/>
      <c r="B21" s="60"/>
      <c r="C21" s="63"/>
      <c r="D21" s="60"/>
      <c r="E21" s="65"/>
      <c r="F21" s="9"/>
      <c r="G21" s="57"/>
      <c r="H21" s="57"/>
      <c r="I21" s="28"/>
      <c r="J21" s="17"/>
      <c r="K21" s="124" t="str">
        <f t="shared" si="1"/>
        <v>Não atende</v>
      </c>
    </row>
    <row r="22" spans="1:11" ht="75" customHeight="1">
      <c r="A22" s="60"/>
      <c r="B22" s="60"/>
      <c r="C22" s="63"/>
      <c r="D22" s="60"/>
      <c r="E22" s="65"/>
      <c r="F22" s="9"/>
      <c r="G22" s="57"/>
      <c r="H22" s="57"/>
      <c r="I22" s="28"/>
      <c r="J22" s="17"/>
      <c r="K22" s="124" t="str">
        <f t="shared" si="1"/>
        <v>Não atende</v>
      </c>
    </row>
    <row r="23" spans="1:11" ht="75" customHeight="1">
      <c r="A23" s="60"/>
      <c r="B23" s="60"/>
      <c r="C23" s="63"/>
      <c r="D23" s="60"/>
      <c r="E23" s="65"/>
      <c r="F23" s="9"/>
      <c r="G23" s="57"/>
      <c r="H23" s="57"/>
      <c r="I23" s="28"/>
      <c r="J23" s="17"/>
      <c r="K23" s="124" t="str">
        <f t="shared" si="1"/>
        <v>Não atende</v>
      </c>
    </row>
    <row r="24" spans="1:11" ht="75" customHeight="1">
      <c r="A24" s="60"/>
      <c r="B24" s="60"/>
      <c r="C24" s="63"/>
      <c r="D24" s="60"/>
      <c r="E24" s="65"/>
      <c r="F24" s="9"/>
      <c r="G24" s="57"/>
      <c r="H24" s="57"/>
      <c r="I24" s="28"/>
      <c r="J24" s="17"/>
      <c r="K24" s="124" t="str">
        <f t="shared" si="1"/>
        <v>Não atende</v>
      </c>
    </row>
    <row r="25" spans="1:11" ht="75" customHeight="1">
      <c r="A25" s="60"/>
      <c r="B25" s="60"/>
      <c r="C25" s="63"/>
      <c r="D25" s="60"/>
      <c r="E25" s="65"/>
      <c r="F25" s="9"/>
      <c r="G25" s="57"/>
      <c r="H25" s="57"/>
      <c r="I25" s="28"/>
      <c r="J25" s="17"/>
      <c r="K25" s="124" t="str">
        <f t="shared" si="1"/>
        <v>Não atende</v>
      </c>
    </row>
    <row r="26" spans="1:11" ht="75" customHeight="1">
      <c r="A26" s="60"/>
      <c r="B26" s="60"/>
      <c r="C26" s="63"/>
      <c r="D26" s="60"/>
      <c r="E26" s="65"/>
      <c r="F26" s="9"/>
      <c r="G26" s="57"/>
      <c r="H26" s="57"/>
      <c r="I26" s="28"/>
      <c r="J26" s="17"/>
      <c r="K26" s="124" t="str">
        <f t="shared" si="1"/>
        <v>Não atende</v>
      </c>
    </row>
    <row r="27" spans="1:11" ht="75" customHeight="1">
      <c r="A27" s="60"/>
      <c r="B27" s="60"/>
      <c r="C27" s="63"/>
      <c r="D27" s="60"/>
      <c r="E27" s="65"/>
      <c r="F27" s="9"/>
      <c r="G27" s="57"/>
      <c r="H27" s="57"/>
      <c r="I27" s="28"/>
      <c r="J27" s="17"/>
      <c r="K27" s="124" t="str">
        <f t="shared" si="1"/>
        <v>Não atende</v>
      </c>
    </row>
    <row r="28" spans="1:11" ht="75" customHeight="1">
      <c r="A28" s="60"/>
      <c r="B28" s="60"/>
      <c r="C28" s="63"/>
      <c r="D28" s="60"/>
      <c r="E28" s="65"/>
      <c r="F28" s="9"/>
      <c r="G28" s="57"/>
      <c r="H28" s="57"/>
      <c r="I28" s="28"/>
      <c r="J28" s="17"/>
      <c r="K28" s="124" t="str">
        <f t="shared" si="1"/>
        <v>Não atende</v>
      </c>
    </row>
    <row r="29" spans="1:11" ht="75" customHeight="1">
      <c r="A29" s="60"/>
      <c r="B29" s="60"/>
      <c r="C29" s="63"/>
      <c r="D29" s="60"/>
      <c r="E29" s="65"/>
      <c r="F29" s="9"/>
      <c r="G29" s="57"/>
      <c r="H29" s="57"/>
      <c r="I29" s="28"/>
      <c r="J29" s="17"/>
      <c r="K29" s="124" t="str">
        <f t="shared" si="1"/>
        <v>Não atende</v>
      </c>
    </row>
    <row r="30" spans="1:11" ht="75" customHeight="1">
      <c r="A30" s="60"/>
      <c r="B30" s="60"/>
      <c r="C30" s="63"/>
      <c r="D30" s="60"/>
      <c r="E30" s="65"/>
      <c r="F30" s="9"/>
      <c r="G30" s="57"/>
      <c r="H30" s="57"/>
      <c r="I30" s="28"/>
      <c r="J30" s="17"/>
      <c r="K30" s="124" t="str">
        <f t="shared" si="1"/>
        <v>Não atende</v>
      </c>
    </row>
    <row r="31" spans="1:11" ht="75" customHeight="1">
      <c r="A31" s="60"/>
      <c r="B31" s="60"/>
      <c r="C31" s="63"/>
      <c r="D31" s="60"/>
      <c r="E31" s="65"/>
      <c r="F31" s="9"/>
      <c r="G31" s="57"/>
      <c r="H31" s="57"/>
      <c r="I31" s="28"/>
      <c r="J31" s="17"/>
      <c r="K31" s="124" t="str">
        <f t="shared" si="1"/>
        <v>Não atende</v>
      </c>
    </row>
    <row r="32" spans="1:11" ht="75" customHeight="1">
      <c r="A32" s="60"/>
      <c r="B32" s="60"/>
      <c r="C32" s="63"/>
      <c r="D32" s="60"/>
      <c r="E32" s="65"/>
      <c r="F32" s="9"/>
      <c r="G32" s="57"/>
      <c r="H32" s="57"/>
      <c r="I32" s="28"/>
      <c r="J32" s="17"/>
      <c r="K32" s="124" t="str">
        <f t="shared" si="1"/>
        <v>Não atende</v>
      </c>
    </row>
    <row r="33" spans="1:11" ht="75" customHeight="1">
      <c r="A33" s="60"/>
      <c r="B33" s="60"/>
      <c r="C33" s="63"/>
      <c r="D33" s="60"/>
      <c r="E33" s="65"/>
      <c r="F33" s="9"/>
      <c r="G33" s="57"/>
      <c r="H33" s="57"/>
      <c r="I33" s="28"/>
      <c r="J33" s="17"/>
      <c r="K33" s="124" t="str">
        <f t="shared" si="1"/>
        <v>Não atende</v>
      </c>
    </row>
    <row r="34" spans="1:11" ht="75" customHeight="1">
      <c r="A34" s="60"/>
      <c r="B34" s="60"/>
      <c r="C34" s="63"/>
      <c r="D34" s="60"/>
      <c r="E34" s="65"/>
      <c r="F34" s="9"/>
      <c r="G34" s="57"/>
      <c r="H34" s="57"/>
      <c r="I34" s="28"/>
      <c r="J34" s="17"/>
      <c r="K34" s="124" t="str">
        <f t="shared" si="1"/>
        <v>Não atende</v>
      </c>
    </row>
    <row r="35" spans="1:11" ht="75" customHeight="1">
      <c r="A35" s="60"/>
      <c r="B35" s="60"/>
      <c r="C35" s="63"/>
      <c r="D35" s="60"/>
      <c r="E35" s="65"/>
      <c r="F35" s="9"/>
      <c r="G35" s="57"/>
      <c r="H35" s="57"/>
      <c r="I35" s="28"/>
      <c r="J35" s="17"/>
      <c r="K35" s="124" t="str">
        <f t="shared" si="1"/>
        <v>Não atende</v>
      </c>
    </row>
    <row r="36" spans="1:11" ht="75" customHeight="1">
      <c r="A36" s="60"/>
      <c r="B36" s="60"/>
      <c r="C36" s="63"/>
      <c r="D36" s="60"/>
      <c r="E36" s="65"/>
      <c r="F36" s="9"/>
      <c r="G36" s="57"/>
      <c r="H36" s="57"/>
      <c r="I36" s="28"/>
      <c r="J36" s="17"/>
      <c r="K36" s="124" t="str">
        <f t="shared" si="1"/>
        <v>Não atende</v>
      </c>
    </row>
    <row r="37" spans="1:11" ht="75" customHeight="1">
      <c r="A37" s="60"/>
      <c r="B37" s="60"/>
      <c r="C37" s="63"/>
      <c r="D37" s="60"/>
      <c r="E37" s="65"/>
      <c r="F37" s="9"/>
      <c r="G37" s="57"/>
      <c r="H37" s="57"/>
      <c r="I37" s="28"/>
      <c r="J37" s="17"/>
      <c r="K37" s="124" t="str">
        <f t="shared" si="1"/>
        <v>Não atende</v>
      </c>
    </row>
    <row r="38" spans="1:11" ht="75" customHeight="1">
      <c r="A38" s="60"/>
      <c r="B38" s="60"/>
      <c r="C38" s="63"/>
      <c r="D38" s="60"/>
      <c r="E38" s="65"/>
      <c r="F38" s="9"/>
      <c r="G38" s="57"/>
      <c r="H38" s="57"/>
      <c r="I38" s="28"/>
      <c r="J38" s="17"/>
      <c r="K38" s="124" t="str">
        <f t="shared" si="1"/>
        <v>Não atende</v>
      </c>
    </row>
    <row r="39" spans="1:11" ht="75" customHeight="1">
      <c r="A39" s="60"/>
      <c r="B39" s="60"/>
      <c r="C39" s="63"/>
      <c r="D39" s="60"/>
      <c r="E39" s="65"/>
      <c r="F39" s="9"/>
      <c r="G39" s="57"/>
      <c r="H39" s="57"/>
      <c r="I39" s="28"/>
      <c r="J39" s="17"/>
      <c r="K39" s="124" t="str">
        <f t="shared" si="1"/>
        <v>Não atende</v>
      </c>
    </row>
    <row r="40" spans="1:11" ht="75" customHeight="1">
      <c r="A40" s="60"/>
      <c r="B40" s="60"/>
      <c r="C40" s="63"/>
      <c r="D40" s="60"/>
      <c r="E40" s="65"/>
      <c r="F40" s="9"/>
      <c r="G40" s="57"/>
      <c r="H40" s="57"/>
      <c r="I40" s="28"/>
      <c r="J40" s="17"/>
      <c r="K40" s="124" t="str">
        <f t="shared" si="1"/>
        <v>Não atende</v>
      </c>
    </row>
    <row r="41" spans="1:11" ht="75" customHeight="1">
      <c r="A41" s="60"/>
      <c r="B41" s="60"/>
      <c r="C41" s="63"/>
      <c r="D41" s="60"/>
      <c r="E41" s="65"/>
      <c r="F41" s="9"/>
      <c r="G41" s="57"/>
      <c r="H41" s="57"/>
      <c r="I41" s="28"/>
      <c r="J41" s="17"/>
      <c r="K41" s="124" t="str">
        <f t="shared" si="1"/>
        <v>Não atende</v>
      </c>
    </row>
    <row r="42" spans="1:11" ht="75" customHeight="1">
      <c r="A42" s="60"/>
      <c r="B42" s="60"/>
      <c r="C42" s="63"/>
      <c r="D42" s="60"/>
      <c r="E42" s="65"/>
      <c r="F42" s="9"/>
      <c r="G42" s="57"/>
      <c r="H42" s="57"/>
      <c r="I42" s="28"/>
      <c r="J42" s="17"/>
      <c r="K42" s="124" t="str">
        <f t="shared" si="1"/>
        <v>Não atende</v>
      </c>
    </row>
    <row r="43" spans="1:11" ht="75" customHeight="1">
      <c r="A43" s="60"/>
      <c r="B43" s="60"/>
      <c r="C43" s="63"/>
      <c r="D43" s="60"/>
      <c r="E43" s="65"/>
      <c r="F43" s="9"/>
      <c r="G43" s="57"/>
      <c r="H43" s="57"/>
      <c r="I43" s="28"/>
      <c r="J43" s="17"/>
      <c r="K43" s="124" t="str">
        <f t="shared" si="1"/>
        <v>Não atende</v>
      </c>
    </row>
    <row r="44" spans="1:11" ht="75" customHeight="1">
      <c r="A44" s="60"/>
      <c r="B44" s="60"/>
      <c r="C44" s="63"/>
      <c r="D44" s="60"/>
      <c r="E44" s="65"/>
      <c r="F44" s="9"/>
      <c r="G44" s="57"/>
      <c r="H44" s="57"/>
      <c r="I44" s="28"/>
      <c r="J44" s="17"/>
      <c r="K44" s="124" t="str">
        <f t="shared" si="1"/>
        <v>Não atende</v>
      </c>
    </row>
    <row r="45" spans="1:11" ht="75" customHeight="1">
      <c r="A45" s="60"/>
      <c r="B45" s="60"/>
      <c r="C45" s="63"/>
      <c r="D45" s="60"/>
      <c r="E45" s="65"/>
      <c r="F45" s="9"/>
      <c r="G45" s="57"/>
      <c r="H45" s="57"/>
      <c r="I45" s="28"/>
      <c r="J45" s="17"/>
      <c r="K45" s="124" t="str">
        <f t="shared" si="1"/>
        <v>Não atende</v>
      </c>
    </row>
    <row r="46" spans="1:11" ht="75" customHeight="1">
      <c r="A46" s="60"/>
      <c r="B46" s="60"/>
      <c r="C46" s="63"/>
      <c r="D46" s="60"/>
      <c r="E46" s="65"/>
      <c r="F46" s="9"/>
      <c r="G46" s="57"/>
      <c r="H46" s="57"/>
      <c r="I46" s="28"/>
      <c r="J46" s="17"/>
      <c r="K46" s="124" t="str">
        <f t="shared" si="1"/>
        <v>Não atende</v>
      </c>
    </row>
    <row r="47" spans="1:11" ht="75" customHeight="1">
      <c r="A47" s="60"/>
      <c r="B47" s="60"/>
      <c r="C47" s="63"/>
      <c r="D47" s="60"/>
      <c r="E47" s="65"/>
      <c r="F47" s="9"/>
      <c r="G47" s="57"/>
      <c r="H47" s="57"/>
      <c r="I47" s="28"/>
      <c r="J47" s="17"/>
      <c r="K47" s="124" t="str">
        <f t="shared" si="1"/>
        <v>Não atende</v>
      </c>
    </row>
    <row r="48" spans="1:11" ht="75" customHeight="1">
      <c r="A48" s="60"/>
      <c r="B48" s="60"/>
      <c r="C48" s="63"/>
      <c r="D48" s="60"/>
      <c r="E48" s="65"/>
      <c r="F48" s="9"/>
      <c r="G48" s="57"/>
      <c r="H48" s="57"/>
      <c r="I48" s="28"/>
      <c r="J48" s="17"/>
      <c r="K48" s="124" t="str">
        <f t="shared" si="1"/>
        <v>Não atende</v>
      </c>
    </row>
    <row r="49" spans="1:11" ht="75" customHeight="1">
      <c r="A49" s="60"/>
      <c r="B49" s="60"/>
      <c r="C49" s="63"/>
      <c r="D49" s="60"/>
      <c r="E49" s="65"/>
      <c r="F49" s="9"/>
      <c r="G49" s="57"/>
      <c r="H49" s="57"/>
      <c r="I49" s="28"/>
      <c r="J49" s="17"/>
      <c r="K49" s="124" t="str">
        <f t="shared" si="1"/>
        <v>Não atende</v>
      </c>
    </row>
    <row r="50" spans="1:11" ht="75" customHeight="1">
      <c r="A50" s="60"/>
      <c r="B50" s="60"/>
      <c r="C50" s="63"/>
      <c r="D50" s="60"/>
      <c r="E50" s="65"/>
      <c r="F50" s="9"/>
      <c r="G50" s="57"/>
      <c r="H50" s="57"/>
      <c r="I50" s="28"/>
      <c r="J50" s="17"/>
      <c r="K50" s="124" t="str">
        <f t="shared" si="1"/>
        <v>Não atende</v>
      </c>
    </row>
    <row r="51" spans="1:11" ht="75" customHeight="1">
      <c r="A51" s="60"/>
      <c r="B51" s="60"/>
      <c r="C51" s="63"/>
      <c r="D51" s="60"/>
      <c r="E51" s="65"/>
      <c r="F51" s="9"/>
      <c r="G51" s="57"/>
      <c r="H51" s="57"/>
      <c r="I51" s="28"/>
      <c r="J51" s="17"/>
      <c r="K51" s="124" t="str">
        <f t="shared" si="1"/>
        <v>Não atende</v>
      </c>
    </row>
    <row r="52" spans="1:11" ht="75" customHeight="1">
      <c r="A52" s="60"/>
      <c r="B52" s="60"/>
      <c r="C52" s="63"/>
      <c r="D52" s="60"/>
      <c r="E52" s="65"/>
      <c r="F52" s="9"/>
      <c r="G52" s="57"/>
      <c r="H52" s="57"/>
      <c r="I52" s="28"/>
      <c r="J52" s="17"/>
      <c r="K52" s="124" t="str">
        <f t="shared" si="1"/>
        <v>Não atende</v>
      </c>
    </row>
    <row r="53" spans="1:11" ht="75" customHeight="1">
      <c r="A53" s="60"/>
      <c r="B53" s="60"/>
      <c r="C53" s="63"/>
      <c r="D53" s="60"/>
      <c r="E53" s="65"/>
      <c r="F53" s="9"/>
      <c r="G53" s="57"/>
      <c r="H53" s="57"/>
      <c r="I53" s="28"/>
      <c r="J53" s="17"/>
      <c r="K53" s="124" t="str">
        <f t="shared" si="1"/>
        <v>Não atende</v>
      </c>
    </row>
    <row r="54" spans="1:11" ht="75" customHeight="1">
      <c r="A54" s="60"/>
      <c r="B54" s="60"/>
      <c r="C54" s="63"/>
      <c r="D54" s="60"/>
      <c r="E54" s="65"/>
      <c r="F54" s="9"/>
      <c r="G54" s="57"/>
      <c r="H54" s="57"/>
      <c r="I54" s="28"/>
      <c r="J54" s="17"/>
      <c r="K54" s="124" t="str">
        <f t="shared" si="1"/>
        <v>Não atende</v>
      </c>
    </row>
    <row r="55" spans="1:11" ht="75" customHeight="1">
      <c r="A55" s="60"/>
      <c r="B55" s="60"/>
      <c r="C55" s="63"/>
      <c r="D55" s="60"/>
      <c r="E55" s="65"/>
      <c r="F55" s="9"/>
      <c r="G55" s="57"/>
      <c r="H55" s="57"/>
      <c r="I55" s="28"/>
      <c r="J55" s="17"/>
      <c r="K55" s="124" t="str">
        <f t="shared" si="1"/>
        <v>Não atende</v>
      </c>
    </row>
    <row r="56" spans="1:11" ht="75" customHeight="1">
      <c r="A56" s="60"/>
      <c r="B56" s="60"/>
      <c r="C56" s="63"/>
      <c r="D56" s="60"/>
      <c r="E56" s="65"/>
      <c r="F56" s="9"/>
      <c r="G56" s="57"/>
      <c r="H56" s="57"/>
      <c r="I56" s="28"/>
      <c r="J56" s="17"/>
      <c r="K56" s="124" t="str">
        <f t="shared" si="1"/>
        <v>Não atende</v>
      </c>
    </row>
    <row r="57" spans="1:11" ht="75" customHeight="1">
      <c r="A57" s="60"/>
      <c r="B57" s="60"/>
      <c r="C57" s="63"/>
      <c r="D57" s="60"/>
      <c r="E57" s="65"/>
      <c r="F57" s="9"/>
      <c r="G57" s="57"/>
      <c r="H57" s="57"/>
      <c r="I57" s="28"/>
      <c r="J57" s="17"/>
      <c r="K57" s="124" t="str">
        <f t="shared" si="1"/>
        <v>Não atende</v>
      </c>
    </row>
    <row r="58" spans="1:11" ht="75" customHeight="1">
      <c r="A58" s="60"/>
      <c r="B58" s="60"/>
      <c r="C58" s="63"/>
      <c r="D58" s="60"/>
      <c r="E58" s="65"/>
      <c r="F58" s="9"/>
      <c r="G58" s="57"/>
      <c r="H58" s="57"/>
      <c r="I58" s="28"/>
      <c r="J58" s="17"/>
      <c r="K58" s="124" t="str">
        <f t="shared" si="1"/>
        <v>Não atende</v>
      </c>
    </row>
    <row r="59" spans="1:11" ht="75" customHeight="1">
      <c r="A59" s="60"/>
      <c r="B59" s="60"/>
      <c r="C59" s="63"/>
      <c r="D59" s="60"/>
      <c r="E59" s="65"/>
      <c r="F59" s="9"/>
      <c r="G59" s="57"/>
      <c r="H59" s="57"/>
      <c r="I59" s="28"/>
      <c r="J59" s="17"/>
      <c r="K59" s="124" t="str">
        <f t="shared" si="1"/>
        <v>Não atende</v>
      </c>
    </row>
    <row r="60" spans="1:11" ht="75" customHeight="1">
      <c r="A60" s="60"/>
      <c r="B60" s="60"/>
      <c r="C60" s="63"/>
      <c r="D60" s="60"/>
      <c r="E60" s="65"/>
      <c r="F60" s="9"/>
      <c r="G60" s="57"/>
      <c r="H60" s="57"/>
      <c r="I60" s="28"/>
      <c r="J60" s="17"/>
      <c r="K60" s="124" t="str">
        <f t="shared" si="1"/>
        <v>Não atende</v>
      </c>
    </row>
    <row r="61" spans="1:11" ht="75" customHeight="1">
      <c r="A61" s="60"/>
      <c r="B61" s="60"/>
      <c r="C61" s="63"/>
      <c r="D61" s="60"/>
      <c r="E61" s="65"/>
      <c r="F61" s="9"/>
      <c r="G61" s="57"/>
      <c r="H61" s="57"/>
      <c r="I61" s="28"/>
      <c r="J61" s="17"/>
      <c r="K61" s="124" t="str">
        <f t="shared" si="1"/>
        <v>Não atende</v>
      </c>
    </row>
    <row r="62" spans="1:11" ht="75" customHeight="1">
      <c r="A62" s="60"/>
      <c r="B62" s="60"/>
      <c r="C62" s="63"/>
      <c r="D62" s="60"/>
      <c r="E62" s="65"/>
      <c r="F62" s="9"/>
      <c r="G62" s="57"/>
      <c r="H62" s="57"/>
      <c r="I62" s="28"/>
      <c r="J62" s="17"/>
      <c r="K62" s="124" t="str">
        <f t="shared" si="1"/>
        <v>Não atende</v>
      </c>
    </row>
    <row r="63" spans="1:11" ht="75" customHeight="1">
      <c r="A63" s="60"/>
      <c r="B63" s="60"/>
      <c r="C63" s="63"/>
      <c r="D63" s="60"/>
      <c r="E63" s="65"/>
      <c r="F63" s="9"/>
      <c r="G63" s="57"/>
      <c r="H63" s="57"/>
      <c r="I63" s="28"/>
      <c r="J63" s="17"/>
      <c r="K63" s="124" t="str">
        <f t="shared" si="1"/>
        <v>Não atende</v>
      </c>
    </row>
    <row r="64" spans="1:11" ht="75" customHeight="1">
      <c r="A64" s="60"/>
      <c r="B64" s="60"/>
      <c r="C64" s="63"/>
      <c r="D64" s="60"/>
      <c r="E64" s="65"/>
      <c r="F64" s="9"/>
      <c r="G64" s="57"/>
      <c r="H64" s="57"/>
      <c r="I64" s="28"/>
      <c r="J64" s="17"/>
      <c r="K64" s="124" t="str">
        <f t="shared" si="1"/>
        <v>Não atende</v>
      </c>
    </row>
    <row r="65" spans="1:11" ht="75" customHeight="1">
      <c r="A65" s="60"/>
      <c r="B65" s="60"/>
      <c r="C65" s="63"/>
      <c r="D65" s="60"/>
      <c r="E65" s="65"/>
      <c r="F65" s="9"/>
      <c r="G65" s="57"/>
      <c r="H65" s="57"/>
      <c r="I65" s="28"/>
      <c r="J65" s="17"/>
      <c r="K65" s="124" t="str">
        <f t="shared" si="1"/>
        <v>Não atende</v>
      </c>
    </row>
    <row r="66" spans="1:11" ht="75" customHeight="1">
      <c r="A66" s="60"/>
      <c r="B66" s="60"/>
      <c r="C66" s="63"/>
      <c r="D66" s="60"/>
      <c r="E66" s="65"/>
      <c r="F66" s="9"/>
      <c r="G66" s="57"/>
      <c r="H66" s="57"/>
      <c r="I66" s="28"/>
      <c r="J66" s="17"/>
      <c r="K66" s="124" t="str">
        <f t="shared" si="1"/>
        <v>Não atende</v>
      </c>
    </row>
    <row r="67" spans="1:11" ht="75" customHeight="1">
      <c r="A67" s="60"/>
      <c r="B67" s="60"/>
      <c r="C67" s="63"/>
      <c r="D67" s="60"/>
      <c r="E67" s="65"/>
      <c r="F67" s="9"/>
      <c r="G67" s="57"/>
      <c r="H67" s="57"/>
      <c r="I67" s="28"/>
      <c r="J67" s="17"/>
      <c r="K67" s="124" t="str">
        <f t="shared" si="1"/>
        <v>Não atende</v>
      </c>
    </row>
    <row r="68" spans="1:11" ht="75" customHeight="1">
      <c r="A68" s="60"/>
      <c r="B68" s="60"/>
      <c r="C68" s="63"/>
      <c r="D68" s="60"/>
      <c r="E68" s="65"/>
      <c r="F68" s="9"/>
      <c r="G68" s="57"/>
      <c r="H68" s="57"/>
      <c r="I68" s="28"/>
      <c r="J68" s="17"/>
      <c r="K68" s="124" t="str">
        <f t="shared" si="1"/>
        <v>Não atende</v>
      </c>
    </row>
    <row r="69" spans="1:11" ht="75" customHeight="1">
      <c r="A69" s="60"/>
      <c r="B69" s="60"/>
      <c r="C69" s="63"/>
      <c r="D69" s="60"/>
      <c r="E69" s="65"/>
      <c r="F69" s="9"/>
      <c r="G69" s="57"/>
      <c r="H69" s="57"/>
      <c r="I69" s="28"/>
      <c r="J69" s="17"/>
      <c r="K69" s="124" t="str">
        <f t="shared" ref="K69:K100" si="2">IF(AND(I69="Sim",J69="Sim",F69="Avaliar prioridade (RICE)",E69="Sim"),"Atende","Não atende")</f>
        <v>Não atende</v>
      </c>
    </row>
    <row r="70" spans="1:11" ht="75" customHeight="1">
      <c r="A70" s="60"/>
      <c r="B70" s="60"/>
      <c r="C70" s="63"/>
      <c r="D70" s="60"/>
      <c r="E70" s="65"/>
      <c r="F70" s="9"/>
      <c r="G70" s="57"/>
      <c r="H70" s="57"/>
      <c r="I70" s="28"/>
      <c r="J70" s="17"/>
      <c r="K70" s="124" t="str">
        <f t="shared" si="2"/>
        <v>Não atende</v>
      </c>
    </row>
    <row r="71" spans="1:11" ht="75" customHeight="1">
      <c r="A71" s="60"/>
      <c r="B71" s="60"/>
      <c r="C71" s="63"/>
      <c r="D71" s="60"/>
      <c r="E71" s="65"/>
      <c r="F71" s="9"/>
      <c r="G71" s="57"/>
      <c r="H71" s="57"/>
      <c r="I71" s="28"/>
      <c r="J71" s="17"/>
      <c r="K71" s="124" t="str">
        <f t="shared" si="2"/>
        <v>Não atende</v>
      </c>
    </row>
    <row r="72" spans="1:11" ht="75" customHeight="1">
      <c r="A72" s="60"/>
      <c r="B72" s="60"/>
      <c r="C72" s="63"/>
      <c r="D72" s="60"/>
      <c r="E72" s="65"/>
      <c r="F72" s="9"/>
      <c r="G72" s="57"/>
      <c r="H72" s="57"/>
      <c r="I72" s="28"/>
      <c r="J72" s="17"/>
      <c r="K72" s="124" t="str">
        <f t="shared" si="2"/>
        <v>Não atende</v>
      </c>
    </row>
    <row r="73" spans="1:11" ht="75" customHeight="1">
      <c r="A73" s="60"/>
      <c r="B73" s="60"/>
      <c r="C73" s="63"/>
      <c r="D73" s="60"/>
      <c r="E73" s="65"/>
      <c r="F73" s="9"/>
      <c r="G73" s="57"/>
      <c r="H73" s="57"/>
      <c r="I73" s="28"/>
      <c r="J73" s="17"/>
      <c r="K73" s="124" t="str">
        <f t="shared" si="2"/>
        <v>Não atende</v>
      </c>
    </row>
    <row r="74" spans="1:11" ht="75" customHeight="1">
      <c r="A74" s="60"/>
      <c r="B74" s="60"/>
      <c r="C74" s="63"/>
      <c r="D74" s="60"/>
      <c r="E74" s="65"/>
      <c r="F74" s="9"/>
      <c r="G74" s="57"/>
      <c r="H74" s="57"/>
      <c r="I74" s="28"/>
      <c r="J74" s="17"/>
      <c r="K74" s="124" t="str">
        <f t="shared" si="2"/>
        <v>Não atende</v>
      </c>
    </row>
    <row r="75" spans="1:11" ht="75" customHeight="1">
      <c r="A75" s="60"/>
      <c r="B75" s="60"/>
      <c r="C75" s="63"/>
      <c r="D75" s="60"/>
      <c r="E75" s="65"/>
      <c r="F75" s="9"/>
      <c r="G75" s="57"/>
      <c r="H75" s="57"/>
      <c r="I75" s="28"/>
      <c r="J75" s="17"/>
      <c r="K75" s="124" t="str">
        <f t="shared" si="2"/>
        <v>Não atende</v>
      </c>
    </row>
    <row r="76" spans="1:11" ht="75" customHeight="1">
      <c r="A76" s="60"/>
      <c r="B76" s="60"/>
      <c r="C76" s="63"/>
      <c r="D76" s="60"/>
      <c r="E76" s="65"/>
      <c r="F76" s="9"/>
      <c r="G76" s="57"/>
      <c r="H76" s="57"/>
      <c r="I76" s="28"/>
      <c r="J76" s="17"/>
      <c r="K76" s="124" t="str">
        <f t="shared" si="2"/>
        <v>Não atende</v>
      </c>
    </row>
    <row r="77" spans="1:11" ht="75" customHeight="1">
      <c r="A77" s="60"/>
      <c r="B77" s="60"/>
      <c r="C77" s="63"/>
      <c r="D77" s="60"/>
      <c r="E77" s="65"/>
      <c r="F77" s="9"/>
      <c r="G77" s="57"/>
      <c r="H77" s="57"/>
      <c r="I77" s="28"/>
      <c r="J77" s="17"/>
      <c r="K77" s="124" t="str">
        <f t="shared" si="2"/>
        <v>Não atende</v>
      </c>
    </row>
    <row r="78" spans="1:11" ht="75" customHeight="1">
      <c r="A78" s="60"/>
      <c r="B78" s="60"/>
      <c r="C78" s="63"/>
      <c r="D78" s="60"/>
      <c r="E78" s="65"/>
      <c r="F78" s="9"/>
      <c r="G78" s="57"/>
      <c r="H78" s="57"/>
      <c r="I78" s="28"/>
      <c r="J78" s="17"/>
      <c r="K78" s="124" t="str">
        <f t="shared" si="2"/>
        <v>Não atende</v>
      </c>
    </row>
    <row r="79" spans="1:11" ht="75" customHeight="1">
      <c r="A79" s="60"/>
      <c r="B79" s="60"/>
      <c r="C79" s="63"/>
      <c r="D79" s="60"/>
      <c r="E79" s="65"/>
      <c r="F79" s="9"/>
      <c r="G79" s="57"/>
      <c r="H79" s="57"/>
      <c r="I79" s="28"/>
      <c r="J79" s="17"/>
      <c r="K79" s="124" t="str">
        <f t="shared" si="2"/>
        <v>Não atende</v>
      </c>
    </row>
    <row r="80" spans="1:11" ht="75" customHeight="1">
      <c r="A80" s="60"/>
      <c r="B80" s="60"/>
      <c r="C80" s="63"/>
      <c r="D80" s="60"/>
      <c r="E80" s="65"/>
      <c r="F80" s="9"/>
      <c r="G80" s="57"/>
      <c r="H80" s="57"/>
      <c r="I80" s="28"/>
      <c r="J80" s="17"/>
      <c r="K80" s="124" t="str">
        <f t="shared" si="2"/>
        <v>Não atende</v>
      </c>
    </row>
    <row r="81" spans="1:11" ht="75" customHeight="1">
      <c r="A81" s="60"/>
      <c r="B81" s="60"/>
      <c r="C81" s="63"/>
      <c r="D81" s="60"/>
      <c r="E81" s="65"/>
      <c r="F81" s="9"/>
      <c r="G81" s="57"/>
      <c r="H81" s="57"/>
      <c r="I81" s="28"/>
      <c r="J81" s="17"/>
      <c r="K81" s="124" t="str">
        <f t="shared" si="2"/>
        <v>Não atende</v>
      </c>
    </row>
    <row r="82" spans="1:11" ht="75" customHeight="1">
      <c r="A82" s="60"/>
      <c r="B82" s="60"/>
      <c r="C82" s="63"/>
      <c r="D82" s="60"/>
      <c r="E82" s="65"/>
      <c r="F82" s="9"/>
      <c r="G82" s="57"/>
      <c r="H82" s="57"/>
      <c r="I82" s="28"/>
      <c r="J82" s="17"/>
      <c r="K82" s="124" t="str">
        <f t="shared" si="2"/>
        <v>Não atende</v>
      </c>
    </row>
    <row r="83" spans="1:11" ht="75" customHeight="1">
      <c r="A83" s="60"/>
      <c r="B83" s="60"/>
      <c r="C83" s="63"/>
      <c r="D83" s="60"/>
      <c r="E83" s="65"/>
      <c r="F83" s="9"/>
      <c r="G83" s="57"/>
      <c r="H83" s="57"/>
      <c r="I83" s="28"/>
      <c r="J83" s="17"/>
      <c r="K83" s="124" t="str">
        <f t="shared" si="2"/>
        <v>Não atende</v>
      </c>
    </row>
    <row r="84" spans="1:11" ht="75" customHeight="1">
      <c r="A84" s="60"/>
      <c r="B84" s="60"/>
      <c r="C84" s="63"/>
      <c r="D84" s="60"/>
      <c r="E84" s="65"/>
      <c r="F84" s="9"/>
      <c r="G84" s="57"/>
      <c r="H84" s="57" t="str">
        <f t="shared" si="0"/>
        <v/>
      </c>
      <c r="I84" s="28"/>
      <c r="J84" s="17"/>
      <c r="K84" s="124" t="str">
        <f t="shared" si="2"/>
        <v>Não atende</v>
      </c>
    </row>
    <row r="85" spans="1:11" ht="75" customHeight="1">
      <c r="A85" s="60"/>
      <c r="B85" s="60"/>
      <c r="C85" s="63"/>
      <c r="D85" s="60"/>
      <c r="E85" s="65"/>
      <c r="F85" s="9"/>
      <c r="G85" s="57"/>
      <c r="H85" s="57" t="str">
        <f t="shared" si="0"/>
        <v/>
      </c>
      <c r="I85" s="28"/>
      <c r="J85" s="17"/>
      <c r="K85" s="124" t="str">
        <f t="shared" si="2"/>
        <v>Não atende</v>
      </c>
    </row>
    <row r="86" spans="1:11" ht="75" customHeight="1">
      <c r="A86" s="60"/>
      <c r="B86" s="60"/>
      <c r="C86" s="63"/>
      <c r="D86" s="60"/>
      <c r="E86" s="65"/>
      <c r="F86" s="9"/>
      <c r="G86" s="34"/>
      <c r="H86" s="57" t="str">
        <f t="shared" si="0"/>
        <v/>
      </c>
      <c r="I86" s="28"/>
      <c r="J86" s="17"/>
      <c r="K86" s="124" t="str">
        <f t="shared" si="2"/>
        <v>Não atende</v>
      </c>
    </row>
    <row r="87" spans="1:11" ht="75" customHeight="1">
      <c r="A87" s="60"/>
      <c r="B87" s="60"/>
      <c r="C87" s="63"/>
      <c r="D87" s="60"/>
      <c r="E87" s="65"/>
      <c r="F87" s="9"/>
      <c r="G87" s="34"/>
      <c r="H87" s="57"/>
      <c r="I87" s="28"/>
      <c r="J87" s="17"/>
      <c r="K87" s="124" t="str">
        <f t="shared" si="2"/>
        <v>Não atende</v>
      </c>
    </row>
    <row r="88" spans="1:11" ht="75" customHeight="1">
      <c r="A88" s="60"/>
      <c r="B88" s="60"/>
      <c r="C88" s="63"/>
      <c r="D88" s="60"/>
      <c r="E88" s="65"/>
      <c r="F88" s="9"/>
      <c r="G88" s="34"/>
      <c r="H88" s="57"/>
      <c r="I88" s="28"/>
      <c r="J88" s="17"/>
      <c r="K88" s="124" t="str">
        <f t="shared" si="2"/>
        <v>Não atende</v>
      </c>
    </row>
    <row r="89" spans="1:11" ht="75" customHeight="1">
      <c r="A89" s="60"/>
      <c r="B89" s="60"/>
      <c r="C89" s="63"/>
      <c r="D89" s="60"/>
      <c r="E89" s="65"/>
      <c r="F89" s="9"/>
      <c r="G89" s="34"/>
      <c r="H89" s="57"/>
      <c r="I89" s="28"/>
      <c r="J89" s="17"/>
      <c r="K89" s="124" t="str">
        <f t="shared" si="2"/>
        <v>Não atende</v>
      </c>
    </row>
    <row r="90" spans="1:11" ht="75" customHeight="1">
      <c r="A90" s="60"/>
      <c r="B90" s="60"/>
      <c r="C90" s="63"/>
      <c r="D90" s="60"/>
      <c r="E90" s="65"/>
      <c r="F90" s="9"/>
      <c r="G90" s="34"/>
      <c r="H90" s="57"/>
      <c r="I90" s="28"/>
      <c r="J90" s="17"/>
      <c r="K90" s="124" t="str">
        <f t="shared" si="2"/>
        <v>Não atende</v>
      </c>
    </row>
    <row r="91" spans="1:11" ht="75" customHeight="1">
      <c r="A91" s="60"/>
      <c r="B91" s="60"/>
      <c r="C91" s="63"/>
      <c r="D91" s="60"/>
      <c r="E91" s="65"/>
      <c r="F91" s="9"/>
      <c r="G91" s="34"/>
      <c r="H91" s="57"/>
      <c r="I91" s="28"/>
      <c r="J91" s="17"/>
      <c r="K91" s="124" t="str">
        <f t="shared" si="2"/>
        <v>Não atende</v>
      </c>
    </row>
    <row r="92" spans="1:11" ht="75" customHeight="1">
      <c r="A92" s="60"/>
      <c r="B92" s="60"/>
      <c r="C92" s="63"/>
      <c r="D92" s="60"/>
      <c r="E92" s="65"/>
      <c r="F92" s="9"/>
      <c r="G92" s="34"/>
      <c r="H92" s="57"/>
      <c r="I92" s="28"/>
      <c r="J92" s="17"/>
      <c r="K92" s="124" t="str">
        <f t="shared" si="2"/>
        <v>Não atende</v>
      </c>
    </row>
    <row r="93" spans="1:11" ht="75" customHeight="1">
      <c r="A93" s="60"/>
      <c r="B93" s="60"/>
      <c r="C93" s="63"/>
      <c r="D93" s="60"/>
      <c r="E93" s="65"/>
      <c r="F93" s="9"/>
      <c r="G93" s="34"/>
      <c r="H93" s="57"/>
      <c r="I93" s="28"/>
      <c r="J93" s="17"/>
      <c r="K93" s="124" t="str">
        <f t="shared" si="2"/>
        <v>Não atende</v>
      </c>
    </row>
    <row r="94" spans="1:11" ht="75" customHeight="1">
      <c r="A94" s="60"/>
      <c r="B94" s="60"/>
      <c r="C94" s="63"/>
      <c r="D94" s="60"/>
      <c r="E94" s="65"/>
      <c r="F94" s="9"/>
      <c r="G94" s="34"/>
      <c r="H94" s="57"/>
      <c r="I94" s="28"/>
      <c r="J94" s="17"/>
      <c r="K94" s="124" t="str">
        <f t="shared" si="2"/>
        <v>Não atende</v>
      </c>
    </row>
    <row r="95" spans="1:11" ht="75" customHeight="1">
      <c r="A95" s="60"/>
      <c r="B95" s="60"/>
      <c r="C95" s="63"/>
      <c r="D95" s="60"/>
      <c r="E95" s="65"/>
      <c r="F95" s="9"/>
      <c r="G95" s="34"/>
      <c r="H95" s="57"/>
      <c r="I95" s="28"/>
      <c r="J95" s="17"/>
      <c r="K95" s="124" t="str">
        <f t="shared" si="2"/>
        <v>Não atende</v>
      </c>
    </row>
    <row r="96" spans="1:11" ht="75" customHeight="1">
      <c r="A96" s="60"/>
      <c r="B96" s="60"/>
      <c r="C96" s="63"/>
      <c r="D96" s="60"/>
      <c r="E96" s="65"/>
      <c r="F96" s="9"/>
      <c r="G96" s="34"/>
      <c r="H96" s="57"/>
      <c r="I96" s="28"/>
      <c r="J96" s="17"/>
      <c r="K96" s="124" t="str">
        <f t="shared" si="2"/>
        <v>Não atende</v>
      </c>
    </row>
    <row r="97" spans="1:11" ht="75" customHeight="1">
      <c r="A97" s="60"/>
      <c r="B97" s="60"/>
      <c r="C97" s="63"/>
      <c r="D97" s="60"/>
      <c r="E97" s="65"/>
      <c r="F97" s="9"/>
      <c r="G97" s="34"/>
      <c r="H97" s="57"/>
      <c r="I97" s="28"/>
      <c r="J97" s="17"/>
      <c r="K97" s="124" t="str">
        <f t="shared" si="2"/>
        <v>Não atende</v>
      </c>
    </row>
    <row r="98" spans="1:11" ht="75" customHeight="1">
      <c r="A98" s="60"/>
      <c r="B98" s="60"/>
      <c r="C98" s="63"/>
      <c r="D98" s="60"/>
      <c r="E98" s="65"/>
      <c r="F98" s="9"/>
      <c r="G98" s="34"/>
      <c r="H98" s="57"/>
      <c r="I98" s="28"/>
      <c r="J98" s="17"/>
      <c r="K98" s="124" t="str">
        <f t="shared" si="2"/>
        <v>Não atende</v>
      </c>
    </row>
    <row r="99" spans="1:11" ht="75" customHeight="1">
      <c r="A99" s="60"/>
      <c r="B99" s="60"/>
      <c r="C99" s="63"/>
      <c r="D99" s="60"/>
      <c r="E99" s="65"/>
      <c r="F99" s="9"/>
      <c r="G99" s="34"/>
      <c r="H99" s="57"/>
      <c r="I99" s="28"/>
      <c r="J99" s="17"/>
      <c r="K99" s="124" t="str">
        <f t="shared" si="2"/>
        <v>Não atende</v>
      </c>
    </row>
    <row r="100" spans="1:11" ht="75" customHeight="1" thickBot="1">
      <c r="A100" s="61"/>
      <c r="B100" s="61"/>
      <c r="C100" s="64"/>
      <c r="D100" s="61"/>
      <c r="E100" s="65"/>
      <c r="F100" s="9"/>
      <c r="G100" s="34"/>
      <c r="H100" s="57" t="str">
        <f t="shared" si="0"/>
        <v/>
      </c>
      <c r="I100" s="28"/>
      <c r="J100" s="17"/>
      <c r="K100" s="125" t="str">
        <f t="shared" si="2"/>
        <v>Não atende</v>
      </c>
    </row>
  </sheetData>
  <sheetProtection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C8" sqref="C8"/>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201" t="s">
        <v>7</v>
      </c>
      <c r="B1" s="201"/>
      <c r="C1" s="201"/>
      <c r="D1" s="201"/>
      <c r="E1" s="201"/>
      <c r="F1" s="202"/>
    </row>
    <row r="2" spans="1:6" ht="39" customHeight="1" thickBot="1">
      <c r="A2" s="199" t="s">
        <v>1</v>
      </c>
      <c r="B2" s="199"/>
      <c r="C2" s="199"/>
      <c r="D2" s="199"/>
      <c r="E2" s="199"/>
      <c r="F2" s="200"/>
    </row>
    <row r="3" spans="1:6" s="1" customFormat="1" ht="45.75" thickBot="1">
      <c r="A3" s="36" t="s">
        <v>43</v>
      </c>
      <c r="B3" s="37" t="s">
        <v>44</v>
      </c>
      <c r="C3" s="37" t="s">
        <v>45</v>
      </c>
      <c r="D3" s="37" t="s">
        <v>46</v>
      </c>
      <c r="E3" s="52" t="s">
        <v>47</v>
      </c>
      <c r="F3" s="53" t="s">
        <v>14</v>
      </c>
    </row>
    <row r="4" spans="1:6" ht="75" customHeight="1">
      <c r="A4" s="137"/>
      <c r="B4" s="137"/>
      <c r="C4" s="144"/>
      <c r="D4" s="137"/>
      <c r="E4" s="138"/>
      <c r="F4" s="68" t="str">
        <f>IF(AND(D4="Sim",E4="Sim"),"Atende","Não atende")</f>
        <v>Não atende</v>
      </c>
    </row>
    <row r="5" spans="1:6" ht="75" customHeight="1">
      <c r="A5" s="142"/>
      <c r="B5" s="142"/>
      <c r="C5" s="145"/>
      <c r="D5" s="142"/>
      <c r="E5" s="143"/>
      <c r="F5" s="54" t="str">
        <f t="shared" ref="F5:F68" si="0">IF(AND(D5="Sim",E5="Sim"),"Atende","Não atende")</f>
        <v>Não atende</v>
      </c>
    </row>
    <row r="6" spans="1:6" ht="75" customHeight="1">
      <c r="A6" s="142"/>
      <c r="B6" s="142"/>
      <c r="C6" s="145"/>
      <c r="D6" s="142"/>
      <c r="E6" s="143"/>
      <c r="F6" s="54" t="str">
        <f t="shared" si="0"/>
        <v>Não atende</v>
      </c>
    </row>
    <row r="7" spans="1:6" ht="75" customHeight="1">
      <c r="A7" s="142"/>
      <c r="B7" s="142"/>
      <c r="C7" s="145"/>
      <c r="D7" s="142"/>
      <c r="E7" s="143"/>
      <c r="F7" s="54" t="str">
        <f t="shared" si="0"/>
        <v>Não atende</v>
      </c>
    </row>
    <row r="8" spans="1:6" ht="75" customHeight="1">
      <c r="A8" s="142"/>
      <c r="B8" s="142"/>
      <c r="C8" s="145"/>
      <c r="D8" s="142"/>
      <c r="E8" s="143"/>
      <c r="F8" s="54" t="str">
        <f t="shared" si="0"/>
        <v>Não atende</v>
      </c>
    </row>
    <row r="9" spans="1:6" ht="75" customHeight="1">
      <c r="A9" s="142"/>
      <c r="B9" s="142"/>
      <c r="C9" s="145"/>
      <c r="D9" s="142"/>
      <c r="E9" s="143"/>
      <c r="F9" s="54" t="str">
        <f t="shared" si="0"/>
        <v>Não atende</v>
      </c>
    </row>
    <row r="10" spans="1:6" ht="75" customHeight="1">
      <c r="A10" s="142"/>
      <c r="B10" s="142"/>
      <c r="C10" s="145"/>
      <c r="D10" s="142"/>
      <c r="E10" s="143"/>
      <c r="F10" s="54" t="str">
        <f t="shared" si="0"/>
        <v>Não atende</v>
      </c>
    </row>
    <row r="11" spans="1:6" ht="75" customHeight="1">
      <c r="A11" s="142"/>
      <c r="B11" s="142"/>
      <c r="C11" s="145"/>
      <c r="D11" s="142"/>
      <c r="E11" s="143"/>
      <c r="F11" s="54" t="str">
        <f t="shared" si="0"/>
        <v>Não atende</v>
      </c>
    </row>
    <row r="12" spans="1:6" ht="75" customHeight="1">
      <c r="A12" s="142"/>
      <c r="B12" s="142"/>
      <c r="C12" s="145"/>
      <c r="D12" s="142"/>
      <c r="E12" s="143"/>
      <c r="F12" s="54" t="str">
        <f t="shared" si="0"/>
        <v>Não atende</v>
      </c>
    </row>
    <row r="13" spans="1:6" ht="75" customHeight="1">
      <c r="A13" s="142"/>
      <c r="B13" s="142"/>
      <c r="C13" s="145"/>
      <c r="D13" s="142"/>
      <c r="E13" s="143"/>
      <c r="F13" s="54" t="str">
        <f t="shared" si="0"/>
        <v>Não atende</v>
      </c>
    </row>
    <row r="14" spans="1:6" ht="75" customHeight="1">
      <c r="A14" s="142"/>
      <c r="B14" s="142"/>
      <c r="C14" s="145"/>
      <c r="D14" s="142"/>
      <c r="E14" s="143"/>
      <c r="F14" s="54" t="str">
        <f t="shared" si="0"/>
        <v>Não atende</v>
      </c>
    </row>
    <row r="15" spans="1:6" ht="75" customHeight="1">
      <c r="A15" s="142"/>
      <c r="B15" s="142"/>
      <c r="C15" s="145"/>
      <c r="D15" s="142"/>
      <c r="E15" s="143"/>
      <c r="F15" s="54" t="str">
        <f t="shared" si="0"/>
        <v>Não atende</v>
      </c>
    </row>
    <row r="16" spans="1:6" ht="75" customHeight="1">
      <c r="A16" s="142"/>
      <c r="B16" s="142"/>
      <c r="C16" s="145"/>
      <c r="D16" s="142"/>
      <c r="E16" s="143"/>
      <c r="F16" s="54" t="str">
        <f t="shared" si="0"/>
        <v>Não atende</v>
      </c>
    </row>
    <row r="17" spans="1:6" ht="75" customHeight="1">
      <c r="A17" s="142"/>
      <c r="B17" s="142"/>
      <c r="C17" s="145"/>
      <c r="D17" s="142"/>
      <c r="E17" s="143"/>
      <c r="F17" s="54" t="str">
        <f t="shared" si="0"/>
        <v>Não atende</v>
      </c>
    </row>
    <row r="18" spans="1:6" ht="75" customHeight="1">
      <c r="A18" s="142"/>
      <c r="B18" s="142"/>
      <c r="C18" s="145"/>
      <c r="D18" s="142"/>
      <c r="E18" s="143"/>
      <c r="F18" s="54" t="str">
        <f t="shared" si="0"/>
        <v>Não atende</v>
      </c>
    </row>
    <row r="19" spans="1:6" ht="75" customHeight="1">
      <c r="A19" s="142"/>
      <c r="B19" s="142"/>
      <c r="C19" s="145"/>
      <c r="D19" s="142"/>
      <c r="E19" s="143"/>
      <c r="F19" s="54" t="str">
        <f t="shared" si="0"/>
        <v>Não atende</v>
      </c>
    </row>
    <row r="20" spans="1:6" ht="75" customHeight="1">
      <c r="A20" s="142"/>
      <c r="B20" s="142"/>
      <c r="C20" s="145"/>
      <c r="D20" s="142"/>
      <c r="E20" s="143"/>
      <c r="F20" s="54" t="str">
        <f t="shared" si="0"/>
        <v>Não atende</v>
      </c>
    </row>
    <row r="21" spans="1:6" ht="75" customHeight="1">
      <c r="A21" s="28"/>
      <c r="B21" s="28"/>
      <c r="C21" s="67"/>
      <c r="D21" s="28"/>
      <c r="E21" s="17"/>
      <c r="F21" s="54" t="str">
        <f t="shared" si="0"/>
        <v>Não atende</v>
      </c>
    </row>
    <row r="22" spans="1:6" ht="75" customHeight="1">
      <c r="A22" s="28"/>
      <c r="B22" s="28"/>
      <c r="C22" s="67"/>
      <c r="D22" s="28"/>
      <c r="E22" s="17"/>
      <c r="F22" s="54" t="str">
        <f t="shared" si="0"/>
        <v>Não atende</v>
      </c>
    </row>
    <row r="23" spans="1:6" ht="75" customHeight="1">
      <c r="A23" s="28"/>
      <c r="B23" s="28"/>
      <c r="C23" s="67"/>
      <c r="D23" s="28"/>
      <c r="E23" s="17"/>
      <c r="F23" s="54" t="str">
        <f t="shared" si="0"/>
        <v>Não atende</v>
      </c>
    </row>
    <row r="24" spans="1:6" ht="75" customHeight="1">
      <c r="A24" s="28"/>
      <c r="B24" s="28"/>
      <c r="C24" s="67"/>
      <c r="D24" s="28"/>
      <c r="E24" s="17"/>
      <c r="F24" s="54" t="str">
        <f t="shared" si="0"/>
        <v>Não atende</v>
      </c>
    </row>
    <row r="25" spans="1:6" ht="75" customHeight="1">
      <c r="A25" s="28"/>
      <c r="B25" s="28"/>
      <c r="C25" s="67"/>
      <c r="D25" s="28"/>
      <c r="E25" s="17"/>
      <c r="F25" s="54" t="str">
        <f t="shared" si="0"/>
        <v>Não atende</v>
      </c>
    </row>
    <row r="26" spans="1:6" ht="75" customHeight="1">
      <c r="A26" s="28"/>
      <c r="B26" s="28"/>
      <c r="C26" s="67"/>
      <c r="D26" s="28"/>
      <c r="E26" s="17"/>
      <c r="F26" s="54" t="str">
        <f t="shared" si="0"/>
        <v>Não atende</v>
      </c>
    </row>
    <row r="27" spans="1:6" ht="75" customHeight="1">
      <c r="A27" s="28"/>
      <c r="B27" s="28"/>
      <c r="C27" s="67"/>
      <c r="D27" s="28"/>
      <c r="E27" s="17"/>
      <c r="F27" s="54" t="str">
        <f t="shared" si="0"/>
        <v>Não atende</v>
      </c>
    </row>
    <row r="28" spans="1:6" ht="75" customHeight="1">
      <c r="A28" s="28"/>
      <c r="B28" s="28"/>
      <c r="C28" s="67"/>
      <c r="D28" s="28"/>
      <c r="E28" s="17"/>
      <c r="F28" s="54" t="str">
        <f t="shared" si="0"/>
        <v>Não atende</v>
      </c>
    </row>
    <row r="29" spans="1:6" ht="75" customHeight="1">
      <c r="A29" s="28"/>
      <c r="B29" s="28"/>
      <c r="C29" s="67"/>
      <c r="D29" s="28"/>
      <c r="E29" s="17"/>
      <c r="F29" s="54" t="str">
        <f t="shared" si="0"/>
        <v>Não atende</v>
      </c>
    </row>
    <row r="30" spans="1:6" ht="75" customHeight="1">
      <c r="A30" s="28"/>
      <c r="B30" s="28"/>
      <c r="C30" s="67"/>
      <c r="D30" s="28"/>
      <c r="E30" s="17"/>
      <c r="F30" s="54" t="str">
        <f t="shared" si="0"/>
        <v>Não atende</v>
      </c>
    </row>
    <row r="31" spans="1:6" ht="75" customHeight="1">
      <c r="A31" s="28"/>
      <c r="B31" s="28"/>
      <c r="C31" s="67"/>
      <c r="D31" s="28"/>
      <c r="E31" s="17"/>
      <c r="F31" s="54" t="str">
        <f t="shared" si="0"/>
        <v>Não atende</v>
      </c>
    </row>
    <row r="32" spans="1:6" ht="75" customHeight="1">
      <c r="A32" s="28"/>
      <c r="B32" s="28"/>
      <c r="C32" s="67"/>
      <c r="D32" s="28"/>
      <c r="E32" s="17"/>
      <c r="F32" s="54" t="str">
        <f t="shared" si="0"/>
        <v>Não atende</v>
      </c>
    </row>
    <row r="33" spans="1:6" ht="75" customHeight="1">
      <c r="A33" s="28"/>
      <c r="B33" s="28"/>
      <c r="C33" s="67"/>
      <c r="D33" s="28"/>
      <c r="E33" s="17"/>
      <c r="F33" s="54" t="str">
        <f t="shared" si="0"/>
        <v>Não atende</v>
      </c>
    </row>
    <row r="34" spans="1:6" ht="75" customHeight="1">
      <c r="A34" s="28"/>
      <c r="B34" s="28"/>
      <c r="C34" s="67"/>
      <c r="D34" s="28"/>
      <c r="E34" s="17"/>
      <c r="F34" s="54" t="str">
        <f t="shared" si="0"/>
        <v>Não atende</v>
      </c>
    </row>
    <row r="35" spans="1:6" ht="75" customHeight="1">
      <c r="A35" s="28"/>
      <c r="B35" s="28"/>
      <c r="C35" s="67"/>
      <c r="D35" s="28"/>
      <c r="E35" s="17"/>
      <c r="F35" s="54" t="str">
        <f t="shared" si="0"/>
        <v>Não atende</v>
      </c>
    </row>
    <row r="36" spans="1:6" ht="75" customHeight="1">
      <c r="A36" s="28"/>
      <c r="B36" s="28"/>
      <c r="C36" s="67"/>
      <c r="D36" s="28"/>
      <c r="E36" s="17"/>
      <c r="F36" s="54" t="str">
        <f t="shared" si="0"/>
        <v>Não atende</v>
      </c>
    </row>
    <row r="37" spans="1:6" ht="75" customHeight="1">
      <c r="A37" s="28"/>
      <c r="B37" s="28"/>
      <c r="C37" s="67"/>
      <c r="D37" s="28"/>
      <c r="E37" s="17"/>
      <c r="F37" s="54" t="str">
        <f t="shared" si="0"/>
        <v>Não atende</v>
      </c>
    </row>
    <row r="38" spans="1:6" ht="75" customHeight="1">
      <c r="A38" s="28"/>
      <c r="B38" s="28"/>
      <c r="C38" s="67"/>
      <c r="D38" s="28"/>
      <c r="E38" s="17"/>
      <c r="F38" s="54" t="str">
        <f t="shared" si="0"/>
        <v>Não atende</v>
      </c>
    </row>
    <row r="39" spans="1:6" ht="75" customHeight="1">
      <c r="A39" s="28"/>
      <c r="B39" s="28"/>
      <c r="C39" s="67"/>
      <c r="D39" s="28"/>
      <c r="E39" s="17"/>
      <c r="F39" s="54" t="str">
        <f t="shared" si="0"/>
        <v>Não atende</v>
      </c>
    </row>
    <row r="40" spans="1:6" ht="75" customHeight="1">
      <c r="A40" s="28"/>
      <c r="B40" s="28"/>
      <c r="C40" s="67"/>
      <c r="D40" s="28"/>
      <c r="E40" s="17"/>
      <c r="F40" s="54" t="str">
        <f t="shared" si="0"/>
        <v>Não atende</v>
      </c>
    </row>
    <row r="41" spans="1:6" ht="75" customHeight="1">
      <c r="A41" s="28"/>
      <c r="B41" s="28"/>
      <c r="C41" s="67"/>
      <c r="D41" s="28"/>
      <c r="E41" s="17"/>
      <c r="F41" s="54" t="str">
        <f t="shared" si="0"/>
        <v>Não atende</v>
      </c>
    </row>
    <row r="42" spans="1:6" ht="75" customHeight="1">
      <c r="A42" s="28"/>
      <c r="B42" s="28"/>
      <c r="C42" s="67"/>
      <c r="D42" s="28"/>
      <c r="E42" s="17"/>
      <c r="F42" s="54" t="str">
        <f t="shared" si="0"/>
        <v>Não atende</v>
      </c>
    </row>
    <row r="43" spans="1:6" ht="75" customHeight="1">
      <c r="A43" s="28"/>
      <c r="B43" s="28"/>
      <c r="C43" s="67"/>
      <c r="D43" s="28"/>
      <c r="E43" s="17"/>
      <c r="F43" s="54" t="str">
        <f t="shared" si="0"/>
        <v>Não atende</v>
      </c>
    </row>
    <row r="44" spans="1:6" ht="75" customHeight="1">
      <c r="A44" s="28"/>
      <c r="B44" s="28"/>
      <c r="C44" s="67"/>
      <c r="D44" s="28"/>
      <c r="E44" s="17"/>
      <c r="F44" s="54" t="str">
        <f t="shared" si="0"/>
        <v>Não atende</v>
      </c>
    </row>
    <row r="45" spans="1:6" ht="75" customHeight="1">
      <c r="A45" s="28"/>
      <c r="B45" s="28"/>
      <c r="C45" s="67"/>
      <c r="D45" s="28"/>
      <c r="E45" s="17"/>
      <c r="F45" s="54" t="str">
        <f t="shared" si="0"/>
        <v>Não atende</v>
      </c>
    </row>
    <row r="46" spans="1:6" ht="75" customHeight="1">
      <c r="A46" s="28"/>
      <c r="B46" s="28"/>
      <c r="C46" s="67"/>
      <c r="D46" s="28"/>
      <c r="E46" s="17"/>
      <c r="F46" s="54" t="str">
        <f t="shared" si="0"/>
        <v>Não atende</v>
      </c>
    </row>
    <row r="47" spans="1:6" ht="75" customHeight="1">
      <c r="A47" s="28"/>
      <c r="B47" s="28"/>
      <c r="C47" s="67"/>
      <c r="D47" s="28"/>
      <c r="E47" s="17"/>
      <c r="F47" s="54" t="str">
        <f t="shared" si="0"/>
        <v>Não atende</v>
      </c>
    </row>
    <row r="48" spans="1:6" ht="75" customHeight="1">
      <c r="A48" s="28"/>
      <c r="B48" s="28"/>
      <c r="C48" s="67"/>
      <c r="D48" s="28"/>
      <c r="E48" s="17"/>
      <c r="F48" s="54" t="str">
        <f t="shared" si="0"/>
        <v>Não atende</v>
      </c>
    </row>
    <row r="49" spans="1:6" ht="75" customHeight="1">
      <c r="A49" s="28"/>
      <c r="B49" s="28"/>
      <c r="C49" s="67"/>
      <c r="D49" s="28"/>
      <c r="E49" s="17"/>
      <c r="F49" s="54" t="str">
        <f t="shared" si="0"/>
        <v>Não atende</v>
      </c>
    </row>
    <row r="50" spans="1:6" ht="75" customHeight="1">
      <c r="A50" s="28"/>
      <c r="B50" s="28"/>
      <c r="C50" s="67"/>
      <c r="D50" s="28"/>
      <c r="E50" s="17"/>
      <c r="F50" s="54" t="str">
        <f t="shared" si="0"/>
        <v>Não atende</v>
      </c>
    </row>
    <row r="51" spans="1:6" ht="75" customHeight="1">
      <c r="A51" s="28"/>
      <c r="B51" s="28"/>
      <c r="C51" s="67"/>
      <c r="D51" s="28"/>
      <c r="E51" s="17"/>
      <c r="F51" s="54" t="str">
        <f t="shared" si="0"/>
        <v>Não atende</v>
      </c>
    </row>
    <row r="52" spans="1:6" ht="75" customHeight="1">
      <c r="A52" s="28"/>
      <c r="B52" s="28"/>
      <c r="C52" s="67"/>
      <c r="D52" s="28"/>
      <c r="E52" s="17"/>
      <c r="F52" s="54" t="str">
        <f t="shared" si="0"/>
        <v>Não atende</v>
      </c>
    </row>
    <row r="53" spans="1:6" ht="75" customHeight="1">
      <c r="A53" s="28"/>
      <c r="B53" s="28"/>
      <c r="C53" s="67"/>
      <c r="D53" s="28"/>
      <c r="E53" s="17"/>
      <c r="F53" s="54" t="str">
        <f t="shared" si="0"/>
        <v>Não atende</v>
      </c>
    </row>
    <row r="54" spans="1:6" ht="75" customHeight="1">
      <c r="A54" s="28"/>
      <c r="B54" s="28"/>
      <c r="C54" s="67"/>
      <c r="D54" s="28"/>
      <c r="E54" s="17"/>
      <c r="F54" s="54" t="str">
        <f t="shared" si="0"/>
        <v>Não atende</v>
      </c>
    </row>
    <row r="55" spans="1:6" ht="75" customHeight="1">
      <c r="A55" s="28"/>
      <c r="B55" s="28"/>
      <c r="C55" s="67"/>
      <c r="D55" s="28"/>
      <c r="E55" s="17"/>
      <c r="F55" s="54" t="str">
        <f t="shared" si="0"/>
        <v>Não atende</v>
      </c>
    </row>
    <row r="56" spans="1:6" ht="75" customHeight="1">
      <c r="A56" s="28"/>
      <c r="B56" s="28"/>
      <c r="C56" s="67"/>
      <c r="D56" s="28"/>
      <c r="E56" s="17"/>
      <c r="F56" s="54" t="str">
        <f t="shared" si="0"/>
        <v>Não atende</v>
      </c>
    </row>
    <row r="57" spans="1:6" ht="75" customHeight="1">
      <c r="A57" s="28"/>
      <c r="B57" s="28"/>
      <c r="C57" s="67"/>
      <c r="D57" s="28"/>
      <c r="E57" s="17"/>
      <c r="F57" s="54" t="str">
        <f t="shared" si="0"/>
        <v>Não atende</v>
      </c>
    </row>
    <row r="58" spans="1:6" ht="75" customHeight="1">
      <c r="A58" s="28"/>
      <c r="B58" s="28"/>
      <c r="C58" s="67"/>
      <c r="D58" s="28"/>
      <c r="E58" s="17"/>
      <c r="F58" s="54" t="str">
        <f t="shared" si="0"/>
        <v>Não atende</v>
      </c>
    </row>
    <row r="59" spans="1:6" ht="75" customHeight="1">
      <c r="A59" s="28"/>
      <c r="B59" s="28"/>
      <c r="C59" s="67"/>
      <c r="D59" s="28"/>
      <c r="E59" s="17"/>
      <c r="F59" s="54" t="str">
        <f t="shared" si="0"/>
        <v>Não atende</v>
      </c>
    </row>
    <row r="60" spans="1:6" ht="75" customHeight="1">
      <c r="A60" s="28"/>
      <c r="B60" s="28"/>
      <c r="C60" s="67"/>
      <c r="D60" s="28"/>
      <c r="E60" s="17"/>
      <c r="F60" s="54" t="str">
        <f t="shared" si="0"/>
        <v>Não atende</v>
      </c>
    </row>
    <row r="61" spans="1:6" ht="75" customHeight="1">
      <c r="A61" s="28"/>
      <c r="B61" s="28"/>
      <c r="C61" s="67"/>
      <c r="D61" s="28"/>
      <c r="E61" s="17"/>
      <c r="F61" s="54" t="str">
        <f t="shared" si="0"/>
        <v>Não atende</v>
      </c>
    </row>
    <row r="62" spans="1:6" ht="75" customHeight="1">
      <c r="A62" s="28"/>
      <c r="B62" s="28"/>
      <c r="C62" s="67"/>
      <c r="D62" s="28"/>
      <c r="E62" s="17"/>
      <c r="F62" s="54" t="str">
        <f t="shared" si="0"/>
        <v>Não atende</v>
      </c>
    </row>
    <row r="63" spans="1:6" ht="75" customHeight="1">
      <c r="A63" s="28"/>
      <c r="B63" s="28"/>
      <c r="C63" s="67"/>
      <c r="D63" s="28"/>
      <c r="E63" s="17"/>
      <c r="F63" s="54" t="str">
        <f t="shared" si="0"/>
        <v>Não atende</v>
      </c>
    </row>
    <row r="64" spans="1:6" ht="75" customHeight="1">
      <c r="A64" s="28"/>
      <c r="B64" s="28"/>
      <c r="C64" s="67"/>
      <c r="D64" s="28"/>
      <c r="E64" s="17"/>
      <c r="F64" s="54" t="str">
        <f t="shared" si="0"/>
        <v>Não atende</v>
      </c>
    </row>
    <row r="65" spans="1:6" ht="75" customHeight="1">
      <c r="A65" s="28"/>
      <c r="B65" s="28"/>
      <c r="C65" s="67"/>
      <c r="D65" s="28"/>
      <c r="E65" s="17"/>
      <c r="F65" s="54" t="str">
        <f t="shared" si="0"/>
        <v>Não atende</v>
      </c>
    </row>
    <row r="66" spans="1:6" ht="75" customHeight="1">
      <c r="A66" s="28"/>
      <c r="B66" s="28"/>
      <c r="C66" s="67"/>
      <c r="D66" s="28"/>
      <c r="E66" s="17"/>
      <c r="F66" s="54" t="str">
        <f t="shared" si="0"/>
        <v>Não atende</v>
      </c>
    </row>
    <row r="67" spans="1:6" ht="75" customHeight="1">
      <c r="A67" s="28"/>
      <c r="B67" s="28"/>
      <c r="C67" s="67"/>
      <c r="D67" s="28"/>
      <c r="E67" s="17"/>
      <c r="F67" s="54" t="str">
        <f t="shared" si="0"/>
        <v>Não atende</v>
      </c>
    </row>
    <row r="68" spans="1:6" ht="75" customHeight="1">
      <c r="A68" s="28"/>
      <c r="B68" s="28"/>
      <c r="C68" s="67"/>
      <c r="D68" s="28"/>
      <c r="E68" s="17"/>
      <c r="F68" s="54" t="str">
        <f t="shared" si="0"/>
        <v>Não atende</v>
      </c>
    </row>
    <row r="69" spans="1:6" ht="75" customHeight="1">
      <c r="A69" s="28"/>
      <c r="B69" s="28"/>
      <c r="C69" s="67"/>
      <c r="D69" s="28"/>
      <c r="E69" s="17"/>
      <c r="F69" s="54" t="str">
        <f t="shared" ref="F69:F100" si="1">IF(AND(D69="Sim",E69="Sim"),"Atende","Não atende")</f>
        <v>Não atende</v>
      </c>
    </row>
    <row r="70" spans="1:6" ht="75" customHeight="1">
      <c r="A70" s="28"/>
      <c r="B70" s="28"/>
      <c r="C70" s="67"/>
      <c r="D70" s="28"/>
      <c r="E70" s="17"/>
      <c r="F70" s="54" t="str">
        <f t="shared" si="1"/>
        <v>Não atende</v>
      </c>
    </row>
    <row r="71" spans="1:6" ht="75" customHeight="1">
      <c r="A71" s="28"/>
      <c r="B71" s="28"/>
      <c r="C71" s="67"/>
      <c r="D71" s="28"/>
      <c r="E71" s="17"/>
      <c r="F71" s="54" t="str">
        <f t="shared" si="1"/>
        <v>Não atende</v>
      </c>
    </row>
    <row r="72" spans="1:6" ht="75" customHeight="1">
      <c r="A72" s="28"/>
      <c r="B72" s="28"/>
      <c r="C72" s="67"/>
      <c r="D72" s="28"/>
      <c r="E72" s="17"/>
      <c r="F72" s="54" t="str">
        <f t="shared" si="1"/>
        <v>Não atende</v>
      </c>
    </row>
    <row r="73" spans="1:6" ht="75" customHeight="1">
      <c r="A73" s="28"/>
      <c r="B73" s="28"/>
      <c r="C73" s="67"/>
      <c r="D73" s="28"/>
      <c r="E73" s="17"/>
      <c r="F73" s="54" t="str">
        <f t="shared" si="1"/>
        <v>Não atende</v>
      </c>
    </row>
    <row r="74" spans="1:6" ht="75" customHeight="1">
      <c r="A74" s="28"/>
      <c r="B74" s="28"/>
      <c r="C74" s="67"/>
      <c r="D74" s="28"/>
      <c r="E74" s="17"/>
      <c r="F74" s="54" t="str">
        <f t="shared" si="1"/>
        <v>Não atende</v>
      </c>
    </row>
    <row r="75" spans="1:6" ht="75" customHeight="1">
      <c r="A75" s="28"/>
      <c r="B75" s="28"/>
      <c r="C75" s="67"/>
      <c r="D75" s="28"/>
      <c r="E75" s="17"/>
      <c r="F75" s="54" t="str">
        <f t="shared" si="1"/>
        <v>Não atende</v>
      </c>
    </row>
    <row r="76" spans="1:6" ht="75" customHeight="1">
      <c r="A76" s="28"/>
      <c r="B76" s="28"/>
      <c r="C76" s="67"/>
      <c r="D76" s="28"/>
      <c r="E76" s="17"/>
      <c r="F76" s="54" t="str">
        <f t="shared" si="1"/>
        <v>Não atende</v>
      </c>
    </row>
    <row r="77" spans="1:6" ht="75" customHeight="1">
      <c r="A77" s="28"/>
      <c r="B77" s="28"/>
      <c r="C77" s="67"/>
      <c r="D77" s="28"/>
      <c r="E77" s="17"/>
      <c r="F77" s="54" t="str">
        <f t="shared" si="1"/>
        <v>Não atende</v>
      </c>
    </row>
    <row r="78" spans="1:6" ht="75" customHeight="1">
      <c r="A78" s="28"/>
      <c r="B78" s="28"/>
      <c r="C78" s="67"/>
      <c r="D78" s="28"/>
      <c r="E78" s="17"/>
      <c r="F78" s="54" t="str">
        <f t="shared" si="1"/>
        <v>Não atende</v>
      </c>
    </row>
    <row r="79" spans="1:6" ht="75" customHeight="1">
      <c r="A79" s="28"/>
      <c r="B79" s="28"/>
      <c r="C79" s="67"/>
      <c r="D79" s="28"/>
      <c r="E79" s="17"/>
      <c r="F79" s="54" t="str">
        <f t="shared" si="1"/>
        <v>Não atende</v>
      </c>
    </row>
    <row r="80" spans="1:6" ht="75" customHeight="1">
      <c r="A80" s="28"/>
      <c r="B80" s="28"/>
      <c r="C80" s="67"/>
      <c r="D80" s="28"/>
      <c r="E80" s="17"/>
      <c r="F80" s="54" t="str">
        <f t="shared" si="1"/>
        <v>Não atende</v>
      </c>
    </row>
    <row r="81" spans="1:6" ht="75" customHeight="1">
      <c r="A81" s="28"/>
      <c r="B81" s="28"/>
      <c r="C81" s="67"/>
      <c r="D81" s="28"/>
      <c r="E81" s="17"/>
      <c r="F81" s="54" t="str">
        <f t="shared" si="1"/>
        <v>Não atende</v>
      </c>
    </row>
    <row r="82" spans="1:6" ht="75" customHeight="1">
      <c r="A82" s="28"/>
      <c r="B82" s="28"/>
      <c r="C82" s="67"/>
      <c r="D82" s="28"/>
      <c r="E82" s="17"/>
      <c r="F82" s="54" t="str">
        <f t="shared" si="1"/>
        <v>Não atende</v>
      </c>
    </row>
    <row r="83" spans="1:6" ht="75" customHeight="1">
      <c r="A83" s="28"/>
      <c r="B83" s="28"/>
      <c r="C83" s="67"/>
      <c r="D83" s="28"/>
      <c r="E83" s="17"/>
      <c r="F83" s="54" t="str">
        <f t="shared" si="1"/>
        <v>Não atende</v>
      </c>
    </row>
    <row r="84" spans="1:6" ht="75" customHeight="1">
      <c r="A84" s="28"/>
      <c r="B84" s="28"/>
      <c r="C84" s="67"/>
      <c r="D84" s="28"/>
      <c r="E84" s="17"/>
      <c r="F84" s="54" t="str">
        <f t="shared" si="1"/>
        <v>Não atende</v>
      </c>
    </row>
    <row r="85" spans="1:6" ht="75" customHeight="1">
      <c r="A85" s="28"/>
      <c r="B85" s="28"/>
      <c r="C85" s="67"/>
      <c r="D85" s="28"/>
      <c r="E85" s="17"/>
      <c r="F85" s="54" t="str">
        <f t="shared" si="1"/>
        <v>Não atende</v>
      </c>
    </row>
    <row r="86" spans="1:6" ht="75" customHeight="1">
      <c r="A86" s="28"/>
      <c r="B86" s="28"/>
      <c r="C86" s="67"/>
      <c r="D86" s="28"/>
      <c r="E86" s="17"/>
      <c r="F86" s="54" t="str">
        <f t="shared" si="1"/>
        <v>Não atende</v>
      </c>
    </row>
    <row r="87" spans="1:6" ht="75" customHeight="1">
      <c r="A87" s="28"/>
      <c r="B87" s="28"/>
      <c r="C87" s="67"/>
      <c r="D87" s="28"/>
      <c r="E87" s="17"/>
      <c r="F87" s="54" t="str">
        <f t="shared" si="1"/>
        <v>Não atende</v>
      </c>
    </row>
    <row r="88" spans="1:6" ht="75" customHeight="1">
      <c r="A88" s="28"/>
      <c r="B88" s="28"/>
      <c r="C88" s="67"/>
      <c r="D88" s="28"/>
      <c r="E88" s="17"/>
      <c r="F88" s="54" t="str">
        <f t="shared" si="1"/>
        <v>Não atende</v>
      </c>
    </row>
    <row r="89" spans="1:6" ht="75" customHeight="1">
      <c r="A89" s="28"/>
      <c r="B89" s="28"/>
      <c r="C89" s="67"/>
      <c r="D89" s="28"/>
      <c r="E89" s="17"/>
      <c r="F89" s="54" t="str">
        <f t="shared" si="1"/>
        <v>Não atende</v>
      </c>
    </row>
    <row r="90" spans="1:6" ht="75" customHeight="1">
      <c r="A90" s="28"/>
      <c r="B90" s="28"/>
      <c r="C90" s="67"/>
      <c r="D90" s="28"/>
      <c r="E90" s="17"/>
      <c r="F90" s="54" t="str">
        <f t="shared" si="1"/>
        <v>Não atende</v>
      </c>
    </row>
    <row r="91" spans="1:6" ht="75" customHeight="1">
      <c r="A91" s="28"/>
      <c r="B91" s="28"/>
      <c r="C91" s="67"/>
      <c r="D91" s="28"/>
      <c r="E91" s="17"/>
      <c r="F91" s="54" t="str">
        <f t="shared" si="1"/>
        <v>Não atende</v>
      </c>
    </row>
    <row r="92" spans="1:6" ht="75" customHeight="1">
      <c r="A92" s="28"/>
      <c r="B92" s="28"/>
      <c r="C92" s="67"/>
      <c r="D92" s="28"/>
      <c r="E92" s="17"/>
      <c r="F92" s="54" t="str">
        <f t="shared" si="1"/>
        <v>Não atende</v>
      </c>
    </row>
    <row r="93" spans="1:6" ht="75" customHeight="1">
      <c r="A93" s="28"/>
      <c r="B93" s="28"/>
      <c r="C93" s="67"/>
      <c r="D93" s="28"/>
      <c r="E93" s="17"/>
      <c r="F93" s="54" t="str">
        <f t="shared" si="1"/>
        <v>Não atende</v>
      </c>
    </row>
    <row r="94" spans="1:6" ht="75" customHeight="1">
      <c r="A94" s="28"/>
      <c r="B94" s="28"/>
      <c r="C94" s="67"/>
      <c r="D94" s="28"/>
      <c r="E94" s="17"/>
      <c r="F94" s="54" t="str">
        <f t="shared" si="1"/>
        <v>Não atende</v>
      </c>
    </row>
    <row r="95" spans="1:6" ht="75" customHeight="1">
      <c r="A95" s="28"/>
      <c r="B95" s="28"/>
      <c r="C95" s="67"/>
      <c r="D95" s="28"/>
      <c r="E95" s="17"/>
      <c r="F95" s="54" t="str">
        <f t="shared" si="1"/>
        <v>Não atende</v>
      </c>
    </row>
    <row r="96" spans="1:6" ht="75" customHeight="1">
      <c r="A96" s="28"/>
      <c r="B96" s="28"/>
      <c r="C96" s="67"/>
      <c r="D96" s="28"/>
      <c r="E96" s="17"/>
      <c r="F96" s="54" t="str">
        <f t="shared" si="1"/>
        <v>Não atende</v>
      </c>
    </row>
    <row r="97" spans="1:6" ht="75" customHeight="1">
      <c r="A97" s="28"/>
      <c r="B97" s="28"/>
      <c r="C97" s="67"/>
      <c r="D97" s="28"/>
      <c r="E97" s="17"/>
      <c r="F97" s="54" t="str">
        <f t="shared" si="1"/>
        <v>Não atende</v>
      </c>
    </row>
    <row r="98" spans="1:6" ht="75" customHeight="1">
      <c r="A98" s="28"/>
      <c r="B98" s="28"/>
      <c r="C98" s="67"/>
      <c r="D98" s="28"/>
      <c r="E98" s="17"/>
      <c r="F98" s="54" t="str">
        <f t="shared" si="1"/>
        <v>Não atende</v>
      </c>
    </row>
    <row r="99" spans="1:6" ht="75" customHeight="1">
      <c r="A99" s="28"/>
      <c r="B99" s="28"/>
      <c r="C99" s="67"/>
      <c r="D99" s="28"/>
      <c r="E99" s="17"/>
      <c r="F99" s="54" t="str">
        <f t="shared" si="1"/>
        <v>Não atende</v>
      </c>
    </row>
    <row r="100" spans="1:6" ht="75" customHeight="1" thickBot="1">
      <c r="A100" s="28"/>
      <c r="B100" s="28"/>
      <c r="C100" s="67"/>
      <c r="D100" s="28"/>
      <c r="E100" s="17"/>
      <c r="F100" s="55" t="str">
        <f t="shared" si="1"/>
        <v>Não atende</v>
      </c>
    </row>
  </sheetData>
  <sheetProtection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80" zoomScaleNormal="80" workbookViewId="0">
      <pane xSplit="3" ySplit="3" topLeftCell="E6" activePane="bottomRight" state="frozen"/>
      <selection pane="bottomRight" activeCell="E6" sqref="E6"/>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56"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95" t="s">
        <v>7</v>
      </c>
      <c r="B1" s="196"/>
      <c r="C1" s="196"/>
      <c r="D1" s="196"/>
      <c r="E1" s="196"/>
      <c r="F1" s="196"/>
      <c r="G1" s="196"/>
      <c r="H1" s="196"/>
      <c r="I1" s="196"/>
      <c r="J1" s="196"/>
      <c r="K1" s="196"/>
      <c r="L1" s="197"/>
    </row>
    <row r="2" spans="1:12" ht="46.9" customHeight="1" thickBot="1">
      <c r="A2" s="198" t="s">
        <v>1</v>
      </c>
      <c r="B2" s="199"/>
      <c r="C2" s="199"/>
      <c r="D2" s="199"/>
      <c r="E2" s="199"/>
      <c r="F2" s="199"/>
      <c r="G2" s="199"/>
      <c r="H2" s="199"/>
      <c r="I2" s="199"/>
      <c r="J2" s="199"/>
      <c r="K2" s="199"/>
      <c r="L2" s="200"/>
    </row>
    <row r="3" spans="1:12" ht="90.75" thickBot="1">
      <c r="A3" s="72" t="s">
        <v>8</v>
      </c>
      <c r="B3" s="72" t="s">
        <v>9</v>
      </c>
      <c r="C3" s="72" t="s">
        <v>10</v>
      </c>
      <c r="D3" s="71" t="s">
        <v>48</v>
      </c>
      <c r="E3" s="70" t="s">
        <v>49</v>
      </c>
      <c r="F3" s="70" t="s">
        <v>50</v>
      </c>
      <c r="G3" s="70" t="s">
        <v>51</v>
      </c>
      <c r="H3" s="70" t="s">
        <v>52</v>
      </c>
      <c r="I3" s="70" t="s">
        <v>53</v>
      </c>
      <c r="J3" s="70" t="s">
        <v>54</v>
      </c>
      <c r="K3" s="79" t="s">
        <v>55</v>
      </c>
      <c r="L3" s="80" t="s">
        <v>56</v>
      </c>
    </row>
    <row r="4" spans="1:12" ht="75" customHeight="1">
      <c r="A4" s="73" t="str" cm="1">
        <f t="array" ref="A4:C13">_xlfn._xlws.FILTER(Tabela7[[Macrotema]:[Tema Regulatório]],Tabela7[Resultado]= "Atende")</f>
        <v>Serviços de Interesse para a saúde</v>
      </c>
      <c r="B4" s="73" t="str">
        <v>GGTES</v>
      </c>
      <c r="C4" s="76" t="str">
        <v>14.1 - Requisitos sanitários para os serviços de acolhimento a idosos</v>
      </c>
      <c r="D4" s="146" t="s">
        <v>19</v>
      </c>
      <c r="E4" s="147" t="s">
        <v>19</v>
      </c>
      <c r="F4" s="147" t="s">
        <v>19</v>
      </c>
      <c r="G4" s="147" t="s">
        <v>19</v>
      </c>
      <c r="H4" s="147" t="s">
        <v>40</v>
      </c>
      <c r="I4" s="147" t="s">
        <v>19</v>
      </c>
      <c r="J4" s="147" t="s">
        <v>19</v>
      </c>
      <c r="K4" s="148" t="s">
        <v>19</v>
      </c>
      <c r="L4" s="54">
        <f>COUNTIF(D4:K4,"Sim")</f>
        <v>7</v>
      </c>
    </row>
    <row r="5" spans="1:12" ht="75" customHeight="1">
      <c r="A5" s="74" t="str">
        <v>Serviços de Saúde</v>
      </c>
      <c r="B5" s="74" t="str">
        <v>GGTES</v>
      </c>
      <c r="C5" s="77" t="str">
        <v xml:space="preserve">15.1 - Boas práticas em farmácias e drogarias - Serviços de Saúde em Farmácia (Revisão de norma do Capítulo VI ,da RDC 44, de2009.) </v>
      </c>
      <c r="D5" s="149" t="s">
        <v>19</v>
      </c>
      <c r="E5" s="147" t="s">
        <v>19</v>
      </c>
      <c r="F5" s="150" t="s">
        <v>19</v>
      </c>
      <c r="G5" s="150" t="s">
        <v>19</v>
      </c>
      <c r="H5" s="150" t="s">
        <v>40</v>
      </c>
      <c r="I5" s="150" t="s">
        <v>19</v>
      </c>
      <c r="J5" s="150" t="s">
        <v>19</v>
      </c>
      <c r="K5" s="151" t="s">
        <v>19</v>
      </c>
      <c r="L5" s="54">
        <f t="shared" ref="L5:L54" si="0">COUNTIF(D5:K5,"Sim")</f>
        <v>7</v>
      </c>
    </row>
    <row r="6" spans="1:12" ht="75" customHeight="1">
      <c r="A6" s="74" t="str">
        <v>Serviços de Saúde</v>
      </c>
      <c r="B6" s="74" t="str">
        <v>GGTES</v>
      </c>
      <c r="C6" s="77" t="str">
        <v>15.2 - Estabelecimento de requisitos sanitários para organização e funcionamento dos serviços de medicina nuclear in vivo</v>
      </c>
      <c r="D6" s="149" t="s">
        <v>19</v>
      </c>
      <c r="E6" s="147" t="s">
        <v>19</v>
      </c>
      <c r="F6" s="150" t="s">
        <v>19</v>
      </c>
      <c r="G6" s="150" t="s">
        <v>19</v>
      </c>
      <c r="H6" s="150" t="s">
        <v>40</v>
      </c>
      <c r="I6" s="150" t="s">
        <v>19</v>
      </c>
      <c r="J6" s="150" t="s">
        <v>19</v>
      </c>
      <c r="K6" s="151" t="s">
        <v>19</v>
      </c>
      <c r="L6" s="54">
        <f t="shared" si="0"/>
        <v>7</v>
      </c>
    </row>
    <row r="7" spans="1:12" ht="75" customHeight="1">
      <c r="A7" s="74" t="str">
        <v>Serviços de Saúde</v>
      </c>
      <c r="B7" s="74" t="str">
        <v>GGTES</v>
      </c>
      <c r="C7" s="77" t="str">
        <v>15.3 - Infraestrutura de Estabelecimentos Assistenciais de Saúde</v>
      </c>
      <c r="D7" s="150" t="s">
        <v>19</v>
      </c>
      <c r="E7" s="147" t="s">
        <v>19</v>
      </c>
      <c r="F7" s="150" t="s">
        <v>19</v>
      </c>
      <c r="G7" s="150" t="s">
        <v>19</v>
      </c>
      <c r="H7" s="150" t="s">
        <v>40</v>
      </c>
      <c r="I7" s="150" t="s">
        <v>19</v>
      </c>
      <c r="J7" s="150" t="s">
        <v>19</v>
      </c>
      <c r="K7" s="150" t="s">
        <v>19</v>
      </c>
      <c r="L7" s="54">
        <f t="shared" si="0"/>
        <v>7</v>
      </c>
    </row>
    <row r="8" spans="1:12" ht="75" customHeight="1">
      <c r="A8" s="74" t="str">
        <v>Serviços de Saúde</v>
      </c>
      <c r="B8" s="74" t="str">
        <v>GGTES</v>
      </c>
      <c r="C8" s="77" t="str">
        <v>15.4 - Regulamentação de Boas Práticas para a Prevenção e o Controle das Infecções Relacionadas à Assistência à Saúde (IRAS) e resistência microbiana em serviços de saúde (proposta de Resolução RDC com requisitos e de Instrução Normativa com indicadores</v>
      </c>
      <c r="D8" s="150" t="s">
        <v>19</v>
      </c>
      <c r="E8" s="147" t="s">
        <v>19</v>
      </c>
      <c r="F8" s="150" t="s">
        <v>19</v>
      </c>
      <c r="G8" s="150" t="s">
        <v>19</v>
      </c>
      <c r="H8" s="150" t="s">
        <v>40</v>
      </c>
      <c r="I8" s="150" t="s">
        <v>19</v>
      </c>
      <c r="J8" s="150" t="s">
        <v>19</v>
      </c>
      <c r="K8" s="151" t="s">
        <v>19</v>
      </c>
      <c r="L8" s="54">
        <f t="shared" si="0"/>
        <v>7</v>
      </c>
    </row>
    <row r="9" spans="1:12" ht="75" customHeight="1">
      <c r="A9" s="74" t="str">
        <v>Serviços de Saúde</v>
      </c>
      <c r="B9" s="74" t="str">
        <v>GGTES</v>
      </c>
      <c r="C9" s="77" t="str">
        <v>15.5 - Regulamentação de Boas Práticas para o Processamento de Produtos utilizados na assistência à saúde</v>
      </c>
      <c r="D9" s="150" t="s">
        <v>19</v>
      </c>
      <c r="E9" s="147" t="s">
        <v>19</v>
      </c>
      <c r="F9" s="150" t="s">
        <v>19</v>
      </c>
      <c r="G9" s="150" t="s">
        <v>19</v>
      </c>
      <c r="H9" s="150" t="s">
        <v>40</v>
      </c>
      <c r="I9" s="150" t="s">
        <v>19</v>
      </c>
      <c r="J9" s="150" t="s">
        <v>19</v>
      </c>
      <c r="K9" s="151" t="s">
        <v>19</v>
      </c>
      <c r="L9" s="54">
        <f t="shared" si="0"/>
        <v>7</v>
      </c>
    </row>
    <row r="10" spans="1:12" ht="75" customHeight="1">
      <c r="A10" s="74" t="str">
        <v>Serviços de Saúde</v>
      </c>
      <c r="B10" s="74" t="str">
        <v>GGTES</v>
      </c>
      <c r="C10" s="77" t="str">
        <v>15.6 - Regulamento Técnico para o Funcionamento de Provedores de Ensaios de Proficiência para Serviços que executam Exames de Análises Clínicas</v>
      </c>
      <c r="D10" s="149" t="s">
        <v>40</v>
      </c>
      <c r="E10" s="147" t="s">
        <v>19</v>
      </c>
      <c r="F10" s="150" t="s">
        <v>19</v>
      </c>
      <c r="G10" s="150" t="s">
        <v>19</v>
      </c>
      <c r="H10" s="150" t="s">
        <v>40</v>
      </c>
      <c r="I10" s="150" t="s">
        <v>19</v>
      </c>
      <c r="J10" s="150" t="s">
        <v>19</v>
      </c>
      <c r="K10" s="151" t="s">
        <v>19</v>
      </c>
      <c r="L10" s="54">
        <f t="shared" si="0"/>
        <v>6</v>
      </c>
    </row>
    <row r="11" spans="1:12" ht="75" customHeight="1">
      <c r="A11" s="74" t="str">
        <v>Serviços de Saúde</v>
      </c>
      <c r="B11" s="74" t="str">
        <v>GGTES</v>
      </c>
      <c r="C11" s="77" t="str">
        <v>15.7 - Requisitos Sanitários para funcionamento de Laboratórios Clínicos e postos de coleta laboratorial</v>
      </c>
      <c r="D11" s="149" t="s">
        <v>19</v>
      </c>
      <c r="E11" s="147" t="s">
        <v>19</v>
      </c>
      <c r="F11" s="150" t="s">
        <v>19</v>
      </c>
      <c r="G11" s="150" t="s">
        <v>19</v>
      </c>
      <c r="H11" s="150" t="s">
        <v>40</v>
      </c>
      <c r="I11" s="150" t="s">
        <v>19</v>
      </c>
      <c r="J11" s="150" t="s">
        <v>19</v>
      </c>
      <c r="K11" s="151" t="s">
        <v>19</v>
      </c>
      <c r="L11" s="54">
        <f t="shared" si="0"/>
        <v>7</v>
      </c>
    </row>
    <row r="12" spans="1:12" ht="75" customHeight="1">
      <c r="A12" s="74" t="str">
        <v>Serviços de Saúde</v>
      </c>
      <c r="B12" s="74" t="str">
        <v>GGTES</v>
      </c>
      <c r="C12" s="77" t="str">
        <v>15.8 - Requisitos Sanitários para funcionamento de Unidades de Terapia Intensiva (UTI) (Revisão da RDC nº 7/2010)</v>
      </c>
      <c r="D12" s="149" t="s">
        <v>19</v>
      </c>
      <c r="E12" s="150" t="s">
        <v>19</v>
      </c>
      <c r="F12" s="150" t="s">
        <v>19</v>
      </c>
      <c r="G12" s="150" t="s">
        <v>19</v>
      </c>
      <c r="H12" s="150" t="s">
        <v>40</v>
      </c>
      <c r="I12" s="150" t="s">
        <v>19</v>
      </c>
      <c r="J12" s="150" t="s">
        <v>19</v>
      </c>
      <c r="K12" s="151" t="s">
        <v>19</v>
      </c>
      <c r="L12" s="54">
        <f t="shared" si="0"/>
        <v>7</v>
      </c>
    </row>
    <row r="13" spans="1:12" ht="75" customHeight="1">
      <c r="A13" s="74" t="str">
        <v>Serviços de Saúde</v>
      </c>
      <c r="B13" s="74" t="str">
        <v>GGTES</v>
      </c>
      <c r="C13" s="77" t="str">
        <v>15.9 - Requisitos sanitários para o funcionamento dos serviços que prestam assistência odontológica</v>
      </c>
      <c r="D13" s="149" t="s">
        <v>19</v>
      </c>
      <c r="E13" s="150" t="s">
        <v>19</v>
      </c>
      <c r="F13" s="150" t="s">
        <v>19</v>
      </c>
      <c r="G13" s="150" t="s">
        <v>19</v>
      </c>
      <c r="H13" s="150" t="s">
        <v>40</v>
      </c>
      <c r="I13" s="150" t="s">
        <v>19</v>
      </c>
      <c r="J13" s="150" t="s">
        <v>19</v>
      </c>
      <c r="K13" s="151" t="s">
        <v>19</v>
      </c>
      <c r="L13" s="54">
        <f t="shared" si="0"/>
        <v>7</v>
      </c>
    </row>
    <row r="14" spans="1:12" ht="75" customHeight="1">
      <c r="A14" s="74"/>
      <c r="B14" s="74"/>
      <c r="C14" s="77"/>
      <c r="D14" s="149"/>
      <c r="E14" s="150"/>
      <c r="F14" s="150"/>
      <c r="G14" s="150"/>
      <c r="H14" s="150"/>
      <c r="I14" s="150"/>
      <c r="J14" s="150"/>
      <c r="K14" s="151"/>
      <c r="L14" s="54">
        <f t="shared" si="0"/>
        <v>0</v>
      </c>
    </row>
    <row r="15" spans="1:12" ht="75" customHeight="1">
      <c r="A15" s="74"/>
      <c r="B15" s="74"/>
      <c r="C15" s="77"/>
      <c r="D15" s="149"/>
      <c r="E15" s="150"/>
      <c r="F15" s="150"/>
      <c r="G15" s="150"/>
      <c r="H15" s="150"/>
      <c r="I15" s="150"/>
      <c r="J15" s="150"/>
      <c r="K15" s="151"/>
      <c r="L15" s="54">
        <f t="shared" si="0"/>
        <v>0</v>
      </c>
    </row>
    <row r="16" spans="1:12" ht="75" customHeight="1">
      <c r="A16" s="74"/>
      <c r="B16" s="74"/>
      <c r="C16" s="77"/>
      <c r="D16" s="149"/>
      <c r="E16" s="150"/>
      <c r="F16" s="150"/>
      <c r="G16" s="150"/>
      <c r="H16" s="150"/>
      <c r="I16" s="150"/>
      <c r="J16" s="150"/>
      <c r="K16" s="151"/>
      <c r="L16" s="54">
        <f t="shared" si="0"/>
        <v>0</v>
      </c>
    </row>
    <row r="17" spans="1:12" ht="75" customHeight="1">
      <c r="A17" s="74"/>
      <c r="B17" s="74"/>
      <c r="C17" s="77"/>
      <c r="D17" s="149"/>
      <c r="E17" s="150"/>
      <c r="F17" s="150"/>
      <c r="G17" s="150"/>
      <c r="H17" s="150"/>
      <c r="I17" s="150"/>
      <c r="J17" s="150"/>
      <c r="K17" s="151"/>
      <c r="L17" s="54">
        <f t="shared" si="0"/>
        <v>0</v>
      </c>
    </row>
    <row r="18" spans="1:12" ht="75" customHeight="1">
      <c r="A18" s="74"/>
      <c r="B18" s="74"/>
      <c r="C18" s="77"/>
      <c r="D18" s="149"/>
      <c r="E18" s="150"/>
      <c r="F18" s="150"/>
      <c r="G18" s="150"/>
      <c r="H18" s="150"/>
      <c r="I18" s="150"/>
      <c r="J18" s="150"/>
      <c r="K18" s="151"/>
      <c r="L18" s="54">
        <f t="shared" si="0"/>
        <v>0</v>
      </c>
    </row>
    <row r="19" spans="1:12" ht="75" customHeight="1">
      <c r="A19" s="74"/>
      <c r="B19" s="74"/>
      <c r="C19" s="77"/>
      <c r="D19" s="149"/>
      <c r="E19" s="150"/>
      <c r="F19" s="150"/>
      <c r="G19" s="150"/>
      <c r="H19" s="150"/>
      <c r="I19" s="150"/>
      <c r="J19" s="150"/>
      <c r="K19" s="151"/>
      <c r="L19" s="54">
        <f t="shared" si="0"/>
        <v>0</v>
      </c>
    </row>
    <row r="20" spans="1:12" ht="75" customHeight="1">
      <c r="A20" s="74"/>
      <c r="B20" s="74"/>
      <c r="C20" s="77"/>
      <c r="D20" s="149"/>
      <c r="E20" s="150"/>
      <c r="F20" s="150"/>
      <c r="G20" s="150"/>
      <c r="H20" s="150"/>
      <c r="I20" s="150"/>
      <c r="J20" s="150"/>
      <c r="K20" s="151"/>
      <c r="L20" s="54">
        <f t="shared" si="0"/>
        <v>0</v>
      </c>
    </row>
    <row r="21" spans="1:12" ht="75" customHeight="1">
      <c r="A21" s="74"/>
      <c r="B21" s="74"/>
      <c r="C21" s="77"/>
      <c r="D21" s="149"/>
      <c r="E21" s="150"/>
      <c r="F21" s="150"/>
      <c r="G21" s="150"/>
      <c r="H21" s="150"/>
      <c r="I21" s="150"/>
      <c r="J21" s="150"/>
      <c r="K21" s="151"/>
      <c r="L21" s="54">
        <f t="shared" si="0"/>
        <v>0</v>
      </c>
    </row>
    <row r="22" spans="1:12" ht="75" customHeight="1">
      <c r="A22" s="74"/>
      <c r="B22" s="74"/>
      <c r="C22" s="77"/>
      <c r="D22" s="149"/>
      <c r="E22" s="150"/>
      <c r="F22" s="150"/>
      <c r="G22" s="150"/>
      <c r="H22" s="150"/>
      <c r="I22" s="150"/>
      <c r="J22" s="150"/>
      <c r="K22" s="151"/>
      <c r="L22" s="54">
        <f t="shared" si="0"/>
        <v>0</v>
      </c>
    </row>
    <row r="23" spans="1:12" ht="75" customHeight="1">
      <c r="A23" s="74"/>
      <c r="B23" s="74"/>
      <c r="C23" s="77"/>
      <c r="D23" s="149"/>
      <c r="E23" s="150"/>
      <c r="F23" s="150"/>
      <c r="G23" s="150"/>
      <c r="H23" s="150"/>
      <c r="I23" s="150"/>
      <c r="J23" s="150"/>
      <c r="K23" s="151"/>
      <c r="L23" s="54">
        <f t="shared" si="0"/>
        <v>0</v>
      </c>
    </row>
    <row r="24" spans="1:12" ht="75" customHeight="1">
      <c r="A24" s="74"/>
      <c r="B24" s="74"/>
      <c r="C24" s="77"/>
      <c r="D24" s="149"/>
      <c r="E24" s="150"/>
      <c r="F24" s="150"/>
      <c r="G24" s="150"/>
      <c r="H24" s="150"/>
      <c r="I24" s="150"/>
      <c r="J24" s="150"/>
      <c r="K24" s="151"/>
      <c r="L24" s="54">
        <f t="shared" si="0"/>
        <v>0</v>
      </c>
    </row>
    <row r="25" spans="1:12" ht="75" customHeight="1">
      <c r="A25" s="74"/>
      <c r="B25" s="74"/>
      <c r="C25" s="77"/>
      <c r="D25" s="19"/>
      <c r="E25" s="12"/>
      <c r="F25" s="12"/>
      <c r="G25" s="12"/>
      <c r="H25" s="12"/>
      <c r="I25" s="12"/>
      <c r="J25" s="12"/>
      <c r="K25" s="14"/>
      <c r="L25" s="54">
        <f t="shared" si="0"/>
        <v>0</v>
      </c>
    </row>
    <row r="26" spans="1:12" ht="75" customHeight="1">
      <c r="A26" s="74"/>
      <c r="B26" s="74"/>
      <c r="C26" s="77"/>
      <c r="D26" s="19"/>
      <c r="E26" s="12"/>
      <c r="F26" s="12"/>
      <c r="G26" s="12"/>
      <c r="H26" s="12"/>
      <c r="I26" s="12"/>
      <c r="J26" s="12"/>
      <c r="K26" s="14"/>
      <c r="L26" s="54">
        <f t="shared" si="0"/>
        <v>0</v>
      </c>
    </row>
    <row r="27" spans="1:12" ht="75" customHeight="1">
      <c r="A27" s="74"/>
      <c r="B27" s="74"/>
      <c r="C27" s="77"/>
      <c r="D27" s="19"/>
      <c r="E27" s="12"/>
      <c r="F27" s="12"/>
      <c r="G27" s="12"/>
      <c r="H27" s="12"/>
      <c r="I27" s="12"/>
      <c r="J27" s="12"/>
      <c r="K27" s="14"/>
      <c r="L27" s="54">
        <f t="shared" si="0"/>
        <v>0</v>
      </c>
    </row>
    <row r="28" spans="1:12" ht="75" customHeight="1">
      <c r="A28" s="74"/>
      <c r="B28" s="74"/>
      <c r="C28" s="77"/>
      <c r="D28" s="19"/>
      <c r="E28" s="12"/>
      <c r="F28" s="12"/>
      <c r="G28" s="12"/>
      <c r="H28" s="12"/>
      <c r="I28" s="12"/>
      <c r="J28" s="12"/>
      <c r="K28" s="14"/>
      <c r="L28" s="54">
        <f t="shared" si="0"/>
        <v>0</v>
      </c>
    </row>
    <row r="29" spans="1:12" ht="75" customHeight="1">
      <c r="A29" s="74"/>
      <c r="B29" s="74"/>
      <c r="C29" s="77"/>
      <c r="D29" s="19"/>
      <c r="E29" s="12"/>
      <c r="F29" s="12"/>
      <c r="G29" s="12"/>
      <c r="H29" s="12"/>
      <c r="I29" s="12"/>
      <c r="J29" s="12"/>
      <c r="K29" s="14"/>
      <c r="L29" s="54">
        <f t="shared" si="0"/>
        <v>0</v>
      </c>
    </row>
    <row r="30" spans="1:12" ht="75" customHeight="1">
      <c r="A30" s="74"/>
      <c r="B30" s="74"/>
      <c r="C30" s="77"/>
      <c r="D30" s="19"/>
      <c r="E30" s="12"/>
      <c r="F30" s="12"/>
      <c r="G30" s="12"/>
      <c r="H30" s="12"/>
      <c r="I30" s="12"/>
      <c r="J30" s="12"/>
      <c r="K30" s="14"/>
      <c r="L30" s="54">
        <f t="shared" si="0"/>
        <v>0</v>
      </c>
    </row>
    <row r="31" spans="1:12" ht="75" customHeight="1">
      <c r="A31" s="74"/>
      <c r="B31" s="74"/>
      <c r="C31" s="77"/>
      <c r="D31" s="19"/>
      <c r="E31" s="12"/>
      <c r="F31" s="12"/>
      <c r="G31" s="12"/>
      <c r="H31" s="12"/>
      <c r="I31" s="12"/>
      <c r="J31" s="12"/>
      <c r="K31" s="14"/>
      <c r="L31" s="54">
        <f t="shared" si="0"/>
        <v>0</v>
      </c>
    </row>
    <row r="32" spans="1:12" ht="75" customHeight="1">
      <c r="A32" s="74"/>
      <c r="B32" s="74"/>
      <c r="C32" s="77"/>
      <c r="D32" s="19"/>
      <c r="E32" s="12"/>
      <c r="F32" s="12"/>
      <c r="G32" s="12"/>
      <c r="H32" s="12"/>
      <c r="I32" s="12"/>
      <c r="J32" s="12"/>
      <c r="K32" s="14"/>
      <c r="L32" s="54">
        <f t="shared" si="0"/>
        <v>0</v>
      </c>
    </row>
    <row r="33" spans="1:12" ht="75" customHeight="1">
      <c r="A33" s="74"/>
      <c r="B33" s="74"/>
      <c r="C33" s="77"/>
      <c r="D33" s="19"/>
      <c r="E33" s="12"/>
      <c r="F33" s="12"/>
      <c r="G33" s="12"/>
      <c r="H33" s="12"/>
      <c r="I33" s="12"/>
      <c r="J33" s="12"/>
      <c r="K33" s="14"/>
      <c r="L33" s="54">
        <f t="shared" si="0"/>
        <v>0</v>
      </c>
    </row>
    <row r="34" spans="1:12" ht="75" customHeight="1">
      <c r="A34" s="74"/>
      <c r="B34" s="74"/>
      <c r="C34" s="77"/>
      <c r="D34" s="19"/>
      <c r="E34" s="12"/>
      <c r="F34" s="12"/>
      <c r="G34" s="12"/>
      <c r="H34" s="12"/>
      <c r="I34" s="12"/>
      <c r="J34" s="12"/>
      <c r="K34" s="14"/>
      <c r="L34" s="54">
        <f t="shared" si="0"/>
        <v>0</v>
      </c>
    </row>
    <row r="35" spans="1:12" ht="75" customHeight="1">
      <c r="A35" s="74"/>
      <c r="B35" s="74"/>
      <c r="C35" s="77"/>
      <c r="D35" s="19"/>
      <c r="E35" s="12"/>
      <c r="F35" s="12"/>
      <c r="G35" s="12"/>
      <c r="H35" s="12"/>
      <c r="I35" s="12"/>
      <c r="J35" s="12"/>
      <c r="K35" s="14"/>
      <c r="L35" s="54">
        <f t="shared" si="0"/>
        <v>0</v>
      </c>
    </row>
    <row r="36" spans="1:12" ht="75" customHeight="1">
      <c r="A36" s="74"/>
      <c r="B36" s="74"/>
      <c r="C36" s="77"/>
      <c r="D36" s="19"/>
      <c r="E36" s="12"/>
      <c r="F36" s="12"/>
      <c r="G36" s="12"/>
      <c r="H36" s="12"/>
      <c r="I36" s="12"/>
      <c r="J36" s="12"/>
      <c r="K36" s="14"/>
      <c r="L36" s="54">
        <f t="shared" si="0"/>
        <v>0</v>
      </c>
    </row>
    <row r="37" spans="1:12" ht="75" customHeight="1">
      <c r="A37" s="74"/>
      <c r="B37" s="74"/>
      <c r="C37" s="77"/>
      <c r="D37" s="19"/>
      <c r="E37" s="12"/>
      <c r="F37" s="12"/>
      <c r="G37" s="12"/>
      <c r="H37" s="12"/>
      <c r="I37" s="12"/>
      <c r="J37" s="12"/>
      <c r="K37" s="14"/>
      <c r="L37" s="54">
        <f t="shared" si="0"/>
        <v>0</v>
      </c>
    </row>
    <row r="38" spans="1:12" ht="75" customHeight="1">
      <c r="A38" s="74"/>
      <c r="B38" s="74"/>
      <c r="C38" s="77"/>
      <c r="D38" s="19"/>
      <c r="E38" s="12"/>
      <c r="F38" s="12"/>
      <c r="G38" s="12"/>
      <c r="H38" s="12"/>
      <c r="I38" s="12"/>
      <c r="J38" s="12"/>
      <c r="K38" s="14"/>
      <c r="L38" s="54">
        <f t="shared" si="0"/>
        <v>0</v>
      </c>
    </row>
    <row r="39" spans="1:12" ht="75" customHeight="1">
      <c r="A39" s="74"/>
      <c r="B39" s="74"/>
      <c r="C39" s="77"/>
      <c r="D39" s="19"/>
      <c r="E39" s="12"/>
      <c r="F39" s="12"/>
      <c r="G39" s="12"/>
      <c r="H39" s="12"/>
      <c r="I39" s="12"/>
      <c r="J39" s="12"/>
      <c r="K39" s="14"/>
      <c r="L39" s="54">
        <f t="shared" si="0"/>
        <v>0</v>
      </c>
    </row>
    <row r="40" spans="1:12" ht="75" customHeight="1">
      <c r="A40" s="74"/>
      <c r="B40" s="74"/>
      <c r="C40" s="77"/>
      <c r="D40" s="19"/>
      <c r="E40" s="12"/>
      <c r="F40" s="12"/>
      <c r="G40" s="12"/>
      <c r="H40" s="12"/>
      <c r="I40" s="12"/>
      <c r="J40" s="12"/>
      <c r="K40" s="14"/>
      <c r="L40" s="54">
        <f t="shared" si="0"/>
        <v>0</v>
      </c>
    </row>
    <row r="41" spans="1:12" ht="75" customHeight="1">
      <c r="A41" s="74"/>
      <c r="B41" s="74"/>
      <c r="C41" s="77"/>
      <c r="D41" s="19"/>
      <c r="E41" s="12"/>
      <c r="F41" s="12"/>
      <c r="G41" s="12"/>
      <c r="H41" s="12"/>
      <c r="I41" s="12"/>
      <c r="J41" s="12"/>
      <c r="K41" s="14"/>
      <c r="L41" s="54">
        <f t="shared" si="0"/>
        <v>0</v>
      </c>
    </row>
    <row r="42" spans="1:12" ht="75" customHeight="1">
      <c r="A42" s="74"/>
      <c r="B42" s="74"/>
      <c r="C42" s="77"/>
      <c r="D42" s="19"/>
      <c r="E42" s="12"/>
      <c r="F42" s="12"/>
      <c r="G42" s="12"/>
      <c r="H42" s="12"/>
      <c r="I42" s="12"/>
      <c r="J42" s="12"/>
      <c r="K42" s="14"/>
      <c r="L42" s="54">
        <f t="shared" si="0"/>
        <v>0</v>
      </c>
    </row>
    <row r="43" spans="1:12" ht="75" customHeight="1">
      <c r="A43" s="74"/>
      <c r="B43" s="74"/>
      <c r="C43" s="77"/>
      <c r="D43" s="19"/>
      <c r="E43" s="12"/>
      <c r="F43" s="12"/>
      <c r="G43" s="12"/>
      <c r="H43" s="12"/>
      <c r="I43" s="12"/>
      <c r="J43" s="12"/>
      <c r="K43" s="14"/>
      <c r="L43" s="54">
        <f t="shared" si="0"/>
        <v>0</v>
      </c>
    </row>
    <row r="44" spans="1:12" ht="75" customHeight="1">
      <c r="A44" s="74"/>
      <c r="B44" s="74"/>
      <c r="C44" s="77"/>
      <c r="D44" s="19"/>
      <c r="E44" s="12"/>
      <c r="F44" s="12"/>
      <c r="G44" s="12"/>
      <c r="H44" s="12"/>
      <c r="I44" s="12"/>
      <c r="J44" s="12"/>
      <c r="K44" s="14"/>
      <c r="L44" s="54">
        <f t="shared" si="0"/>
        <v>0</v>
      </c>
    </row>
    <row r="45" spans="1:12" ht="75" customHeight="1">
      <c r="A45" s="74"/>
      <c r="B45" s="74"/>
      <c r="C45" s="77"/>
      <c r="D45" s="19"/>
      <c r="E45" s="12"/>
      <c r="F45" s="12"/>
      <c r="G45" s="12"/>
      <c r="H45" s="12"/>
      <c r="I45" s="12"/>
      <c r="J45" s="12"/>
      <c r="K45" s="14"/>
      <c r="L45" s="54">
        <f t="shared" si="0"/>
        <v>0</v>
      </c>
    </row>
    <row r="46" spans="1:12" ht="75" customHeight="1">
      <c r="A46" s="74"/>
      <c r="B46" s="74"/>
      <c r="C46" s="77"/>
      <c r="D46" s="19"/>
      <c r="E46" s="12"/>
      <c r="F46" s="12"/>
      <c r="G46" s="12"/>
      <c r="H46" s="12"/>
      <c r="I46" s="12"/>
      <c r="J46" s="12"/>
      <c r="K46" s="14"/>
      <c r="L46" s="54">
        <f t="shared" si="0"/>
        <v>0</v>
      </c>
    </row>
    <row r="47" spans="1:12" ht="75" customHeight="1">
      <c r="A47" s="74"/>
      <c r="B47" s="74"/>
      <c r="C47" s="77"/>
      <c r="D47" s="19"/>
      <c r="E47" s="12"/>
      <c r="F47" s="12"/>
      <c r="G47" s="12"/>
      <c r="H47" s="12"/>
      <c r="I47" s="12"/>
      <c r="J47" s="12"/>
      <c r="K47" s="14"/>
      <c r="L47" s="54">
        <f t="shared" si="0"/>
        <v>0</v>
      </c>
    </row>
    <row r="48" spans="1:12" ht="75" customHeight="1">
      <c r="A48" s="74"/>
      <c r="B48" s="74"/>
      <c r="C48" s="77"/>
      <c r="D48" s="19"/>
      <c r="E48" s="12"/>
      <c r="F48" s="12"/>
      <c r="G48" s="12"/>
      <c r="H48" s="12"/>
      <c r="I48" s="12"/>
      <c r="J48" s="12"/>
      <c r="K48" s="14"/>
      <c r="L48" s="54">
        <f t="shared" si="0"/>
        <v>0</v>
      </c>
    </row>
    <row r="49" spans="1:12" ht="75" customHeight="1">
      <c r="A49" s="74"/>
      <c r="B49" s="74"/>
      <c r="C49" s="77"/>
      <c r="D49" s="19"/>
      <c r="E49" s="12"/>
      <c r="F49" s="12"/>
      <c r="G49" s="12"/>
      <c r="H49" s="12"/>
      <c r="I49" s="12"/>
      <c r="J49" s="12"/>
      <c r="K49" s="14"/>
      <c r="L49" s="54">
        <f t="shared" si="0"/>
        <v>0</v>
      </c>
    </row>
    <row r="50" spans="1:12" ht="75" customHeight="1">
      <c r="A50" s="74"/>
      <c r="B50" s="74"/>
      <c r="C50" s="77"/>
      <c r="D50" s="19"/>
      <c r="E50" s="12"/>
      <c r="F50" s="12"/>
      <c r="G50" s="12"/>
      <c r="H50" s="12"/>
      <c r="I50" s="12"/>
      <c r="J50" s="12"/>
      <c r="K50" s="14"/>
      <c r="L50" s="54">
        <f t="shared" si="0"/>
        <v>0</v>
      </c>
    </row>
    <row r="51" spans="1:12" ht="75" customHeight="1">
      <c r="A51" s="74"/>
      <c r="B51" s="74"/>
      <c r="C51" s="77"/>
      <c r="D51" s="19"/>
      <c r="E51" s="12"/>
      <c r="F51" s="12"/>
      <c r="G51" s="12"/>
      <c r="H51" s="12"/>
      <c r="I51" s="12"/>
      <c r="J51" s="12"/>
      <c r="K51" s="14"/>
      <c r="L51" s="54">
        <f t="shared" si="0"/>
        <v>0</v>
      </c>
    </row>
    <row r="52" spans="1:12" ht="75" customHeight="1">
      <c r="A52" s="74"/>
      <c r="B52" s="74"/>
      <c r="C52" s="77"/>
      <c r="D52" s="19"/>
      <c r="E52" s="12"/>
      <c r="F52" s="12"/>
      <c r="G52" s="12"/>
      <c r="H52" s="12"/>
      <c r="I52" s="12"/>
      <c r="J52" s="12"/>
      <c r="K52" s="14"/>
      <c r="L52" s="54">
        <f t="shared" si="0"/>
        <v>0</v>
      </c>
    </row>
    <row r="53" spans="1:12" ht="75" customHeight="1">
      <c r="A53" s="74"/>
      <c r="B53" s="74"/>
      <c r="C53" s="77"/>
      <c r="D53" s="19"/>
      <c r="E53" s="12"/>
      <c r="F53" s="12"/>
      <c r="G53" s="12"/>
      <c r="H53" s="12"/>
      <c r="I53" s="12"/>
      <c r="J53" s="12"/>
      <c r="K53" s="14"/>
      <c r="L53" s="54">
        <f t="shared" si="0"/>
        <v>0</v>
      </c>
    </row>
    <row r="54" spans="1:12" ht="75" customHeight="1" thickBot="1">
      <c r="A54" s="75"/>
      <c r="B54" s="75"/>
      <c r="C54" s="78"/>
      <c r="D54" s="20"/>
      <c r="E54" s="13"/>
      <c r="F54" s="13"/>
      <c r="G54" s="13"/>
      <c r="H54" s="13"/>
      <c r="I54" s="13"/>
      <c r="J54" s="13"/>
      <c r="K54" s="15"/>
      <c r="L54" s="55">
        <f t="shared" si="0"/>
        <v>0</v>
      </c>
    </row>
  </sheetData>
  <sheetProtection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D5" activePane="bottomRight" state="frozen"/>
      <selection pane="bottomRight" activeCell="D8" sqref="D8"/>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95" t="s">
        <v>57</v>
      </c>
      <c r="B1" s="196"/>
      <c r="C1" s="196"/>
      <c r="D1" s="196"/>
      <c r="E1" s="196"/>
      <c r="F1" s="196"/>
      <c r="G1" s="196"/>
      <c r="H1" s="196"/>
      <c r="I1" s="196"/>
      <c r="J1" s="196"/>
      <c r="K1" s="197"/>
    </row>
    <row r="2" spans="1:11" ht="43.15" customHeight="1" thickBot="1">
      <c r="A2" s="198" t="s">
        <v>1</v>
      </c>
      <c r="B2" s="199"/>
      <c r="C2" s="199"/>
      <c r="D2" s="199"/>
      <c r="E2" s="199"/>
      <c r="F2" s="199"/>
      <c r="G2" s="199"/>
      <c r="H2" s="199"/>
      <c r="I2" s="199"/>
      <c r="J2" s="199"/>
      <c r="K2" s="200"/>
    </row>
    <row r="3" spans="1:11" s="1" customFormat="1" ht="45.75" customHeight="1">
      <c r="A3" s="203" t="s">
        <v>8</v>
      </c>
      <c r="B3" s="203" t="s">
        <v>9</v>
      </c>
      <c r="C3" s="203" t="s">
        <v>10</v>
      </c>
      <c r="D3" s="90" t="s">
        <v>58</v>
      </c>
      <c r="E3" s="82" t="s">
        <v>59</v>
      </c>
      <c r="F3" s="205" t="s">
        <v>60</v>
      </c>
      <c r="G3" s="205"/>
      <c r="H3" s="205"/>
      <c r="I3" s="205"/>
      <c r="J3" s="206"/>
      <c r="K3" s="207" t="s">
        <v>56</v>
      </c>
    </row>
    <row r="4" spans="1:11" s="1" customFormat="1" ht="99.6" customHeight="1" thickBot="1">
      <c r="A4" s="204"/>
      <c r="B4" s="204"/>
      <c r="C4" s="204"/>
      <c r="D4" s="91" t="s">
        <v>61</v>
      </c>
      <c r="E4" s="83" t="s">
        <v>62</v>
      </c>
      <c r="F4" s="84" t="s">
        <v>63</v>
      </c>
      <c r="G4" s="84" t="s">
        <v>64</v>
      </c>
      <c r="H4" s="84" t="s">
        <v>65</v>
      </c>
      <c r="I4" s="84" t="s">
        <v>66</v>
      </c>
      <c r="J4" s="129" t="s">
        <v>67</v>
      </c>
      <c r="K4" s="208"/>
    </row>
    <row r="5" spans="1:11" ht="75" customHeight="1">
      <c r="A5" s="87" t="str">
        <f>'4) R-Alcance'!A4</f>
        <v>Serviços de Interesse para a saúde</v>
      </c>
      <c r="B5" s="87" t="str">
        <f>'4) R-Alcance'!B4</f>
        <v>GGTES</v>
      </c>
      <c r="C5" s="92" t="str">
        <f>'4) R-Alcance'!C4</f>
        <v>14.1 - Requisitos sanitários para os serviços de acolhimento a idosos</v>
      </c>
      <c r="D5" s="146" t="s">
        <v>68</v>
      </c>
      <c r="E5" s="150" t="s">
        <v>68</v>
      </c>
      <c r="F5" s="147" t="s">
        <v>69</v>
      </c>
      <c r="G5" s="147" t="s">
        <v>69</v>
      </c>
      <c r="H5" s="147" t="s">
        <v>70</v>
      </c>
      <c r="I5" s="148" t="s">
        <v>19</v>
      </c>
      <c r="J5" s="148" t="s">
        <v>40</v>
      </c>
      <c r="K5" s="95">
        <f>AVERAGE(VLOOKUP(D5,DICIONÁRIO!$A$1:$B$13,2,FALSE),VLOOKUP(E5,DICIONÁRIO!$A$1:$B$13,2,FALSE),VLOOKUP('5) I-Impacto'!F5,DICIONÁRIO!$A$1:$B$13,2,FALSE),VLOOKUP(G5,DICIONÁRIO!$A$1:$B$13,2,FALSE),VLOOKUP('5) I-Impacto'!H5,DICIONÁRIO!$A$1:$B$13,2,FALSE),VLOOKUP('5) I-Impacto'!I5,DICIONÁRIO!$A$1:$B$13,2,FALSE), VLOOKUP('5) I-Impacto'!J5,DICIONÁRIO!$A$1:$B$13,2,FALSE))</f>
        <v>2.2857142857142856</v>
      </c>
    </row>
    <row r="6" spans="1:11" ht="75" customHeight="1">
      <c r="A6" s="88" t="str">
        <f>'4) R-Alcance'!A5</f>
        <v>Serviços de Saúde</v>
      </c>
      <c r="B6" s="88" t="str">
        <f>'4) R-Alcance'!B5</f>
        <v>GGTES</v>
      </c>
      <c r="C6" s="93" t="str">
        <f>'4) R-Alcance'!C5</f>
        <v xml:space="preserve">15.1 - Boas práticas em farmácias e drogarias - Serviços de Saúde em Farmácia (Revisão de norma do Capítulo VI ,da RDC 44, de2009.) </v>
      </c>
      <c r="D6" s="146" t="s">
        <v>68</v>
      </c>
      <c r="E6" s="150" t="s">
        <v>68</v>
      </c>
      <c r="F6" s="147" t="s">
        <v>69</v>
      </c>
      <c r="G6" s="147" t="s">
        <v>69</v>
      </c>
      <c r="H6" s="150" t="s">
        <v>71</v>
      </c>
      <c r="I6" s="151" t="s">
        <v>40</v>
      </c>
      <c r="J6" s="151" t="s">
        <v>40</v>
      </c>
      <c r="K6" s="95">
        <f>AVERAGE(VLOOKUP(D6,DICIONÁRIO!$A$1:$B$13,2,FALSE),VLOOKUP(E6,DICIONÁRIO!$A$1:$B$13,2,FALSE),VLOOKUP('5) I-Impacto'!F6,DICIONÁRIO!$A$1:$B$13,2,FALSE),VLOOKUP(G6,DICIONÁRIO!$A$1:$B$13,2,FALSE),VLOOKUP('5) I-Impacto'!H6,DICIONÁRIO!$A$1:$B$13,2,FALSE),VLOOKUP('5) I-Impacto'!I6,DICIONÁRIO!$A$1:$B$13,2,FALSE), VLOOKUP('5) I-Impacto'!J6,DICIONÁRIO!$A$1:$B$13,2,FALSE))</f>
        <v>1.5714285714285714</v>
      </c>
    </row>
    <row r="7" spans="1:11" ht="75" customHeight="1">
      <c r="A7" s="88" t="str">
        <f>'4) R-Alcance'!A6</f>
        <v>Serviços de Saúde</v>
      </c>
      <c r="B7" s="88" t="str">
        <f>'4) R-Alcance'!B6</f>
        <v>GGTES</v>
      </c>
      <c r="C7" s="93" t="str">
        <f>'4) R-Alcance'!C6</f>
        <v>15.2 - Estabelecimento de requisitos sanitários para organização e funcionamento dos serviços de medicina nuclear in vivo</v>
      </c>
      <c r="D7" s="149" t="s">
        <v>68</v>
      </c>
      <c r="E7" s="150" t="s">
        <v>68</v>
      </c>
      <c r="F7" s="150" t="s">
        <v>70</v>
      </c>
      <c r="G7" s="150" t="s">
        <v>69</v>
      </c>
      <c r="H7" s="150" t="s">
        <v>69</v>
      </c>
      <c r="I7" s="151" t="s">
        <v>19</v>
      </c>
      <c r="J7" s="151" t="s">
        <v>40</v>
      </c>
      <c r="K7" s="95">
        <f>AVERAGE(VLOOKUP(D7,DICIONÁRIO!$A$1:$B$13,2,FALSE),VLOOKUP(E7,DICIONÁRIO!$A$1:$B$13,2,FALSE),VLOOKUP('5) I-Impacto'!F7,DICIONÁRIO!$A$1:$B$13,2,FALSE),VLOOKUP(G7,DICIONÁRIO!$A$1:$B$13,2,FALSE),VLOOKUP('5) I-Impacto'!H7,DICIONÁRIO!$A$1:$B$13,2,FALSE),VLOOKUP('5) I-Impacto'!I7,DICIONÁRIO!$A$1:$B$13,2,FALSE), VLOOKUP('5) I-Impacto'!J7,DICIONÁRIO!$A$1:$B$13,2,FALSE))</f>
        <v>2.2857142857142856</v>
      </c>
    </row>
    <row r="8" spans="1:11" ht="75" customHeight="1">
      <c r="A8" s="88" t="str">
        <f>'4) R-Alcance'!A7</f>
        <v>Serviços de Saúde</v>
      </c>
      <c r="B8" s="88" t="str">
        <f>'4) R-Alcance'!B7</f>
        <v>GGTES</v>
      </c>
      <c r="C8" s="93" t="str">
        <f>'4) R-Alcance'!C7</f>
        <v>15.3 - Infraestrutura de Estabelecimentos Assistenciais de Saúde</v>
      </c>
      <c r="D8" s="149" t="s">
        <v>68</v>
      </c>
      <c r="E8" s="150" t="s">
        <v>68</v>
      </c>
      <c r="F8" s="150" t="s">
        <v>69</v>
      </c>
      <c r="G8" s="150" t="s">
        <v>72</v>
      </c>
      <c r="H8" s="150" t="s">
        <v>70</v>
      </c>
      <c r="I8" s="151" t="s">
        <v>19</v>
      </c>
      <c r="J8" s="151" t="s">
        <v>40</v>
      </c>
      <c r="K8" s="95">
        <f>AVERAGE(VLOOKUP(D8,DICIONÁRIO!$A$1:$B$13,2,FALSE),VLOOKUP(E8,DICIONÁRIO!$A$1:$B$13,2,FALSE),VLOOKUP('5) I-Impacto'!F8,DICIONÁRIO!$A$1:$B$13,2,FALSE),VLOOKUP(G8,DICIONÁRIO!$A$1:$B$13,2,FALSE),VLOOKUP('5) I-Impacto'!H8,DICIONÁRIO!$A$1:$B$13,2,FALSE),VLOOKUP('5) I-Impacto'!I8,DICIONÁRIO!$A$1:$B$13,2,FALSE), VLOOKUP('5) I-Impacto'!J8,DICIONÁRIO!$A$1:$B$13,2,FALSE))</f>
        <v>2.3571428571428572</v>
      </c>
    </row>
    <row r="9" spans="1:11" ht="75" customHeight="1">
      <c r="A9" s="88" t="str">
        <f>'4) R-Alcance'!A8</f>
        <v>Serviços de Saúde</v>
      </c>
      <c r="B9" s="88" t="str">
        <f>'4) R-Alcance'!B8</f>
        <v>GGTES</v>
      </c>
      <c r="C9" s="93" t="str">
        <f>'4) R-Alcance'!C8</f>
        <v>15.4 - Regulamentação de Boas Práticas para a Prevenção e o Controle das Infecções Relacionadas à Assistência à Saúde (IRAS) e resistência microbiana em serviços de saúde (proposta de Resolução RDC com requisitos e de Instrução Normativa com indicadores</v>
      </c>
      <c r="D9" s="149" t="s">
        <v>68</v>
      </c>
      <c r="E9" s="150" t="s">
        <v>68</v>
      </c>
      <c r="F9" s="150" t="s">
        <v>69</v>
      </c>
      <c r="G9" s="150" t="s">
        <v>69</v>
      </c>
      <c r="H9" s="150" t="s">
        <v>71</v>
      </c>
      <c r="I9" s="151" t="s">
        <v>40</v>
      </c>
      <c r="J9" s="151" t="s">
        <v>40</v>
      </c>
      <c r="K9" s="95">
        <f>AVERAGE(VLOOKUP(D9,DICIONÁRIO!$A$1:$B$13,2,FALSE),VLOOKUP(E9,DICIONÁRIO!$A$1:$B$13,2,FALSE),VLOOKUP('5) I-Impacto'!F9,DICIONÁRIO!$A$1:$B$13,2,FALSE),VLOOKUP(G9,DICIONÁRIO!$A$1:$B$13,2,FALSE),VLOOKUP('5) I-Impacto'!H9,DICIONÁRIO!$A$1:$B$13,2,FALSE),VLOOKUP('5) I-Impacto'!I9,DICIONÁRIO!$A$1:$B$13,2,FALSE), VLOOKUP('5) I-Impacto'!J9,DICIONÁRIO!$A$1:$B$13,2,FALSE))</f>
        <v>1.5714285714285714</v>
      </c>
    </row>
    <row r="10" spans="1:11" ht="75" customHeight="1">
      <c r="A10" s="88" t="str">
        <f>'4) R-Alcance'!A9</f>
        <v>Serviços de Saúde</v>
      </c>
      <c r="B10" s="88" t="str">
        <f>'4) R-Alcance'!B9</f>
        <v>GGTES</v>
      </c>
      <c r="C10" s="93" t="str">
        <f>'4) R-Alcance'!C9</f>
        <v>15.5 - Regulamentação de Boas Práticas para o Processamento de Produtos utilizados na assistência à saúde</v>
      </c>
      <c r="D10" s="149" t="s">
        <v>68</v>
      </c>
      <c r="E10" s="150" t="s">
        <v>68</v>
      </c>
      <c r="F10" s="150" t="s">
        <v>69</v>
      </c>
      <c r="G10" s="150" t="s">
        <v>69</v>
      </c>
      <c r="H10" s="150" t="s">
        <v>71</v>
      </c>
      <c r="I10" s="151" t="s">
        <v>19</v>
      </c>
      <c r="J10" s="151" t="s">
        <v>40</v>
      </c>
      <c r="K10" s="95">
        <f>AVERAGE(VLOOKUP(D10,DICIONÁRIO!$A$1:$B$13,2,FALSE),VLOOKUP(E10,DICIONÁRIO!$A$1:$B$13,2,FALSE),VLOOKUP('5) I-Impacto'!F10,DICIONÁRIO!$A$1:$B$13,2,FALSE),VLOOKUP(G10,DICIONÁRIO!$A$1:$B$13,2,FALSE),VLOOKUP('5) I-Impacto'!H10,DICIONÁRIO!$A$1:$B$13,2,FALSE),VLOOKUP('5) I-Impacto'!I10,DICIONÁRIO!$A$1:$B$13,2,FALSE), VLOOKUP('5) I-Impacto'!J10,DICIONÁRIO!$A$1:$B$13,2,FALSE))</f>
        <v>2</v>
      </c>
    </row>
    <row r="11" spans="1:11" ht="75" customHeight="1">
      <c r="A11" s="88" t="str">
        <f>'4) R-Alcance'!A10</f>
        <v>Serviços de Saúde</v>
      </c>
      <c r="B11" s="88" t="str">
        <f>'4) R-Alcance'!B10</f>
        <v>GGTES</v>
      </c>
      <c r="C11" s="93" t="str">
        <f>'4) R-Alcance'!C10</f>
        <v>15.6 - Regulamento Técnico para o Funcionamento de Provedores de Ensaios de Proficiência para Serviços que executam Exames de Análises Clínicas</v>
      </c>
      <c r="D11" s="149" t="s">
        <v>73</v>
      </c>
      <c r="E11" s="150" t="s">
        <v>68</v>
      </c>
      <c r="F11" s="150" t="s">
        <v>70</v>
      </c>
      <c r="G11" s="150" t="s">
        <v>69</v>
      </c>
      <c r="H11" s="150" t="s">
        <v>71</v>
      </c>
      <c r="I11" s="151" t="s">
        <v>40</v>
      </c>
      <c r="J11" s="151" t="s">
        <v>40</v>
      </c>
      <c r="K11" s="95">
        <f>AVERAGE(VLOOKUP(D11,DICIONÁRIO!$A$1:$B$13,2,FALSE),VLOOKUP(E11,DICIONÁRIO!$A$1:$B$13,2,FALSE),VLOOKUP('5) I-Impacto'!F11,DICIONÁRIO!$A$1:$B$13,2,FALSE),VLOOKUP(G11,DICIONÁRIO!$A$1:$B$13,2,FALSE),VLOOKUP('5) I-Impacto'!H11,DICIONÁRIO!$A$1:$B$13,2,FALSE),VLOOKUP('5) I-Impacto'!I11,DICIONÁRIO!$A$1:$B$13,2,FALSE), VLOOKUP('5) I-Impacto'!J11,DICIONÁRIO!$A$1:$B$13,2,FALSE))</f>
        <v>1.3571428571428572</v>
      </c>
    </row>
    <row r="12" spans="1:11" ht="75" customHeight="1">
      <c r="A12" s="88" t="str">
        <f>'4) R-Alcance'!A11</f>
        <v>Serviços de Saúde</v>
      </c>
      <c r="B12" s="88" t="str">
        <f>'4) R-Alcance'!B11</f>
        <v>GGTES</v>
      </c>
      <c r="C12" s="93" t="str">
        <f>'4) R-Alcance'!C11</f>
        <v>15.7 - Requisitos Sanitários para funcionamento de Laboratórios Clínicos e postos de coleta laboratorial</v>
      </c>
      <c r="D12" s="149" t="s">
        <v>68</v>
      </c>
      <c r="E12" s="150" t="s">
        <v>68</v>
      </c>
      <c r="F12" s="150" t="s">
        <v>69</v>
      </c>
      <c r="G12" s="150" t="s">
        <v>70</v>
      </c>
      <c r="H12" s="150" t="s">
        <v>71</v>
      </c>
      <c r="I12" s="151" t="s">
        <v>40</v>
      </c>
      <c r="J12" s="151" t="s">
        <v>40</v>
      </c>
      <c r="K12" s="95">
        <f>AVERAGE(VLOOKUP(D12,DICIONÁRIO!$A$1:$B$13,2,FALSE),VLOOKUP(E12,DICIONÁRIO!$A$1:$B$13,2,FALSE),VLOOKUP('5) I-Impacto'!F12,DICIONÁRIO!$A$1:$B$13,2,FALSE),VLOOKUP(G12,DICIONÁRIO!$A$1:$B$13,2,FALSE),VLOOKUP('5) I-Impacto'!H12,DICIONÁRIO!$A$1:$B$13,2,FALSE),VLOOKUP('5) I-Impacto'!I12,DICIONÁRIO!$A$1:$B$13,2,FALSE), VLOOKUP('5) I-Impacto'!J12,DICIONÁRIO!$A$1:$B$13,2,FALSE))</f>
        <v>1.5</v>
      </c>
    </row>
    <row r="13" spans="1:11" ht="75" customHeight="1">
      <c r="A13" s="88" t="str">
        <f>'4) R-Alcance'!A12</f>
        <v>Serviços de Saúde</v>
      </c>
      <c r="B13" s="88" t="str">
        <f>'4) R-Alcance'!B12</f>
        <v>GGTES</v>
      </c>
      <c r="C13" s="93" t="str">
        <f>'4) R-Alcance'!C12</f>
        <v>15.8 - Requisitos Sanitários para funcionamento de Unidades de Terapia Intensiva (UTI) (Revisão da RDC nº 7/2010)</v>
      </c>
      <c r="D13" s="149" t="s">
        <v>68</v>
      </c>
      <c r="E13" s="150" t="s">
        <v>68</v>
      </c>
      <c r="F13" s="150" t="s">
        <v>70</v>
      </c>
      <c r="G13" s="150" t="s">
        <v>69</v>
      </c>
      <c r="H13" s="150" t="s">
        <v>70</v>
      </c>
      <c r="I13" s="151" t="s">
        <v>19</v>
      </c>
      <c r="J13" s="151" t="s">
        <v>40</v>
      </c>
      <c r="K13" s="95">
        <f>AVERAGE(VLOOKUP(D13,DICIONÁRIO!$A$1:$B$13,2,FALSE),VLOOKUP(E13,DICIONÁRIO!$A$1:$B$13,2,FALSE),VLOOKUP('5) I-Impacto'!F13,DICIONÁRIO!$A$1:$B$13,2,FALSE),VLOOKUP(G13,DICIONÁRIO!$A$1:$B$13,2,FALSE),VLOOKUP('5) I-Impacto'!H13,DICIONÁRIO!$A$1:$B$13,2,FALSE),VLOOKUP('5) I-Impacto'!I13,DICIONÁRIO!$A$1:$B$13,2,FALSE), VLOOKUP('5) I-Impacto'!J13,DICIONÁRIO!$A$1:$B$13,2,FALSE))</f>
        <v>2.2142857142857144</v>
      </c>
    </row>
    <row r="14" spans="1:11" ht="75" customHeight="1">
      <c r="A14" s="88" t="str">
        <f>'4) R-Alcance'!A13</f>
        <v>Serviços de Saúde</v>
      </c>
      <c r="B14" s="88" t="str">
        <f>'4) R-Alcance'!B13</f>
        <v>GGTES</v>
      </c>
      <c r="C14" s="93" t="str">
        <f>'4) R-Alcance'!C13</f>
        <v>15.9 - Requisitos sanitários para o funcionamento dos serviços que prestam assistência odontológica</v>
      </c>
      <c r="D14" s="149" t="s">
        <v>68</v>
      </c>
      <c r="E14" s="150" t="s">
        <v>68</v>
      </c>
      <c r="F14" s="150" t="s">
        <v>69</v>
      </c>
      <c r="G14" s="150" t="s">
        <v>69</v>
      </c>
      <c r="H14" s="150" t="s">
        <v>71</v>
      </c>
      <c r="I14" s="151" t="s">
        <v>19</v>
      </c>
      <c r="J14" s="151" t="s">
        <v>40</v>
      </c>
      <c r="K14" s="95">
        <f>AVERAGE(VLOOKUP(D14,DICIONÁRIO!$A$1:$B$13,2,FALSE),VLOOKUP(E14,DICIONÁRIO!$A$1:$B$13,2,FALSE),VLOOKUP('5) I-Impacto'!F14,DICIONÁRIO!$A$1:$B$13,2,FALSE),VLOOKUP(G14,DICIONÁRIO!$A$1:$B$13,2,FALSE),VLOOKUP('5) I-Impacto'!H14,DICIONÁRIO!$A$1:$B$13,2,FALSE),VLOOKUP('5) I-Impacto'!I14,DICIONÁRIO!$A$1:$B$13,2,FALSE), VLOOKUP('5) I-Impacto'!J14,DICIONÁRIO!$A$1:$B$13,2,FALSE))</f>
        <v>2</v>
      </c>
    </row>
    <row r="15" spans="1:11" ht="75" customHeight="1">
      <c r="A15" s="88">
        <f>'4) R-Alcance'!A14</f>
        <v>0</v>
      </c>
      <c r="B15" s="88">
        <f>'4) R-Alcance'!B14</f>
        <v>0</v>
      </c>
      <c r="C15" s="93">
        <f>'4) R-Alcance'!C14</f>
        <v>0</v>
      </c>
      <c r="D15" s="149"/>
      <c r="E15" s="150"/>
      <c r="F15" s="150"/>
      <c r="G15" s="150"/>
      <c r="H15" s="150"/>
      <c r="I15" s="151"/>
      <c r="J15" s="151"/>
      <c r="K15" s="95"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88">
        <f>'4) R-Alcance'!A15</f>
        <v>0</v>
      </c>
      <c r="B16" s="88">
        <f>'4) R-Alcance'!B15</f>
        <v>0</v>
      </c>
      <c r="C16" s="93">
        <f>'4) R-Alcance'!C15</f>
        <v>0</v>
      </c>
      <c r="D16" s="149"/>
      <c r="E16" s="150"/>
      <c r="F16" s="150"/>
      <c r="G16" s="150"/>
      <c r="H16" s="150"/>
      <c r="I16" s="151"/>
      <c r="J16" s="151"/>
      <c r="K16" s="95"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88">
        <f>'4) R-Alcance'!A16</f>
        <v>0</v>
      </c>
      <c r="B17" s="88">
        <f>'4) R-Alcance'!B16</f>
        <v>0</v>
      </c>
      <c r="C17" s="93">
        <f>'4) R-Alcance'!C16</f>
        <v>0</v>
      </c>
      <c r="D17" s="149"/>
      <c r="E17" s="150"/>
      <c r="F17" s="150"/>
      <c r="G17" s="150"/>
      <c r="H17" s="150"/>
      <c r="I17" s="151"/>
      <c r="J17" s="151"/>
      <c r="K17" s="95"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88">
        <f>'4) R-Alcance'!A17</f>
        <v>0</v>
      </c>
      <c r="B18" s="88">
        <f>'4) R-Alcance'!B17</f>
        <v>0</v>
      </c>
      <c r="C18" s="93">
        <f>'4) R-Alcance'!C17</f>
        <v>0</v>
      </c>
      <c r="D18" s="149"/>
      <c r="E18" s="150"/>
      <c r="F18" s="150"/>
      <c r="G18" s="150"/>
      <c r="H18" s="150"/>
      <c r="I18" s="151"/>
      <c r="J18" s="151"/>
      <c r="K18" s="95"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88">
        <f>'4) R-Alcance'!A18</f>
        <v>0</v>
      </c>
      <c r="B19" s="88">
        <f>'4) R-Alcance'!B18</f>
        <v>0</v>
      </c>
      <c r="C19" s="93">
        <f>'4) R-Alcance'!C18</f>
        <v>0</v>
      </c>
      <c r="D19" s="149"/>
      <c r="E19" s="150"/>
      <c r="F19" s="150"/>
      <c r="G19" s="150"/>
      <c r="H19" s="150"/>
      <c r="I19" s="151"/>
      <c r="J19" s="151"/>
      <c r="K19" s="95"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88">
        <f>'4) R-Alcance'!A19</f>
        <v>0</v>
      </c>
      <c r="B20" s="88">
        <f>'4) R-Alcance'!B19</f>
        <v>0</v>
      </c>
      <c r="C20" s="93">
        <f>'4) R-Alcance'!C19</f>
        <v>0</v>
      </c>
      <c r="D20" s="149"/>
      <c r="E20" s="150"/>
      <c r="F20" s="150"/>
      <c r="G20" s="150"/>
      <c r="H20" s="150"/>
      <c r="I20" s="151"/>
      <c r="J20" s="151"/>
      <c r="K20" s="95"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88">
        <f>'4) R-Alcance'!A20</f>
        <v>0</v>
      </c>
      <c r="B21" s="88">
        <f>'4) R-Alcance'!B20</f>
        <v>0</v>
      </c>
      <c r="C21" s="93">
        <f>'4) R-Alcance'!C20</f>
        <v>0</v>
      </c>
      <c r="D21" s="149"/>
      <c r="E21" s="150"/>
      <c r="F21" s="150"/>
      <c r="G21" s="150"/>
      <c r="H21" s="150"/>
      <c r="I21" s="151"/>
      <c r="J21" s="151"/>
      <c r="K21" s="95"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88">
        <f>'4) R-Alcance'!A21</f>
        <v>0</v>
      </c>
      <c r="B22" s="88">
        <f>'4) R-Alcance'!B21</f>
        <v>0</v>
      </c>
      <c r="C22" s="93">
        <f>'4) R-Alcance'!C21</f>
        <v>0</v>
      </c>
      <c r="D22" s="149"/>
      <c r="E22" s="150"/>
      <c r="F22" s="150"/>
      <c r="G22" s="150"/>
      <c r="H22" s="150"/>
      <c r="I22" s="151"/>
      <c r="J22" s="151"/>
      <c r="K22" s="95"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88">
        <f>'4) R-Alcance'!A22</f>
        <v>0</v>
      </c>
      <c r="B23" s="88">
        <f>'4) R-Alcance'!B22</f>
        <v>0</v>
      </c>
      <c r="C23" s="93">
        <f>'4) R-Alcance'!C22</f>
        <v>0</v>
      </c>
      <c r="D23" s="149"/>
      <c r="E23" s="150"/>
      <c r="F23" s="150"/>
      <c r="G23" s="150"/>
      <c r="H23" s="150"/>
      <c r="I23" s="151"/>
      <c r="J23" s="151"/>
      <c r="K23" s="95"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88">
        <f>'4) R-Alcance'!A23</f>
        <v>0</v>
      </c>
      <c r="B24" s="88">
        <f>'4) R-Alcance'!B23</f>
        <v>0</v>
      </c>
      <c r="C24" s="93">
        <f>'4) R-Alcance'!C23</f>
        <v>0</v>
      </c>
      <c r="D24" s="149"/>
      <c r="E24" s="150"/>
      <c r="F24" s="150"/>
      <c r="G24" s="150"/>
      <c r="H24" s="150"/>
      <c r="I24" s="151"/>
      <c r="J24" s="151"/>
      <c r="K24" s="95"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88">
        <f>'4) R-Alcance'!A24</f>
        <v>0</v>
      </c>
      <c r="B25" s="88">
        <f>'4) R-Alcance'!B24</f>
        <v>0</v>
      </c>
      <c r="C25" s="93">
        <f>'4) R-Alcance'!C24</f>
        <v>0</v>
      </c>
      <c r="D25" s="149"/>
      <c r="E25" s="150"/>
      <c r="F25" s="150"/>
      <c r="G25" s="150"/>
      <c r="H25" s="150"/>
      <c r="I25" s="151"/>
      <c r="J25" s="151"/>
      <c r="K25" s="95"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88">
        <f>'4) R-Alcance'!A25</f>
        <v>0</v>
      </c>
      <c r="B26" s="88">
        <f>'4) R-Alcance'!B25</f>
        <v>0</v>
      </c>
      <c r="C26" s="93">
        <f>'4) R-Alcance'!C25</f>
        <v>0</v>
      </c>
      <c r="D26" s="19"/>
      <c r="E26" s="12"/>
      <c r="F26" s="12"/>
      <c r="G26" s="12"/>
      <c r="H26" s="12"/>
      <c r="I26" s="14"/>
      <c r="J26" s="14"/>
      <c r="K26" s="95"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88">
        <f>'4) R-Alcance'!A26</f>
        <v>0</v>
      </c>
      <c r="B27" s="88">
        <f>'4) R-Alcance'!B26</f>
        <v>0</v>
      </c>
      <c r="C27" s="93">
        <f>'4) R-Alcance'!C26</f>
        <v>0</v>
      </c>
      <c r="D27" s="19"/>
      <c r="E27" s="12"/>
      <c r="F27" s="12"/>
      <c r="G27" s="12"/>
      <c r="H27" s="12"/>
      <c r="I27" s="14"/>
      <c r="J27" s="14"/>
      <c r="K27" s="95"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88">
        <f>'4) R-Alcance'!A27</f>
        <v>0</v>
      </c>
      <c r="B28" s="88">
        <f>'4) R-Alcance'!B27</f>
        <v>0</v>
      </c>
      <c r="C28" s="93">
        <f>'4) R-Alcance'!C27</f>
        <v>0</v>
      </c>
      <c r="D28" s="19"/>
      <c r="E28" s="12"/>
      <c r="F28" s="12"/>
      <c r="G28" s="12"/>
      <c r="H28" s="12"/>
      <c r="I28" s="14"/>
      <c r="J28" s="14"/>
      <c r="K28" s="95"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88">
        <f>'4) R-Alcance'!A28</f>
        <v>0</v>
      </c>
      <c r="B29" s="88">
        <f>'4) R-Alcance'!B28</f>
        <v>0</v>
      </c>
      <c r="C29" s="93">
        <f>'4) R-Alcance'!C28</f>
        <v>0</v>
      </c>
      <c r="D29" s="19"/>
      <c r="E29" s="12"/>
      <c r="F29" s="12"/>
      <c r="G29" s="12"/>
      <c r="H29" s="12"/>
      <c r="I29" s="14"/>
      <c r="J29" s="14"/>
      <c r="K29" s="95"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88">
        <f>'4) R-Alcance'!A29</f>
        <v>0</v>
      </c>
      <c r="B30" s="88">
        <f>'4) R-Alcance'!B29</f>
        <v>0</v>
      </c>
      <c r="C30" s="93">
        <f>'4) R-Alcance'!C29</f>
        <v>0</v>
      </c>
      <c r="D30" s="19"/>
      <c r="E30" s="12"/>
      <c r="F30" s="12"/>
      <c r="G30" s="12"/>
      <c r="H30" s="12"/>
      <c r="I30" s="14"/>
      <c r="J30" s="14"/>
      <c r="K30" s="95"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88">
        <f>'4) R-Alcance'!A30</f>
        <v>0</v>
      </c>
      <c r="B31" s="88">
        <f>'4) R-Alcance'!B30</f>
        <v>0</v>
      </c>
      <c r="C31" s="93">
        <f>'4) R-Alcance'!C30</f>
        <v>0</v>
      </c>
      <c r="D31" s="19"/>
      <c r="E31" s="12"/>
      <c r="F31" s="12"/>
      <c r="G31" s="12"/>
      <c r="H31" s="12"/>
      <c r="I31" s="14"/>
      <c r="J31" s="14"/>
      <c r="K31" s="95"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88">
        <f>'4) R-Alcance'!A31</f>
        <v>0</v>
      </c>
      <c r="B32" s="88">
        <f>'4) R-Alcance'!B31</f>
        <v>0</v>
      </c>
      <c r="C32" s="93">
        <f>'4) R-Alcance'!C31</f>
        <v>0</v>
      </c>
      <c r="D32" s="19"/>
      <c r="E32" s="12"/>
      <c r="F32" s="12"/>
      <c r="G32" s="12"/>
      <c r="H32" s="12"/>
      <c r="I32" s="14"/>
      <c r="J32" s="14"/>
      <c r="K32" s="95"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88">
        <f>'4) R-Alcance'!A32</f>
        <v>0</v>
      </c>
      <c r="B33" s="88">
        <f>'4) R-Alcance'!B32</f>
        <v>0</v>
      </c>
      <c r="C33" s="93">
        <f>'4) R-Alcance'!C32</f>
        <v>0</v>
      </c>
      <c r="D33" s="19"/>
      <c r="E33" s="12"/>
      <c r="F33" s="12"/>
      <c r="G33" s="12"/>
      <c r="H33" s="12"/>
      <c r="I33" s="14"/>
      <c r="J33" s="14"/>
      <c r="K33" s="95"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88">
        <f>'4) R-Alcance'!A33</f>
        <v>0</v>
      </c>
      <c r="B34" s="88">
        <f>'4) R-Alcance'!B33</f>
        <v>0</v>
      </c>
      <c r="C34" s="93">
        <f>'4) R-Alcance'!C33</f>
        <v>0</v>
      </c>
      <c r="D34" s="19"/>
      <c r="E34" s="12"/>
      <c r="F34" s="12"/>
      <c r="G34" s="12"/>
      <c r="H34" s="12"/>
      <c r="I34" s="14"/>
      <c r="J34" s="14"/>
      <c r="K34" s="95"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88">
        <f>'4) R-Alcance'!A34</f>
        <v>0</v>
      </c>
      <c r="B35" s="88">
        <f>'4) R-Alcance'!B34</f>
        <v>0</v>
      </c>
      <c r="C35" s="93">
        <f>'4) R-Alcance'!C34</f>
        <v>0</v>
      </c>
      <c r="D35" s="19"/>
      <c r="E35" s="12"/>
      <c r="F35" s="12"/>
      <c r="G35" s="12"/>
      <c r="H35" s="12"/>
      <c r="I35" s="14"/>
      <c r="J35" s="14"/>
      <c r="K35" s="95"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88">
        <f>'4) R-Alcance'!A35</f>
        <v>0</v>
      </c>
      <c r="B36" s="88">
        <f>'4) R-Alcance'!B35</f>
        <v>0</v>
      </c>
      <c r="C36" s="93">
        <f>'4) R-Alcance'!C35</f>
        <v>0</v>
      </c>
      <c r="D36" s="19"/>
      <c r="E36" s="12"/>
      <c r="F36" s="12"/>
      <c r="G36" s="12"/>
      <c r="H36" s="12"/>
      <c r="I36" s="14"/>
      <c r="J36" s="14"/>
      <c r="K36" s="95"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88">
        <f>'4) R-Alcance'!A36</f>
        <v>0</v>
      </c>
      <c r="B37" s="88">
        <f>'4) R-Alcance'!B36</f>
        <v>0</v>
      </c>
      <c r="C37" s="93">
        <f>'4) R-Alcance'!C36</f>
        <v>0</v>
      </c>
      <c r="D37" s="19"/>
      <c r="E37" s="12"/>
      <c r="F37" s="12"/>
      <c r="G37" s="12"/>
      <c r="H37" s="12"/>
      <c r="I37" s="14"/>
      <c r="J37" s="14"/>
      <c r="K37" s="95"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88">
        <f>'4) R-Alcance'!A37</f>
        <v>0</v>
      </c>
      <c r="B38" s="88">
        <f>'4) R-Alcance'!B37</f>
        <v>0</v>
      </c>
      <c r="C38" s="93">
        <f>'4) R-Alcance'!C37</f>
        <v>0</v>
      </c>
      <c r="D38" s="19"/>
      <c r="E38" s="12"/>
      <c r="F38" s="12"/>
      <c r="G38" s="12"/>
      <c r="H38" s="12"/>
      <c r="I38" s="14"/>
      <c r="J38" s="14"/>
      <c r="K38" s="95"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88">
        <f>'4) R-Alcance'!A38</f>
        <v>0</v>
      </c>
      <c r="B39" s="88">
        <f>'4) R-Alcance'!B38</f>
        <v>0</v>
      </c>
      <c r="C39" s="93">
        <f>'4) R-Alcance'!C38</f>
        <v>0</v>
      </c>
      <c r="D39" s="19"/>
      <c r="E39" s="12"/>
      <c r="F39" s="12"/>
      <c r="G39" s="12"/>
      <c r="H39" s="12"/>
      <c r="I39" s="14"/>
      <c r="J39" s="14"/>
      <c r="K39" s="95"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88">
        <f>'4) R-Alcance'!A39</f>
        <v>0</v>
      </c>
      <c r="B40" s="88">
        <f>'4) R-Alcance'!B39</f>
        <v>0</v>
      </c>
      <c r="C40" s="93">
        <f>'4) R-Alcance'!C39</f>
        <v>0</v>
      </c>
      <c r="D40" s="19"/>
      <c r="E40" s="12"/>
      <c r="F40" s="12"/>
      <c r="G40" s="12"/>
      <c r="H40" s="12"/>
      <c r="I40" s="14"/>
      <c r="J40" s="14"/>
      <c r="K40" s="95"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88">
        <f>'4) R-Alcance'!A40</f>
        <v>0</v>
      </c>
      <c r="B41" s="88">
        <f>'4) R-Alcance'!B40</f>
        <v>0</v>
      </c>
      <c r="C41" s="93">
        <f>'4) R-Alcance'!C40</f>
        <v>0</v>
      </c>
      <c r="D41" s="19"/>
      <c r="E41" s="12"/>
      <c r="F41" s="12"/>
      <c r="G41" s="12"/>
      <c r="H41" s="12"/>
      <c r="I41" s="14"/>
      <c r="J41" s="14"/>
      <c r="K41" s="95"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88">
        <f>'4) R-Alcance'!A41</f>
        <v>0</v>
      </c>
      <c r="B42" s="88">
        <f>'4) R-Alcance'!B41</f>
        <v>0</v>
      </c>
      <c r="C42" s="93">
        <f>'4) R-Alcance'!C41</f>
        <v>0</v>
      </c>
      <c r="D42" s="19"/>
      <c r="E42" s="12"/>
      <c r="F42" s="12"/>
      <c r="G42" s="12"/>
      <c r="H42" s="12"/>
      <c r="I42" s="14"/>
      <c r="J42" s="14"/>
      <c r="K42" s="95"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88">
        <f>'4) R-Alcance'!A46</f>
        <v>0</v>
      </c>
      <c r="B43" s="88">
        <f>'4) R-Alcance'!B46</f>
        <v>0</v>
      </c>
      <c r="C43" s="93">
        <f>'4) R-Alcance'!C46</f>
        <v>0</v>
      </c>
      <c r="D43" s="19"/>
      <c r="E43" s="12"/>
      <c r="F43" s="12"/>
      <c r="G43" s="12"/>
      <c r="H43" s="12"/>
      <c r="I43" s="14"/>
      <c r="J43" s="14"/>
      <c r="K43" s="95"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88">
        <f>'4) R-Alcance'!A47</f>
        <v>0</v>
      </c>
      <c r="B44" s="88">
        <f>'4) R-Alcance'!B47</f>
        <v>0</v>
      </c>
      <c r="C44" s="93">
        <f>'4) R-Alcance'!C47</f>
        <v>0</v>
      </c>
      <c r="D44" s="19"/>
      <c r="E44" s="12"/>
      <c r="F44" s="12"/>
      <c r="G44" s="12"/>
      <c r="H44" s="12"/>
      <c r="I44" s="14"/>
      <c r="J44" s="14"/>
      <c r="K44" s="95"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88">
        <f>'4) R-Alcance'!A48</f>
        <v>0</v>
      </c>
      <c r="B45" s="88">
        <f>'4) R-Alcance'!B48</f>
        <v>0</v>
      </c>
      <c r="C45" s="93">
        <f>'4) R-Alcance'!C48</f>
        <v>0</v>
      </c>
      <c r="D45" s="19"/>
      <c r="E45" s="12"/>
      <c r="F45" s="12"/>
      <c r="G45" s="12"/>
      <c r="H45" s="12"/>
      <c r="I45" s="14"/>
      <c r="J45" s="14"/>
      <c r="K45" s="95"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88">
        <f>'4) R-Alcance'!A49</f>
        <v>0</v>
      </c>
      <c r="B46" s="88">
        <f>'4) R-Alcance'!B49</f>
        <v>0</v>
      </c>
      <c r="C46" s="93">
        <f>'4) R-Alcance'!C49</f>
        <v>0</v>
      </c>
      <c r="D46" s="19"/>
      <c r="E46" s="12"/>
      <c r="F46" s="12"/>
      <c r="G46" s="12"/>
      <c r="H46" s="12"/>
      <c r="I46" s="14"/>
      <c r="J46" s="14"/>
      <c r="K46" s="95"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88">
        <f>'4) R-Alcance'!A50</f>
        <v>0</v>
      </c>
      <c r="B47" s="88">
        <f>'4) R-Alcance'!B50</f>
        <v>0</v>
      </c>
      <c r="C47" s="93">
        <f>'4) R-Alcance'!C50</f>
        <v>0</v>
      </c>
      <c r="D47" s="19"/>
      <c r="E47" s="12"/>
      <c r="F47" s="12"/>
      <c r="G47" s="12"/>
      <c r="H47" s="12"/>
      <c r="I47" s="14"/>
      <c r="J47" s="14"/>
      <c r="K47" s="95"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88">
        <f>'4) R-Alcance'!A51</f>
        <v>0</v>
      </c>
      <c r="B48" s="88">
        <f>'4) R-Alcance'!B51</f>
        <v>0</v>
      </c>
      <c r="C48" s="93">
        <f>'4) R-Alcance'!C51</f>
        <v>0</v>
      </c>
      <c r="D48" s="19"/>
      <c r="E48" s="12"/>
      <c r="F48" s="12"/>
      <c r="G48" s="12"/>
      <c r="H48" s="12"/>
      <c r="I48" s="14"/>
      <c r="J48" s="14"/>
      <c r="K48" s="95"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88">
        <f>'4) R-Alcance'!A52</f>
        <v>0</v>
      </c>
      <c r="B49" s="88">
        <f>'4) R-Alcance'!B52</f>
        <v>0</v>
      </c>
      <c r="C49" s="93">
        <f>'4) R-Alcance'!C52</f>
        <v>0</v>
      </c>
      <c r="D49" s="19"/>
      <c r="E49" s="12"/>
      <c r="F49" s="12"/>
      <c r="G49" s="12"/>
      <c r="H49" s="12"/>
      <c r="I49" s="14"/>
      <c r="J49" s="14"/>
      <c r="K49" s="95"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89">
        <f>'4) R-Alcance'!A53</f>
        <v>0</v>
      </c>
      <c r="B50" s="89">
        <f>'4) R-Alcance'!B53</f>
        <v>0</v>
      </c>
      <c r="C50" s="94">
        <f>'4) R-Alcance'!C53</f>
        <v>0</v>
      </c>
      <c r="D50" s="20"/>
      <c r="E50" s="13"/>
      <c r="F50" s="13"/>
      <c r="G50" s="13"/>
      <c r="H50" s="13"/>
      <c r="I50" s="15"/>
      <c r="J50" s="15"/>
      <c r="K50" s="96"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J6" sqref="J6"/>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95" t="s">
        <v>7</v>
      </c>
      <c r="B1" s="196"/>
      <c r="C1" s="196"/>
      <c r="D1" s="196"/>
      <c r="E1" s="197"/>
    </row>
    <row r="2" spans="1:5" ht="43.9" customHeight="1" thickBot="1">
      <c r="A2" s="198" t="s">
        <v>1</v>
      </c>
      <c r="B2" s="199"/>
      <c r="C2" s="199"/>
      <c r="D2" s="199"/>
      <c r="E2" s="200"/>
    </row>
    <row r="3" spans="1:5" ht="30.75" thickBot="1">
      <c r="A3" s="69" t="s">
        <v>8</v>
      </c>
      <c r="B3" s="70" t="s">
        <v>9</v>
      </c>
      <c r="C3" s="70" t="s">
        <v>10</v>
      </c>
      <c r="D3" s="79" t="s">
        <v>74</v>
      </c>
      <c r="E3" s="98" t="s">
        <v>56</v>
      </c>
    </row>
    <row r="4" spans="1:5" s="8" customFormat="1" ht="75" customHeight="1">
      <c r="A4" s="85" t="str">
        <f>'4) R-Alcance'!A4</f>
        <v>Serviços de Interesse para a saúde</v>
      </c>
      <c r="B4" s="81" t="str">
        <f>'4) R-Alcance'!B4</f>
        <v>GGTES</v>
      </c>
      <c r="C4" s="97" t="str">
        <f>'4) R-Alcance'!C4</f>
        <v>14.1 - Requisitos sanitários para os serviços de acolhimento a idosos</v>
      </c>
      <c r="D4" s="138" t="s">
        <v>68</v>
      </c>
      <c r="E4" s="54" t="str" cm="1">
        <f t="array" ref="E4">_xlfn.IFS(D4="Alta","1",D4="Média","0,8",D4="Baixa","0,5")</f>
        <v>1</v>
      </c>
    </row>
    <row r="5" spans="1:5" s="8" customFormat="1" ht="75" customHeight="1">
      <c r="A5" s="85" t="str">
        <f>'4) R-Alcance'!A5</f>
        <v>Serviços de Saúde</v>
      </c>
      <c r="B5" s="81" t="str">
        <f>'4) R-Alcance'!B5</f>
        <v>GGTES</v>
      </c>
      <c r="C5" s="97" t="str">
        <f>'4) R-Alcance'!C5</f>
        <v xml:space="preserve">15.1 - Boas práticas em farmácias e drogarias - Serviços de Saúde em Farmácia (Revisão de norma do Capítulo VI ,da RDC 44, de2009.) </v>
      </c>
      <c r="D5" s="143" t="s">
        <v>68</v>
      </c>
      <c r="E5" s="54" t="str" cm="1">
        <f t="array" ref="E5">_xlfn.IFS(D5="Alta","1",D5="Média","0,8",D5="Baixa","0,5")</f>
        <v>1</v>
      </c>
    </row>
    <row r="6" spans="1:5" s="8" customFormat="1" ht="75" customHeight="1">
      <c r="A6" s="85" t="str">
        <f>'4) R-Alcance'!A6</f>
        <v>Serviços de Saúde</v>
      </c>
      <c r="B6" s="81" t="str">
        <f>'4) R-Alcance'!B6</f>
        <v>GGTES</v>
      </c>
      <c r="C6" s="97" t="str">
        <f>'4) R-Alcance'!C6</f>
        <v>15.2 - Estabelecimento de requisitos sanitários para organização e funcionamento dos serviços de medicina nuclear in vivo</v>
      </c>
      <c r="D6" s="143" t="s">
        <v>68</v>
      </c>
      <c r="E6" s="54" t="str" cm="1">
        <f t="array" ref="E6">_xlfn.IFS(D6="Alta","1",D6="Média","0,8",D6="Baixa","0,5")</f>
        <v>1</v>
      </c>
    </row>
    <row r="7" spans="1:5" s="8" customFormat="1" ht="75" customHeight="1">
      <c r="A7" s="85" t="str">
        <f>'4) R-Alcance'!A7</f>
        <v>Serviços de Saúde</v>
      </c>
      <c r="B7" s="81" t="str">
        <f>'4) R-Alcance'!B7</f>
        <v>GGTES</v>
      </c>
      <c r="C7" s="97" t="str">
        <f>'4) R-Alcance'!C7</f>
        <v>15.3 - Infraestrutura de Estabelecimentos Assistenciais de Saúde</v>
      </c>
      <c r="D7" s="143" t="s">
        <v>68</v>
      </c>
      <c r="E7" s="54" t="str" cm="1">
        <f t="array" ref="E7">_xlfn.IFS(D7="Alta","1",D7="Média","0,8",D7="Baixa","0,5")</f>
        <v>1</v>
      </c>
    </row>
    <row r="8" spans="1:5" s="8" customFormat="1" ht="75" customHeight="1">
      <c r="A8" s="85" t="str">
        <f>'4) R-Alcance'!A8</f>
        <v>Serviços de Saúde</v>
      </c>
      <c r="B8" s="81" t="str">
        <f>'4) R-Alcance'!B8</f>
        <v>GGTES</v>
      </c>
      <c r="C8" s="97" t="str">
        <f>'4) R-Alcance'!C8</f>
        <v>15.4 - Regulamentação de Boas Práticas para a Prevenção e o Controle das Infecções Relacionadas à Assistência à Saúde (IRAS) e resistência microbiana em serviços de saúde (proposta de Resolução RDC com requisitos e de Instrução Normativa com indicadores</v>
      </c>
      <c r="D8" s="143" t="s">
        <v>68</v>
      </c>
      <c r="E8" s="54" t="str" cm="1">
        <f t="array" ref="E8">_xlfn.IFS(D8="Alta","1",D8="Média","0,8",D8="Baixa","0,5")</f>
        <v>1</v>
      </c>
    </row>
    <row r="9" spans="1:5" s="8" customFormat="1" ht="75" customHeight="1">
      <c r="A9" s="85" t="str">
        <f>'4) R-Alcance'!A9</f>
        <v>Serviços de Saúde</v>
      </c>
      <c r="B9" s="81" t="str">
        <f>'4) R-Alcance'!B9</f>
        <v>GGTES</v>
      </c>
      <c r="C9" s="97" t="str">
        <f>'4) R-Alcance'!C9</f>
        <v>15.5 - Regulamentação de Boas Práticas para o Processamento de Produtos utilizados na assistência à saúde</v>
      </c>
      <c r="D9" s="143" t="s">
        <v>68</v>
      </c>
      <c r="E9" s="54" t="str" cm="1">
        <f t="array" ref="E9">_xlfn.IFS(D9="Alta","1",D9="Média","0,8",D9="Baixa","0,5")</f>
        <v>1</v>
      </c>
    </row>
    <row r="10" spans="1:5" s="8" customFormat="1" ht="75" customHeight="1">
      <c r="A10" s="85" t="str">
        <f>'4) R-Alcance'!A10</f>
        <v>Serviços de Saúde</v>
      </c>
      <c r="B10" s="81" t="str">
        <f>'4) R-Alcance'!B10</f>
        <v>GGTES</v>
      </c>
      <c r="C10" s="97" t="str">
        <f>'4) R-Alcance'!C10</f>
        <v>15.6 - Regulamento Técnico para o Funcionamento de Provedores de Ensaios de Proficiência para Serviços que executam Exames de Análises Clínicas</v>
      </c>
      <c r="D10" s="143" t="s">
        <v>68</v>
      </c>
      <c r="E10" s="54" t="str" cm="1">
        <f t="array" ref="E10">_xlfn.IFS(D10="Alta","1",D10="Média","0,8",D10="Baixa","0,5")</f>
        <v>1</v>
      </c>
    </row>
    <row r="11" spans="1:5" s="8" customFormat="1" ht="75" customHeight="1">
      <c r="A11" s="85" t="str">
        <f>'4) R-Alcance'!A11</f>
        <v>Serviços de Saúde</v>
      </c>
      <c r="B11" s="81" t="str">
        <f>'4) R-Alcance'!B11</f>
        <v>GGTES</v>
      </c>
      <c r="C11" s="97" t="str">
        <f>'4) R-Alcance'!C11</f>
        <v>15.7 - Requisitos Sanitários para funcionamento de Laboratórios Clínicos e postos de coleta laboratorial</v>
      </c>
      <c r="D11" s="143" t="s">
        <v>68</v>
      </c>
      <c r="E11" s="54" t="str" cm="1">
        <f t="array" ref="E11">_xlfn.IFS(D11="Alta","1",D11="Média","0,8",D11="Baixa","0,5")</f>
        <v>1</v>
      </c>
    </row>
    <row r="12" spans="1:5" s="8" customFormat="1" ht="75" customHeight="1">
      <c r="A12" s="85" t="str">
        <f>'4) R-Alcance'!A12</f>
        <v>Serviços de Saúde</v>
      </c>
      <c r="B12" s="81" t="str">
        <f>'4) R-Alcance'!B12</f>
        <v>GGTES</v>
      </c>
      <c r="C12" s="97" t="str">
        <f>'4) R-Alcance'!C12</f>
        <v>15.8 - Requisitos Sanitários para funcionamento de Unidades de Terapia Intensiva (UTI) (Revisão da RDC nº 7/2010)</v>
      </c>
      <c r="D12" s="143" t="s">
        <v>68</v>
      </c>
      <c r="E12" s="54" t="str" cm="1">
        <f t="array" ref="E12">_xlfn.IFS(D12="Alta","1",D12="Média","0,8",D12="Baixa","0,5")</f>
        <v>1</v>
      </c>
    </row>
    <row r="13" spans="1:5" s="8" customFormat="1" ht="75" customHeight="1">
      <c r="A13" s="85" t="str">
        <f>'4) R-Alcance'!A13</f>
        <v>Serviços de Saúde</v>
      </c>
      <c r="B13" s="81" t="str">
        <f>'4) R-Alcance'!B13</f>
        <v>GGTES</v>
      </c>
      <c r="C13" s="97" t="str">
        <f>'4) R-Alcance'!C13</f>
        <v>15.9 - Requisitos sanitários para o funcionamento dos serviços que prestam assistência odontológica</v>
      </c>
      <c r="D13" s="143" t="s">
        <v>68</v>
      </c>
      <c r="E13" s="54" t="str" cm="1">
        <f t="array" ref="E13">_xlfn.IFS(D13="Alta","1",D13="Média","0,8",D13="Baixa","0,5")</f>
        <v>1</v>
      </c>
    </row>
    <row r="14" spans="1:5" s="8" customFormat="1" ht="75" customHeight="1">
      <c r="A14" s="85">
        <f>'4) R-Alcance'!A14</f>
        <v>0</v>
      </c>
      <c r="B14" s="81">
        <f>'4) R-Alcance'!B14</f>
        <v>0</v>
      </c>
      <c r="C14" s="97">
        <f>'4) R-Alcance'!C14</f>
        <v>0</v>
      </c>
      <c r="D14" s="143"/>
      <c r="E14" s="54" t="e" cm="1">
        <f t="array" ref="E14">_xlfn.IFS(D14="Alta","1",D14="Média","0,8",D14="Baixa","0,5")</f>
        <v>#N/A</v>
      </c>
    </row>
    <row r="15" spans="1:5" s="8" customFormat="1" ht="75" customHeight="1">
      <c r="A15" s="85">
        <f>'4) R-Alcance'!A15</f>
        <v>0</v>
      </c>
      <c r="B15" s="81">
        <f>'4) R-Alcance'!B15</f>
        <v>0</v>
      </c>
      <c r="C15" s="97">
        <f>'4) R-Alcance'!C15</f>
        <v>0</v>
      </c>
      <c r="D15" s="143"/>
      <c r="E15" s="54" t="e" cm="1">
        <f t="array" ref="E15">_xlfn.IFS(D15="Alta","1",D15="Média","0,8",D15="Baixa","0,5")</f>
        <v>#N/A</v>
      </c>
    </row>
    <row r="16" spans="1:5" s="8" customFormat="1" ht="75" customHeight="1">
      <c r="A16" s="85">
        <f>'4) R-Alcance'!A16</f>
        <v>0</v>
      </c>
      <c r="B16" s="81">
        <f>'4) R-Alcance'!B16</f>
        <v>0</v>
      </c>
      <c r="C16" s="97">
        <f>'4) R-Alcance'!C16</f>
        <v>0</v>
      </c>
      <c r="D16" s="143"/>
      <c r="E16" s="54" t="e" cm="1">
        <f t="array" ref="E16">_xlfn.IFS(D16="Alta","1",D16="Média","0,8",D16="Baixa","0,5")</f>
        <v>#N/A</v>
      </c>
    </row>
    <row r="17" spans="1:5" s="8" customFormat="1" ht="75" customHeight="1">
      <c r="A17" s="85">
        <f>'4) R-Alcance'!A17</f>
        <v>0</v>
      </c>
      <c r="B17" s="81">
        <f>'4) R-Alcance'!B17</f>
        <v>0</v>
      </c>
      <c r="C17" s="97">
        <f>'4) R-Alcance'!C17</f>
        <v>0</v>
      </c>
      <c r="D17" s="143"/>
      <c r="E17" s="54" t="e" cm="1">
        <f t="array" ref="E17">_xlfn.IFS(D17="Alta","1",D17="Média","0,8",D17="Baixa","0,5")</f>
        <v>#N/A</v>
      </c>
    </row>
    <row r="18" spans="1:5" s="8" customFormat="1" ht="75" customHeight="1">
      <c r="A18" s="85">
        <f>'4) R-Alcance'!A18</f>
        <v>0</v>
      </c>
      <c r="B18" s="81">
        <f>'4) R-Alcance'!B18</f>
        <v>0</v>
      </c>
      <c r="C18" s="97">
        <f>'4) R-Alcance'!C18</f>
        <v>0</v>
      </c>
      <c r="D18" s="143"/>
      <c r="E18" s="54" t="e" cm="1">
        <f t="array" ref="E18">_xlfn.IFS(D18="Alta","1",D18="Média","0,8",D18="Baixa","0,5")</f>
        <v>#N/A</v>
      </c>
    </row>
    <row r="19" spans="1:5" s="8" customFormat="1" ht="75" customHeight="1">
      <c r="A19" s="85">
        <f>'4) R-Alcance'!A19</f>
        <v>0</v>
      </c>
      <c r="B19" s="81">
        <f>'4) R-Alcance'!B19</f>
        <v>0</v>
      </c>
      <c r="C19" s="97">
        <f>'4) R-Alcance'!C19</f>
        <v>0</v>
      </c>
      <c r="D19" s="152"/>
      <c r="E19" s="54" t="e" cm="1">
        <f t="array" ref="E19">_xlfn.IFS(D19="Alta","1",D19="Média","0,8",D19="Baixa","0,5")</f>
        <v>#N/A</v>
      </c>
    </row>
    <row r="20" spans="1:5" s="8" customFormat="1" ht="75" customHeight="1">
      <c r="A20" s="85">
        <f>'4) R-Alcance'!A20</f>
        <v>0</v>
      </c>
      <c r="B20" s="81">
        <f>'4) R-Alcance'!B20</f>
        <v>0</v>
      </c>
      <c r="C20" s="97">
        <f>'4) R-Alcance'!C20</f>
        <v>0</v>
      </c>
      <c r="D20" s="152"/>
      <c r="E20" s="54" t="e" cm="1">
        <f t="array" ref="E20">_xlfn.IFS(D20="Alta","1",D20="Média","0,8",D20="Baixa","0,5")</f>
        <v>#N/A</v>
      </c>
    </row>
    <row r="21" spans="1:5" s="8" customFormat="1" ht="75" customHeight="1">
      <c r="A21" s="85">
        <f>'4) R-Alcance'!A21</f>
        <v>0</v>
      </c>
      <c r="B21" s="81">
        <f>'4) R-Alcance'!B21</f>
        <v>0</v>
      </c>
      <c r="C21" s="97">
        <f>'4) R-Alcance'!C21</f>
        <v>0</v>
      </c>
      <c r="D21" s="152"/>
      <c r="E21" s="54" t="e" cm="1">
        <f t="array" ref="E21">_xlfn.IFS(D21="Alta","1",D21="Média","0,8",D21="Baixa","0,5")</f>
        <v>#N/A</v>
      </c>
    </row>
    <row r="22" spans="1:5" s="8" customFormat="1" ht="75" customHeight="1">
      <c r="A22" s="85">
        <f>'4) R-Alcance'!A22</f>
        <v>0</v>
      </c>
      <c r="B22" s="81">
        <f>'4) R-Alcance'!B22</f>
        <v>0</v>
      </c>
      <c r="C22" s="97">
        <f>'4) R-Alcance'!C22</f>
        <v>0</v>
      </c>
      <c r="D22" s="152"/>
      <c r="E22" s="54" t="e" cm="1">
        <f t="array" ref="E22">_xlfn.IFS(D22="Alta","1",D22="Média","0,8",D22="Baixa","0,5")</f>
        <v>#N/A</v>
      </c>
    </row>
    <row r="23" spans="1:5" s="8" customFormat="1" ht="75" customHeight="1">
      <c r="A23" s="85">
        <f>'4) R-Alcance'!A23</f>
        <v>0</v>
      </c>
      <c r="B23" s="81">
        <f>'4) R-Alcance'!B23</f>
        <v>0</v>
      </c>
      <c r="C23" s="97">
        <f>'4) R-Alcance'!C23</f>
        <v>0</v>
      </c>
      <c r="D23" s="152"/>
      <c r="E23" s="54" t="e" cm="1">
        <f t="array" ref="E23">_xlfn.IFS(D23="Alta","1",D23="Média","0,8",D23="Baixa","0,5")</f>
        <v>#N/A</v>
      </c>
    </row>
    <row r="24" spans="1:5" s="8" customFormat="1" ht="75" customHeight="1">
      <c r="A24" s="85">
        <f>'4) R-Alcance'!A24</f>
        <v>0</v>
      </c>
      <c r="B24" s="81">
        <f>'4) R-Alcance'!B24</f>
        <v>0</v>
      </c>
      <c r="C24" s="97">
        <f>'4) R-Alcance'!C24</f>
        <v>0</v>
      </c>
      <c r="D24" s="152"/>
      <c r="E24" s="54" t="e" cm="1">
        <f t="array" ref="E24">_xlfn.IFS(D24="Alta","1",D24="Média","0,8",D24="Baixa","0,5")</f>
        <v>#N/A</v>
      </c>
    </row>
    <row r="25" spans="1:5" s="8" customFormat="1" ht="75" customHeight="1">
      <c r="A25" s="85">
        <f>'4) R-Alcance'!A25</f>
        <v>0</v>
      </c>
      <c r="B25" s="81">
        <f>'4) R-Alcance'!B25</f>
        <v>0</v>
      </c>
      <c r="C25" s="97">
        <f>'4) R-Alcance'!C25</f>
        <v>0</v>
      </c>
      <c r="D25" s="152"/>
      <c r="E25" s="54" t="e" cm="1">
        <f t="array" ref="E25">_xlfn.IFS(D25="Alta","1",D25="Média","0,8",D25="Baixa","0,5")</f>
        <v>#N/A</v>
      </c>
    </row>
    <row r="26" spans="1:5" s="8" customFormat="1" ht="75" customHeight="1">
      <c r="A26" s="85">
        <f>'4) R-Alcance'!A26</f>
        <v>0</v>
      </c>
      <c r="B26" s="81">
        <f>'4) R-Alcance'!B26</f>
        <v>0</v>
      </c>
      <c r="C26" s="97">
        <f>'4) R-Alcance'!C26</f>
        <v>0</v>
      </c>
      <c r="D26" s="152"/>
      <c r="E26" s="54" t="e" cm="1">
        <f t="array" ref="E26">_xlfn.IFS(D26="Alta","1",D26="Média","0,8",D26="Baixa","0,5")</f>
        <v>#N/A</v>
      </c>
    </row>
    <row r="27" spans="1:5" s="8" customFormat="1" ht="75" customHeight="1">
      <c r="A27" s="85">
        <f>'4) R-Alcance'!A27</f>
        <v>0</v>
      </c>
      <c r="B27" s="81">
        <f>'4) R-Alcance'!B27</f>
        <v>0</v>
      </c>
      <c r="C27" s="97">
        <f>'4) R-Alcance'!C27</f>
        <v>0</v>
      </c>
      <c r="D27" s="152"/>
      <c r="E27" s="54" t="e" cm="1">
        <f t="array" ref="E27">_xlfn.IFS(D27="Alta","1",D27="Média","0,8",D27="Baixa","0,5")</f>
        <v>#N/A</v>
      </c>
    </row>
    <row r="28" spans="1:5" s="8" customFormat="1" ht="75" customHeight="1">
      <c r="A28" s="85">
        <f>'4) R-Alcance'!A28</f>
        <v>0</v>
      </c>
      <c r="B28" s="81">
        <f>'4) R-Alcance'!B28</f>
        <v>0</v>
      </c>
      <c r="C28" s="97">
        <f>'4) R-Alcance'!C28</f>
        <v>0</v>
      </c>
      <c r="D28" s="152"/>
      <c r="E28" s="54" t="e" cm="1">
        <f t="array" ref="E28">_xlfn.IFS(D28="Alta","1",D28="Média","0,8",D28="Baixa","0,5")</f>
        <v>#N/A</v>
      </c>
    </row>
    <row r="29" spans="1:5" s="8" customFormat="1" ht="75" customHeight="1">
      <c r="A29" s="85">
        <f>'4) R-Alcance'!A29</f>
        <v>0</v>
      </c>
      <c r="B29" s="81">
        <f>'4) R-Alcance'!B29</f>
        <v>0</v>
      </c>
      <c r="C29" s="97">
        <f>'4) R-Alcance'!C29</f>
        <v>0</v>
      </c>
      <c r="D29" s="152"/>
      <c r="E29" s="54" t="e" cm="1">
        <f t="array" ref="E29">_xlfn.IFS(D29="Alta","1",D29="Média","0,8",D29="Baixa","0,5")</f>
        <v>#N/A</v>
      </c>
    </row>
    <row r="30" spans="1:5" s="8" customFormat="1" ht="75" customHeight="1">
      <c r="A30" s="85">
        <f>'4) R-Alcance'!A30</f>
        <v>0</v>
      </c>
      <c r="B30" s="81">
        <f>'4) R-Alcance'!B30</f>
        <v>0</v>
      </c>
      <c r="C30" s="97">
        <f>'4) R-Alcance'!C30</f>
        <v>0</v>
      </c>
      <c r="D30" s="152"/>
      <c r="E30" s="54" t="e" cm="1">
        <f t="array" ref="E30">_xlfn.IFS(D30="Alta","1",D30="Média","0,8",D30="Baixa","0,5")</f>
        <v>#N/A</v>
      </c>
    </row>
    <row r="31" spans="1:5" s="8" customFormat="1" ht="75" customHeight="1">
      <c r="A31" s="85">
        <f>'4) R-Alcance'!A31</f>
        <v>0</v>
      </c>
      <c r="B31" s="81">
        <f>'4) R-Alcance'!B31</f>
        <v>0</v>
      </c>
      <c r="C31" s="97">
        <f>'4) R-Alcance'!C31</f>
        <v>0</v>
      </c>
      <c r="D31" s="152"/>
      <c r="E31" s="54" t="e" cm="1">
        <f t="array" ref="E31">_xlfn.IFS(D31="Alta","1",D31="Média","0,8",D31="Baixa","0,5")</f>
        <v>#N/A</v>
      </c>
    </row>
    <row r="32" spans="1:5" s="8" customFormat="1" ht="75" customHeight="1">
      <c r="A32" s="85">
        <f>'4) R-Alcance'!A32</f>
        <v>0</v>
      </c>
      <c r="B32" s="81">
        <f>'4) R-Alcance'!B32</f>
        <v>0</v>
      </c>
      <c r="C32" s="97">
        <f>'4) R-Alcance'!C32</f>
        <v>0</v>
      </c>
      <c r="D32" s="152"/>
      <c r="E32" s="54" t="e" cm="1">
        <f t="array" ref="E32">_xlfn.IFS(D32="Alta","1",D32="Média","0,8",D32="Baixa","0,5")</f>
        <v>#N/A</v>
      </c>
    </row>
    <row r="33" spans="1:5" s="8" customFormat="1" ht="75" customHeight="1">
      <c r="A33" s="85">
        <f>'4) R-Alcance'!A33</f>
        <v>0</v>
      </c>
      <c r="B33" s="81">
        <f>'4) R-Alcance'!B33</f>
        <v>0</v>
      </c>
      <c r="C33" s="97">
        <f>'4) R-Alcance'!C33</f>
        <v>0</v>
      </c>
      <c r="D33" s="152"/>
      <c r="E33" s="54" t="e" cm="1">
        <f t="array" ref="E33">_xlfn.IFS(D33="Alta","1",D33="Média","0,8",D33="Baixa","0,5")</f>
        <v>#N/A</v>
      </c>
    </row>
    <row r="34" spans="1:5" s="8" customFormat="1" ht="75" customHeight="1">
      <c r="A34" s="85">
        <f>'4) R-Alcance'!A34</f>
        <v>0</v>
      </c>
      <c r="B34" s="81">
        <f>'4) R-Alcance'!B34</f>
        <v>0</v>
      </c>
      <c r="C34" s="97">
        <f>'4) R-Alcance'!C34</f>
        <v>0</v>
      </c>
      <c r="D34" s="152"/>
      <c r="E34" s="54" t="e" cm="1">
        <f t="array" ref="E34">_xlfn.IFS(D34="Alta","1",D34="Média","0,8",D34="Baixa","0,5")</f>
        <v>#N/A</v>
      </c>
    </row>
    <row r="35" spans="1:5" s="8" customFormat="1" ht="75" customHeight="1">
      <c r="A35" s="85">
        <f>'4) R-Alcance'!A35</f>
        <v>0</v>
      </c>
      <c r="B35" s="81">
        <f>'4) R-Alcance'!B35</f>
        <v>0</v>
      </c>
      <c r="C35" s="97">
        <f>'4) R-Alcance'!C35</f>
        <v>0</v>
      </c>
      <c r="D35" s="18"/>
      <c r="E35" s="54" t="e" cm="1">
        <f t="array" ref="E35">_xlfn.IFS(D35="Alta","1",D35="Média","0,8",D35="Baixa","0,5")</f>
        <v>#N/A</v>
      </c>
    </row>
    <row r="36" spans="1:5" s="8" customFormat="1" ht="75" customHeight="1">
      <c r="A36" s="85">
        <f>'4) R-Alcance'!A36</f>
        <v>0</v>
      </c>
      <c r="B36" s="81">
        <f>'4) R-Alcance'!B36</f>
        <v>0</v>
      </c>
      <c r="C36" s="97">
        <f>'4) R-Alcance'!C36</f>
        <v>0</v>
      </c>
      <c r="D36" s="18"/>
      <c r="E36" s="54" t="e" cm="1">
        <f t="array" ref="E36">_xlfn.IFS(D36="Alta","1",D36="Média","0,8",D36="Baixa","0,5")</f>
        <v>#N/A</v>
      </c>
    </row>
    <row r="37" spans="1:5" s="8" customFormat="1" ht="75" customHeight="1">
      <c r="A37" s="85">
        <f>'4) R-Alcance'!A37</f>
        <v>0</v>
      </c>
      <c r="B37" s="81">
        <f>'4) R-Alcance'!B37</f>
        <v>0</v>
      </c>
      <c r="C37" s="97">
        <f>'4) R-Alcance'!C37</f>
        <v>0</v>
      </c>
      <c r="D37" s="18"/>
      <c r="E37" s="54" t="e" cm="1">
        <f t="array" ref="E37">_xlfn.IFS(D37="Alta","1",D37="Média","0,8",D37="Baixa","0,5")</f>
        <v>#N/A</v>
      </c>
    </row>
    <row r="38" spans="1:5" s="8" customFormat="1" ht="75" customHeight="1">
      <c r="A38" s="85">
        <f>'4) R-Alcance'!A38</f>
        <v>0</v>
      </c>
      <c r="B38" s="81">
        <f>'4) R-Alcance'!B38</f>
        <v>0</v>
      </c>
      <c r="C38" s="97">
        <f>'4) R-Alcance'!C38</f>
        <v>0</v>
      </c>
      <c r="D38" s="18"/>
      <c r="E38" s="54" t="e" cm="1">
        <f t="array" ref="E38">_xlfn.IFS(D38="Alta","1",D38="Média","0,8",D38="Baixa","0,5")</f>
        <v>#N/A</v>
      </c>
    </row>
    <row r="39" spans="1:5" s="8" customFormat="1" ht="75" customHeight="1">
      <c r="A39" s="85">
        <f>'4) R-Alcance'!A39</f>
        <v>0</v>
      </c>
      <c r="B39" s="81">
        <f>'4) R-Alcance'!B39</f>
        <v>0</v>
      </c>
      <c r="C39" s="97">
        <f>'4) R-Alcance'!C39</f>
        <v>0</v>
      </c>
      <c r="D39" s="18"/>
      <c r="E39" s="54" t="e" cm="1">
        <f t="array" ref="E39">_xlfn.IFS(D39="Alta","1",D39="Média","0,8",D39="Baixa","0,5")</f>
        <v>#N/A</v>
      </c>
    </row>
    <row r="40" spans="1:5" s="8" customFormat="1" ht="75" customHeight="1">
      <c r="A40" s="85">
        <f>'4) R-Alcance'!A40</f>
        <v>0</v>
      </c>
      <c r="B40" s="81">
        <f>'4) R-Alcance'!B40</f>
        <v>0</v>
      </c>
      <c r="C40" s="97">
        <f>'4) R-Alcance'!C40</f>
        <v>0</v>
      </c>
      <c r="D40" s="18"/>
      <c r="E40" s="54" t="e" cm="1">
        <f t="array" ref="E40">_xlfn.IFS(D40="Alta","1",D40="Média","0,8",D40="Baixa","0,5")</f>
        <v>#N/A</v>
      </c>
    </row>
    <row r="41" spans="1:5" s="8" customFormat="1" ht="75" customHeight="1">
      <c r="A41" s="85">
        <f>'4) R-Alcance'!A41</f>
        <v>0</v>
      </c>
      <c r="B41" s="81">
        <f>'4) R-Alcance'!B41</f>
        <v>0</v>
      </c>
      <c r="C41" s="97">
        <f>'4) R-Alcance'!C41</f>
        <v>0</v>
      </c>
      <c r="D41" s="18"/>
      <c r="E41" s="54" t="e" cm="1">
        <f t="array" ref="E41">_xlfn.IFS(D41="Alta","1",D41="Média","0,8",D41="Baixa","0,5")</f>
        <v>#N/A</v>
      </c>
    </row>
    <row r="42" spans="1:5" s="8" customFormat="1" ht="75" customHeight="1">
      <c r="A42" s="85">
        <f>'4) R-Alcance'!A42</f>
        <v>0</v>
      </c>
      <c r="B42" s="81">
        <f>'4) R-Alcance'!B42</f>
        <v>0</v>
      </c>
      <c r="C42" s="97">
        <f>'4) R-Alcance'!C42</f>
        <v>0</v>
      </c>
      <c r="D42" s="18"/>
      <c r="E42" s="54" t="e" cm="1">
        <f t="array" ref="E42">_xlfn.IFS(D42="Alta","1",D42="Média","0,8",D42="Baixa","0,5")</f>
        <v>#N/A</v>
      </c>
    </row>
    <row r="43" spans="1:5" s="8" customFormat="1" ht="75" customHeight="1">
      <c r="A43" s="85">
        <f>'4) R-Alcance'!A43</f>
        <v>0</v>
      </c>
      <c r="B43" s="81">
        <f>'4) R-Alcance'!B43</f>
        <v>0</v>
      </c>
      <c r="C43" s="97">
        <f>'4) R-Alcance'!C43</f>
        <v>0</v>
      </c>
      <c r="D43" s="18"/>
      <c r="E43" s="54" t="e" cm="1">
        <f t="array" ref="E43">_xlfn.IFS(D43="Alta","1",D43="Média","0,8",D43="Baixa","0,5")</f>
        <v>#N/A</v>
      </c>
    </row>
    <row r="44" spans="1:5" s="8" customFormat="1" ht="75" customHeight="1">
      <c r="A44" s="85">
        <f>'4) R-Alcance'!A44</f>
        <v>0</v>
      </c>
      <c r="B44" s="81">
        <f>'4) R-Alcance'!B44</f>
        <v>0</v>
      </c>
      <c r="C44" s="97">
        <f>'4) R-Alcance'!C44</f>
        <v>0</v>
      </c>
      <c r="D44" s="18"/>
      <c r="E44" s="54" t="e" cm="1">
        <f t="array" ref="E44">_xlfn.IFS(D44="Alta","1",D44="Média","0,8",D44="Baixa","0,5")</f>
        <v>#N/A</v>
      </c>
    </row>
    <row r="45" spans="1:5" s="8" customFormat="1" ht="75" customHeight="1">
      <c r="A45" s="85">
        <f>'4) R-Alcance'!A45</f>
        <v>0</v>
      </c>
      <c r="B45" s="81">
        <f>'4) R-Alcance'!B45</f>
        <v>0</v>
      </c>
      <c r="C45" s="97">
        <f>'4) R-Alcance'!C45</f>
        <v>0</v>
      </c>
      <c r="D45" s="18"/>
      <c r="E45" s="54" t="e" cm="1">
        <f t="array" ref="E45">_xlfn.IFS(D45="Alta","1",D45="Média","0,8",D45="Baixa","0,5")</f>
        <v>#N/A</v>
      </c>
    </row>
    <row r="46" spans="1:5" s="8" customFormat="1" ht="75" customHeight="1">
      <c r="A46" s="85">
        <f>'4) R-Alcance'!A46</f>
        <v>0</v>
      </c>
      <c r="B46" s="81">
        <f>'4) R-Alcance'!B46</f>
        <v>0</v>
      </c>
      <c r="C46" s="97">
        <f>'4) R-Alcance'!C46</f>
        <v>0</v>
      </c>
      <c r="D46" s="18"/>
      <c r="E46" s="54" t="e" cm="1">
        <f t="array" ref="E46">_xlfn.IFS(D46="Alta","1",D46="Média","0,8",D46="Baixa","0,5")</f>
        <v>#N/A</v>
      </c>
    </row>
    <row r="47" spans="1:5" s="8" customFormat="1" ht="75" customHeight="1">
      <c r="A47" s="85">
        <f>'4) R-Alcance'!A47</f>
        <v>0</v>
      </c>
      <c r="B47" s="81">
        <f>'4) R-Alcance'!B47</f>
        <v>0</v>
      </c>
      <c r="C47" s="97">
        <f>'4) R-Alcance'!C47</f>
        <v>0</v>
      </c>
      <c r="D47" s="18"/>
      <c r="E47" s="54" t="e" cm="1">
        <f t="array" ref="E47">_xlfn.IFS(D47="Alta","1",D47="Média","0,8",D47="Baixa","0,5")</f>
        <v>#N/A</v>
      </c>
    </row>
    <row r="48" spans="1:5" s="8" customFormat="1" ht="75" customHeight="1">
      <c r="A48" s="85">
        <f>'4) R-Alcance'!A48</f>
        <v>0</v>
      </c>
      <c r="B48" s="81">
        <f>'4) R-Alcance'!B48</f>
        <v>0</v>
      </c>
      <c r="C48" s="97">
        <f>'4) R-Alcance'!C48</f>
        <v>0</v>
      </c>
      <c r="D48" s="18"/>
      <c r="E48" s="54" t="e" cm="1">
        <f t="array" ref="E48">_xlfn.IFS(D48="Alta","1",D48="Média","0,8",D48="Baixa","0,5")</f>
        <v>#N/A</v>
      </c>
    </row>
    <row r="49" spans="1:5" s="8" customFormat="1" ht="75" customHeight="1">
      <c r="A49" s="85">
        <f>'4) R-Alcance'!A49</f>
        <v>0</v>
      </c>
      <c r="B49" s="81">
        <f>'4) R-Alcance'!B49</f>
        <v>0</v>
      </c>
      <c r="C49" s="97">
        <f>'4) R-Alcance'!C49</f>
        <v>0</v>
      </c>
      <c r="D49" s="18"/>
      <c r="E49" s="54" t="e" cm="1">
        <f t="array" ref="E49">_xlfn.IFS(D49="Alta","1",D49="Média","0,8",D49="Baixa","0,5")</f>
        <v>#N/A</v>
      </c>
    </row>
    <row r="50" spans="1:5" s="8" customFormat="1" ht="75" customHeight="1" thickBot="1">
      <c r="A50" s="85">
        <f>'4) R-Alcance'!A50</f>
        <v>0</v>
      </c>
      <c r="B50" s="81">
        <f>'4) R-Alcance'!B50</f>
        <v>0</v>
      </c>
      <c r="C50" s="97">
        <f>'4) R-Alcance'!C50</f>
        <v>0</v>
      </c>
      <c r="D50" s="18"/>
      <c r="E50" s="55" t="e" cm="1">
        <f t="array" ref="E50">_xlfn.IFS(D50="Alta","1",D50="Média","0,8",D50="Baixa","0,5")</f>
        <v>#N/A</v>
      </c>
    </row>
  </sheetData>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D4" activePane="bottomRight" state="frozen"/>
      <selection pane="bottomRight" activeCell="D13" sqref="D13"/>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09" t="s">
        <v>7</v>
      </c>
      <c r="B1" s="210"/>
      <c r="C1" s="210"/>
      <c r="D1" s="210"/>
      <c r="E1" s="210"/>
      <c r="F1" s="210"/>
      <c r="G1" s="210"/>
      <c r="H1" s="210"/>
      <c r="I1" s="210"/>
      <c r="J1" s="210"/>
      <c r="K1" s="211"/>
    </row>
    <row r="2" spans="1:11" ht="46.9" customHeight="1" thickBot="1">
      <c r="A2" s="212" t="s">
        <v>1</v>
      </c>
      <c r="B2" s="213"/>
      <c r="C2" s="213"/>
      <c r="D2" s="213"/>
      <c r="E2" s="213"/>
      <c r="F2" s="213"/>
      <c r="G2" s="213"/>
      <c r="H2" s="213"/>
      <c r="I2" s="213"/>
      <c r="J2" s="213"/>
      <c r="K2" s="214"/>
    </row>
    <row r="3" spans="1:11" ht="60.75" thickBot="1">
      <c r="A3" s="69" t="s">
        <v>8</v>
      </c>
      <c r="B3" s="70" t="s">
        <v>9</v>
      </c>
      <c r="C3" s="70" t="s">
        <v>10</v>
      </c>
      <c r="D3" s="70" t="s">
        <v>75</v>
      </c>
      <c r="E3" s="37" t="s">
        <v>76</v>
      </c>
      <c r="F3" s="37" t="s">
        <v>77</v>
      </c>
      <c r="G3" s="37" t="s">
        <v>78</v>
      </c>
      <c r="H3" s="37" t="s">
        <v>79</v>
      </c>
      <c r="I3" s="37" t="s">
        <v>80</v>
      </c>
      <c r="J3" s="102" t="s">
        <v>81</v>
      </c>
      <c r="K3" s="53" t="s">
        <v>56</v>
      </c>
    </row>
    <row r="4" spans="1:11" ht="75" customHeight="1">
      <c r="A4" s="87" t="str">
        <f>'4) R-Alcance'!A4</f>
        <v>Serviços de Interesse para a saúde</v>
      </c>
      <c r="B4" s="87" t="str">
        <f>'4) R-Alcance'!B4</f>
        <v>GGTES</v>
      </c>
      <c r="C4" s="92" t="str">
        <f>'4) R-Alcance'!C4</f>
        <v>14.1 - Requisitos sanitários para os serviços de acolhimento a idosos</v>
      </c>
      <c r="D4" s="153" t="s">
        <v>70</v>
      </c>
      <c r="E4" s="154" t="s">
        <v>82</v>
      </c>
      <c r="F4" s="154" t="s">
        <v>83</v>
      </c>
      <c r="G4" s="154" t="s">
        <v>68</v>
      </c>
      <c r="H4" s="154" t="s">
        <v>84</v>
      </c>
      <c r="I4" s="155" t="s">
        <v>85</v>
      </c>
      <c r="J4" s="101">
        <f>SUM(VLOOKUP(D4,DICIONÁRIO!$E$1:$F$18,2,FALSE),VLOOKUP(E4,DICIONÁRIO!$E$1:$F$18,2,FALSE),VLOOKUP('7) E-Esforço'!F4,DICIONÁRIO!$E$1:$F$18,2,FALSE),VLOOKUP('7) E-Esforço'!G4,DICIONÁRIO!$E$1:$F$18,2,FALSE),VLOOKUP('7) E-Esforço'!H4,DICIONÁRIO!$E$1:$F$18,2,FALSE),VLOOKUP('7) E-Esforço'!I4,DICIONÁRIO!$E$1:$F$18,2,FALSE))</f>
        <v>17</v>
      </c>
      <c r="K4" s="103">
        <f>IF(J4&gt;12,3,IF(J4&gt;7,2,1))</f>
        <v>3</v>
      </c>
    </row>
    <row r="5" spans="1:11" ht="75" customHeight="1">
      <c r="A5" s="88" t="str">
        <f>'4) R-Alcance'!A5</f>
        <v>Serviços de Saúde</v>
      </c>
      <c r="B5" s="88" t="str">
        <f>'4) R-Alcance'!B5</f>
        <v>GGTES</v>
      </c>
      <c r="C5" s="93" t="str">
        <f>'4) R-Alcance'!C5</f>
        <v xml:space="preserve">15.1 - Boas práticas em farmácias e drogarias - Serviços de Saúde em Farmácia (Revisão de norma do Capítulo VI ,da RDC 44, de2009.) </v>
      </c>
      <c r="D5" s="153" t="s">
        <v>70</v>
      </c>
      <c r="E5" s="156" t="s">
        <v>86</v>
      </c>
      <c r="F5" s="156" t="s">
        <v>87</v>
      </c>
      <c r="G5" s="156" t="s">
        <v>68</v>
      </c>
      <c r="H5" s="156" t="s">
        <v>88</v>
      </c>
      <c r="I5" s="155" t="s">
        <v>85</v>
      </c>
      <c r="J5" s="16">
        <f>SUM(VLOOKUP(D5,DICIONÁRIO!$E$1:$F$18,2,FALSE),VLOOKUP(E5,DICIONÁRIO!$E$1:$F$18,2,FALSE),VLOOKUP('7) E-Esforço'!F5,DICIONÁRIO!$E$1:$F$18,2,FALSE),VLOOKUP('7) E-Esforço'!G5,DICIONÁRIO!$E$1:$F$18,2,FALSE),VLOOKUP('7) E-Esforço'!H5,DICIONÁRIO!$E$1:$F$18,2,FALSE),VLOOKUP('7) E-Esforço'!I5,DICIONÁRIO!$E$1:$F$18,2,FALSE))</f>
        <v>11</v>
      </c>
      <c r="K5" s="103">
        <f t="shared" ref="K5:K50" si="0">IF(J5&gt;12,3,IF(J5&gt;7,2,1))</f>
        <v>2</v>
      </c>
    </row>
    <row r="6" spans="1:11" ht="75" customHeight="1">
      <c r="A6" s="88" t="str">
        <f>'4) R-Alcance'!A6</f>
        <v>Serviços de Saúde</v>
      </c>
      <c r="B6" s="88" t="str">
        <f>'4) R-Alcance'!B6</f>
        <v>GGTES</v>
      </c>
      <c r="C6" s="93" t="str">
        <f>'4) R-Alcance'!C6</f>
        <v>15.2 - Estabelecimento de requisitos sanitários para organização e funcionamento dos serviços de medicina nuclear in vivo</v>
      </c>
      <c r="D6" s="153" t="s">
        <v>70</v>
      </c>
      <c r="E6" s="156" t="s">
        <v>89</v>
      </c>
      <c r="F6" s="156" t="s">
        <v>90</v>
      </c>
      <c r="G6" s="156" t="s">
        <v>73</v>
      </c>
      <c r="H6" s="156" t="s">
        <v>88</v>
      </c>
      <c r="I6" s="155" t="s">
        <v>85</v>
      </c>
      <c r="J6" s="16">
        <f>SUM(VLOOKUP(D6,DICIONÁRIO!$E$1:$F$18,2,FALSE),VLOOKUP(E6,DICIONÁRIO!$E$1:$F$18,2,FALSE),VLOOKUP('7) E-Esforço'!F6,DICIONÁRIO!$E$1:$F$18,2,FALSE),VLOOKUP('7) E-Esforço'!G6,DICIONÁRIO!$E$1:$F$18,2,FALSE),VLOOKUP('7) E-Esforço'!H6,DICIONÁRIO!$E$1:$F$18,2,FALSE),VLOOKUP('7) E-Esforço'!I6,DICIONÁRIO!$E$1:$F$18,2,FALSE))</f>
        <v>10</v>
      </c>
      <c r="K6" s="103">
        <f t="shared" si="0"/>
        <v>2</v>
      </c>
    </row>
    <row r="7" spans="1:11" ht="75" customHeight="1">
      <c r="A7" s="88" t="str">
        <f>'4) R-Alcance'!A7</f>
        <v>Serviços de Saúde</v>
      </c>
      <c r="B7" s="88" t="str">
        <f>'4) R-Alcance'!B7</f>
        <v>GGTES</v>
      </c>
      <c r="C7" s="93" t="str">
        <f>'4) R-Alcance'!C7</f>
        <v>15.3 - Infraestrutura de Estabelecimentos Assistenciais de Saúde</v>
      </c>
      <c r="D7" s="153" t="s">
        <v>70</v>
      </c>
      <c r="E7" s="156" t="s">
        <v>86</v>
      </c>
      <c r="F7" s="156" t="s">
        <v>87</v>
      </c>
      <c r="G7" s="156" t="s">
        <v>68</v>
      </c>
      <c r="H7" s="156" t="s">
        <v>84</v>
      </c>
      <c r="I7" s="155" t="s">
        <v>85</v>
      </c>
      <c r="J7" s="16">
        <f>SUM(VLOOKUP(D7,DICIONÁRIO!$E$1:$F$18,2,FALSE),VLOOKUP(E7,DICIONÁRIO!$E$1:$F$18,2,FALSE),VLOOKUP('7) E-Esforço'!F7,DICIONÁRIO!$E$1:$F$18,2,FALSE),VLOOKUP('7) E-Esforço'!G7,DICIONÁRIO!$E$1:$F$18,2,FALSE),VLOOKUP('7) E-Esforço'!H7,DICIONÁRIO!$E$1:$F$18,2,FALSE),VLOOKUP('7) E-Esforço'!I7,DICIONÁRIO!$E$1:$F$18,2,FALSE))</f>
        <v>13</v>
      </c>
      <c r="K7" s="103">
        <f t="shared" si="0"/>
        <v>3</v>
      </c>
    </row>
    <row r="8" spans="1:11" ht="75" customHeight="1">
      <c r="A8" s="88" t="str">
        <f>'4) R-Alcance'!A8</f>
        <v>Serviços de Saúde</v>
      </c>
      <c r="B8" s="88" t="str">
        <f>'4) R-Alcance'!B8</f>
        <v>GGTES</v>
      </c>
      <c r="C8" s="93" t="str">
        <f>'4) R-Alcance'!C8</f>
        <v>15.4 - Regulamentação de Boas Práticas para a Prevenção e o Controle das Infecções Relacionadas à Assistência à Saúde (IRAS) e resistência microbiana em serviços de saúde (proposta de Resolução RDC com requisitos e de Instrução Normativa com indicadores</v>
      </c>
      <c r="D8" s="153" t="s">
        <v>70</v>
      </c>
      <c r="E8" s="156" t="s">
        <v>89</v>
      </c>
      <c r="F8" s="156" t="s">
        <v>83</v>
      </c>
      <c r="G8" s="156" t="s">
        <v>91</v>
      </c>
      <c r="H8" s="156" t="s">
        <v>84</v>
      </c>
      <c r="I8" s="157" t="s">
        <v>85</v>
      </c>
      <c r="J8" s="16">
        <f>SUM(VLOOKUP(D8,DICIONÁRIO!$E$1:$F$18,2,FALSE),VLOOKUP(E8,DICIONÁRIO!$E$1:$F$18,2,FALSE),VLOOKUP('7) E-Esforço'!F8,DICIONÁRIO!$E$1:$F$18,2,FALSE),VLOOKUP('7) E-Esforço'!G8,DICIONÁRIO!$E$1:$F$18,2,FALSE),VLOOKUP('7) E-Esforço'!H8,DICIONÁRIO!$E$1:$F$18,2,FALSE),VLOOKUP('7) E-Esforço'!I8,DICIONÁRIO!$E$1:$F$18,2,FALSE))</f>
        <v>13</v>
      </c>
      <c r="K8" s="103">
        <f t="shared" si="0"/>
        <v>3</v>
      </c>
    </row>
    <row r="9" spans="1:11" ht="75" customHeight="1">
      <c r="A9" s="88" t="str">
        <f>'4) R-Alcance'!A9</f>
        <v>Serviços de Saúde</v>
      </c>
      <c r="B9" s="88" t="str">
        <f>'4) R-Alcance'!B9</f>
        <v>GGTES</v>
      </c>
      <c r="C9" s="93" t="str">
        <f>'4) R-Alcance'!C9</f>
        <v>15.5 - Regulamentação de Boas Práticas para o Processamento de Produtos utilizados na assistência à saúde</v>
      </c>
      <c r="D9" s="153" t="s">
        <v>70</v>
      </c>
      <c r="E9" s="156" t="s">
        <v>86</v>
      </c>
      <c r="F9" s="156" t="s">
        <v>90</v>
      </c>
      <c r="G9" s="156" t="s">
        <v>73</v>
      </c>
      <c r="H9" s="156" t="s">
        <v>84</v>
      </c>
      <c r="I9" s="157" t="s">
        <v>85</v>
      </c>
      <c r="J9" s="16">
        <f>SUM(VLOOKUP(D9,DICIONÁRIO!$E$1:$F$18,2,FALSE),VLOOKUP(E9,DICIONÁRIO!$E$1:$F$18,2,FALSE),VLOOKUP('7) E-Esforço'!F9,DICIONÁRIO!$E$1:$F$18,2,FALSE),VLOOKUP('7) E-Esforço'!G9,DICIONÁRIO!$E$1:$F$18,2,FALSE),VLOOKUP('7) E-Esforço'!H9,DICIONÁRIO!$E$1:$F$18,2,FALSE),VLOOKUP('7) E-Esforço'!I9,DICIONÁRIO!$E$1:$F$18,2,FALSE))</f>
        <v>12</v>
      </c>
      <c r="K9" s="103">
        <f t="shared" si="0"/>
        <v>2</v>
      </c>
    </row>
    <row r="10" spans="1:11" ht="75" customHeight="1">
      <c r="A10" s="88" t="str">
        <f>'4) R-Alcance'!A10</f>
        <v>Serviços de Saúde</v>
      </c>
      <c r="B10" s="88" t="str">
        <f>'4) R-Alcance'!B10</f>
        <v>GGTES</v>
      </c>
      <c r="C10" s="93" t="str">
        <f>'4) R-Alcance'!C10</f>
        <v>15.6 - Regulamento Técnico para o Funcionamento de Provedores de Ensaios de Proficiência para Serviços que executam Exames de Análises Clínicas</v>
      </c>
      <c r="D10" s="153" t="s">
        <v>70</v>
      </c>
      <c r="E10" s="156" t="s">
        <v>82</v>
      </c>
      <c r="F10" s="156" t="s">
        <v>83</v>
      </c>
      <c r="G10" s="156" t="s">
        <v>91</v>
      </c>
      <c r="H10" s="156" t="s">
        <v>84</v>
      </c>
      <c r="I10" s="157" t="s">
        <v>85</v>
      </c>
      <c r="J10" s="16">
        <f>SUM(VLOOKUP(D10,DICIONÁRIO!$E$1:$F$18,2,FALSE),VLOOKUP(E10,DICIONÁRIO!$E$1:$F$18,2,FALSE),VLOOKUP('7) E-Esforço'!F10,DICIONÁRIO!$E$1:$F$18,2,FALSE),VLOOKUP('7) E-Esforço'!G10,DICIONÁRIO!$E$1:$F$18,2,FALSE),VLOOKUP('7) E-Esforço'!H10,DICIONÁRIO!$E$1:$F$18,2,FALSE),VLOOKUP('7) E-Esforço'!I10,DICIONÁRIO!$E$1:$F$18,2,FALSE))</f>
        <v>15</v>
      </c>
      <c r="K10" s="103">
        <f t="shared" si="0"/>
        <v>3</v>
      </c>
    </row>
    <row r="11" spans="1:11" ht="75" customHeight="1">
      <c r="A11" s="88" t="str">
        <f>'4) R-Alcance'!A11</f>
        <v>Serviços de Saúde</v>
      </c>
      <c r="B11" s="88" t="str">
        <f>'4) R-Alcance'!B11</f>
        <v>GGTES</v>
      </c>
      <c r="C11" s="93" t="str">
        <f>'4) R-Alcance'!C11</f>
        <v>15.7 - Requisitos Sanitários para funcionamento de Laboratórios Clínicos e postos de coleta laboratorial</v>
      </c>
      <c r="D11" s="153" t="s">
        <v>70</v>
      </c>
      <c r="E11" s="156" t="s">
        <v>89</v>
      </c>
      <c r="F11" s="156" t="s">
        <v>83</v>
      </c>
      <c r="G11" s="156" t="s">
        <v>73</v>
      </c>
      <c r="H11" s="156" t="s">
        <v>84</v>
      </c>
      <c r="I11" s="157" t="s">
        <v>85</v>
      </c>
      <c r="J11" s="16">
        <f>SUM(VLOOKUP(D11,DICIONÁRIO!$E$1:$F$18,2,FALSE),VLOOKUP(E11,DICIONÁRIO!$E$1:$F$18,2,FALSE),VLOOKUP('7) E-Esforço'!F11,DICIONÁRIO!$E$1:$F$18,2,FALSE),VLOOKUP('7) E-Esforço'!G11,DICIONÁRIO!$E$1:$F$18,2,FALSE),VLOOKUP('7) E-Esforço'!H11,DICIONÁRIO!$E$1:$F$18,2,FALSE),VLOOKUP('7) E-Esforço'!I11,DICIONÁRIO!$E$1:$F$18,2,FALSE))</f>
        <v>14</v>
      </c>
      <c r="K11" s="103">
        <f t="shared" si="0"/>
        <v>3</v>
      </c>
    </row>
    <row r="12" spans="1:11" ht="75" customHeight="1">
      <c r="A12" s="88" t="str">
        <f>'4) R-Alcance'!A12</f>
        <v>Serviços de Saúde</v>
      </c>
      <c r="B12" s="88" t="str">
        <f>'4) R-Alcance'!B12</f>
        <v>GGTES</v>
      </c>
      <c r="C12" s="93" t="str">
        <f>'4) R-Alcance'!C12</f>
        <v>15.8 - Requisitos Sanitários para funcionamento de Unidades de Terapia Intensiva (UTI) (Revisão da RDC nº 7/2010)</v>
      </c>
      <c r="D12" s="153" t="s">
        <v>70</v>
      </c>
      <c r="E12" s="156" t="s">
        <v>86</v>
      </c>
      <c r="F12" s="156" t="s">
        <v>87</v>
      </c>
      <c r="G12" s="156" t="s">
        <v>68</v>
      </c>
      <c r="H12" s="156" t="s">
        <v>84</v>
      </c>
      <c r="I12" s="157" t="s">
        <v>85</v>
      </c>
      <c r="J12" s="16">
        <f>SUM(VLOOKUP(D12,DICIONÁRIO!$E$1:$F$18,2,FALSE),VLOOKUP(E12,DICIONÁRIO!$E$1:$F$18,2,FALSE),VLOOKUP('7) E-Esforço'!F12,DICIONÁRIO!$E$1:$F$18,2,FALSE),VLOOKUP('7) E-Esforço'!G12,DICIONÁRIO!$E$1:$F$18,2,FALSE),VLOOKUP('7) E-Esforço'!H12,DICIONÁRIO!$E$1:$F$18,2,FALSE),VLOOKUP('7) E-Esforço'!I12,DICIONÁRIO!$E$1:$F$18,2,FALSE))</f>
        <v>13</v>
      </c>
      <c r="K12" s="103">
        <f t="shared" si="0"/>
        <v>3</v>
      </c>
    </row>
    <row r="13" spans="1:11" ht="75" customHeight="1">
      <c r="A13" s="88" t="str">
        <f>'4) R-Alcance'!A13</f>
        <v>Serviços de Saúde</v>
      </c>
      <c r="B13" s="88" t="str">
        <f>'4) R-Alcance'!B13</f>
        <v>GGTES</v>
      </c>
      <c r="C13" s="93" t="str">
        <f>'4) R-Alcance'!C13</f>
        <v>15.9 - Requisitos sanitários para o funcionamento dos serviços que prestam assistência odontológica</v>
      </c>
      <c r="D13" s="158" t="s">
        <v>70</v>
      </c>
      <c r="E13" s="156" t="s">
        <v>82</v>
      </c>
      <c r="F13" s="156" t="s">
        <v>83</v>
      </c>
      <c r="G13" s="156" t="s">
        <v>68</v>
      </c>
      <c r="H13" s="156" t="s">
        <v>84</v>
      </c>
      <c r="I13" s="157" t="s">
        <v>85</v>
      </c>
      <c r="J13" s="16">
        <f>SUM(VLOOKUP(D13,DICIONÁRIO!$E$1:$F$18,2,FALSE),VLOOKUP(E13,DICIONÁRIO!$E$1:$F$18,2,FALSE),VLOOKUP('7) E-Esforço'!F13,DICIONÁRIO!$E$1:$F$18,2,FALSE),VLOOKUP('7) E-Esforço'!G13,DICIONÁRIO!$E$1:$F$18,2,FALSE),VLOOKUP('7) E-Esforço'!H13,DICIONÁRIO!$E$1:$F$18,2,FALSE),VLOOKUP('7) E-Esforço'!I13,DICIONÁRIO!$E$1:$F$18,2,FALSE))</f>
        <v>17</v>
      </c>
      <c r="K13" s="103">
        <f t="shared" si="0"/>
        <v>3</v>
      </c>
    </row>
    <row r="14" spans="1:11" ht="75" customHeight="1">
      <c r="A14" s="88">
        <f>'4) R-Alcance'!A14</f>
        <v>0</v>
      </c>
      <c r="B14" s="88">
        <f>'4) R-Alcance'!B14</f>
        <v>0</v>
      </c>
      <c r="C14" s="93">
        <f>'4) R-Alcance'!C14</f>
        <v>0</v>
      </c>
      <c r="D14" s="158"/>
      <c r="E14" s="156"/>
      <c r="F14" s="156"/>
      <c r="G14" s="156"/>
      <c r="H14" s="156"/>
      <c r="I14" s="157"/>
      <c r="J14" s="16" t="e">
        <f>SUM(VLOOKUP(D14,DICIONÁRIO!$E$1:$F$18,2,FALSE),VLOOKUP(E14,DICIONÁRIO!$E$1:$F$18,2,FALSE),VLOOKUP('7) E-Esforço'!F14,DICIONÁRIO!$E$1:$F$18,2,FALSE),VLOOKUP('7) E-Esforço'!G14,DICIONÁRIO!$E$1:$F$18,2,FALSE),VLOOKUP('7) E-Esforço'!H14,DICIONÁRIO!$E$1:$F$18,2,FALSE),VLOOKUP('7) E-Esforço'!I14,DICIONÁRIO!$E$1:$F$18,2,FALSE))</f>
        <v>#N/A</v>
      </c>
      <c r="K14" s="103" t="e">
        <f t="shared" si="0"/>
        <v>#N/A</v>
      </c>
    </row>
    <row r="15" spans="1:11" ht="75" customHeight="1">
      <c r="A15" s="88">
        <f>'4) R-Alcance'!A15</f>
        <v>0</v>
      </c>
      <c r="B15" s="88">
        <f>'4) R-Alcance'!B15</f>
        <v>0</v>
      </c>
      <c r="C15" s="93">
        <f>'4) R-Alcance'!C15</f>
        <v>0</v>
      </c>
      <c r="D15" s="158"/>
      <c r="E15" s="156"/>
      <c r="F15" s="156"/>
      <c r="G15" s="156"/>
      <c r="H15" s="156"/>
      <c r="I15" s="157"/>
      <c r="J15" s="16" t="e">
        <f>SUM(VLOOKUP(D15,DICIONÁRIO!$E$1:$F$18,2,FALSE),VLOOKUP(E15,DICIONÁRIO!$E$1:$F$18,2,FALSE),VLOOKUP('7) E-Esforço'!F15,DICIONÁRIO!$E$1:$F$18,2,FALSE),VLOOKUP('7) E-Esforço'!G15,DICIONÁRIO!$E$1:$F$18,2,FALSE),VLOOKUP('7) E-Esforço'!H15,DICIONÁRIO!$E$1:$F$18,2,FALSE),VLOOKUP('7) E-Esforço'!I15,DICIONÁRIO!$E$1:$F$18,2,FALSE))</f>
        <v>#N/A</v>
      </c>
      <c r="K15" s="103" t="e">
        <f t="shared" si="0"/>
        <v>#N/A</v>
      </c>
    </row>
    <row r="16" spans="1:11" ht="75" customHeight="1">
      <c r="A16" s="88">
        <f>'4) R-Alcance'!A16</f>
        <v>0</v>
      </c>
      <c r="B16" s="88">
        <f>'4) R-Alcance'!B16</f>
        <v>0</v>
      </c>
      <c r="C16" s="93">
        <f>'4) R-Alcance'!C16</f>
        <v>0</v>
      </c>
      <c r="D16" s="158"/>
      <c r="E16" s="156"/>
      <c r="F16" s="156"/>
      <c r="G16" s="156"/>
      <c r="H16" s="156"/>
      <c r="I16" s="157"/>
      <c r="J16" s="16" t="e">
        <f>SUM(VLOOKUP(D16,DICIONÁRIO!$E$1:$F$18,2,FALSE),VLOOKUP(E16,DICIONÁRIO!$E$1:$F$18,2,FALSE),VLOOKUP('7) E-Esforço'!F16,DICIONÁRIO!$E$1:$F$18,2,FALSE),VLOOKUP('7) E-Esforço'!G16,DICIONÁRIO!$E$1:$F$18,2,FALSE),VLOOKUP('7) E-Esforço'!H16,DICIONÁRIO!$E$1:$F$18,2,FALSE),VLOOKUP('7) E-Esforço'!I16,DICIONÁRIO!$E$1:$F$18,2,FALSE))</f>
        <v>#N/A</v>
      </c>
      <c r="K16" s="103" t="e">
        <f t="shared" si="0"/>
        <v>#N/A</v>
      </c>
    </row>
    <row r="17" spans="1:11" ht="75" customHeight="1">
      <c r="A17" s="88">
        <f>'4) R-Alcance'!A17</f>
        <v>0</v>
      </c>
      <c r="B17" s="88">
        <f>'4) R-Alcance'!B17</f>
        <v>0</v>
      </c>
      <c r="C17" s="93">
        <f>'4) R-Alcance'!C17</f>
        <v>0</v>
      </c>
      <c r="D17" s="158"/>
      <c r="E17" s="156"/>
      <c r="F17" s="156"/>
      <c r="G17" s="156"/>
      <c r="H17" s="156"/>
      <c r="I17" s="157"/>
      <c r="J17" s="16" t="e">
        <f>SUM(VLOOKUP(D17,DICIONÁRIO!$E$1:$F$18,2,FALSE),VLOOKUP(E17,DICIONÁRIO!$E$1:$F$18,2,FALSE),VLOOKUP('7) E-Esforço'!F17,DICIONÁRIO!$E$1:$F$18,2,FALSE),VLOOKUP('7) E-Esforço'!G17,DICIONÁRIO!$E$1:$F$18,2,FALSE),VLOOKUP('7) E-Esforço'!H17,DICIONÁRIO!$E$1:$F$18,2,FALSE),VLOOKUP('7) E-Esforço'!I17,DICIONÁRIO!$E$1:$F$18,2,FALSE))</f>
        <v>#N/A</v>
      </c>
      <c r="K17" s="103" t="e">
        <f t="shared" si="0"/>
        <v>#N/A</v>
      </c>
    </row>
    <row r="18" spans="1:11" ht="75" customHeight="1">
      <c r="A18" s="88">
        <f>'4) R-Alcance'!A18</f>
        <v>0</v>
      </c>
      <c r="B18" s="88">
        <f>'4) R-Alcance'!B18</f>
        <v>0</v>
      </c>
      <c r="C18" s="93">
        <f>'4) R-Alcance'!C18</f>
        <v>0</v>
      </c>
      <c r="D18" s="158"/>
      <c r="E18" s="156"/>
      <c r="F18" s="156"/>
      <c r="G18" s="156"/>
      <c r="H18" s="156"/>
      <c r="I18" s="157"/>
      <c r="J18" s="16" t="e">
        <f>SUM(VLOOKUP(D18,DICIONÁRIO!$E$1:$F$18,2,FALSE),VLOOKUP(E18,DICIONÁRIO!$E$1:$F$18,2,FALSE),VLOOKUP('7) E-Esforço'!F18,DICIONÁRIO!$E$1:$F$18,2,FALSE),VLOOKUP('7) E-Esforço'!G18,DICIONÁRIO!$E$1:$F$18,2,FALSE),VLOOKUP('7) E-Esforço'!H18,DICIONÁRIO!$E$1:$F$18,2,FALSE),VLOOKUP('7) E-Esforço'!I18,DICIONÁRIO!$E$1:$F$18,2,FALSE))</f>
        <v>#N/A</v>
      </c>
      <c r="K18" s="103" t="e">
        <f t="shared" si="0"/>
        <v>#N/A</v>
      </c>
    </row>
    <row r="19" spans="1:11" ht="75" customHeight="1">
      <c r="A19" s="88">
        <f>'4) R-Alcance'!A19</f>
        <v>0</v>
      </c>
      <c r="B19" s="88">
        <f>'4) R-Alcance'!B19</f>
        <v>0</v>
      </c>
      <c r="C19" s="93">
        <f>'4) R-Alcance'!C19</f>
        <v>0</v>
      </c>
      <c r="D19" s="158"/>
      <c r="E19" s="156"/>
      <c r="F19" s="156"/>
      <c r="G19" s="156"/>
      <c r="H19" s="156"/>
      <c r="I19" s="157"/>
      <c r="J19" s="16" t="e">
        <f>SUM(VLOOKUP(D19,DICIONÁRIO!$E$1:$F$18,2,FALSE),VLOOKUP(E19,DICIONÁRIO!$E$1:$F$18,2,FALSE),VLOOKUP('7) E-Esforço'!F19,DICIONÁRIO!$E$1:$F$18,2,FALSE),VLOOKUP('7) E-Esforço'!G19,DICIONÁRIO!$E$1:$F$18,2,FALSE),VLOOKUP('7) E-Esforço'!H19,DICIONÁRIO!$E$1:$F$18,2,FALSE),VLOOKUP('7) E-Esforço'!I19,DICIONÁRIO!$E$1:$F$18,2,FALSE))</f>
        <v>#N/A</v>
      </c>
      <c r="K19" s="103" t="e">
        <f t="shared" si="0"/>
        <v>#N/A</v>
      </c>
    </row>
    <row r="20" spans="1:11" ht="75" customHeight="1">
      <c r="A20" s="88">
        <f>'4) R-Alcance'!A20</f>
        <v>0</v>
      </c>
      <c r="B20" s="88">
        <f>'4) R-Alcance'!B20</f>
        <v>0</v>
      </c>
      <c r="C20" s="93">
        <f>'4) R-Alcance'!C20</f>
        <v>0</v>
      </c>
      <c r="D20" s="158"/>
      <c r="E20" s="156"/>
      <c r="F20" s="156"/>
      <c r="G20" s="156"/>
      <c r="H20" s="156"/>
      <c r="I20" s="157"/>
      <c r="J20" s="16" t="e">
        <f>SUM(VLOOKUP(D20,DICIONÁRIO!$E$1:$F$18,2,FALSE),VLOOKUP(E20,DICIONÁRIO!$E$1:$F$18,2,FALSE),VLOOKUP('7) E-Esforço'!F20,DICIONÁRIO!$E$1:$F$18,2,FALSE),VLOOKUP('7) E-Esforço'!G20,DICIONÁRIO!$E$1:$F$18,2,FALSE),VLOOKUP('7) E-Esforço'!H20,DICIONÁRIO!$E$1:$F$18,2,FALSE),VLOOKUP('7) E-Esforço'!I20,DICIONÁRIO!$E$1:$F$18,2,FALSE))</f>
        <v>#N/A</v>
      </c>
      <c r="K20" s="103" t="e">
        <f t="shared" si="0"/>
        <v>#N/A</v>
      </c>
    </row>
    <row r="21" spans="1:11" ht="75" customHeight="1">
      <c r="A21" s="88">
        <f>'4) R-Alcance'!A21</f>
        <v>0</v>
      </c>
      <c r="B21" s="88">
        <f>'4) R-Alcance'!B21</f>
        <v>0</v>
      </c>
      <c r="C21" s="93">
        <f>'4) R-Alcance'!C21</f>
        <v>0</v>
      </c>
      <c r="D21" s="158"/>
      <c r="E21" s="156"/>
      <c r="F21" s="156"/>
      <c r="G21" s="156"/>
      <c r="H21" s="156"/>
      <c r="I21" s="157"/>
      <c r="J21" s="16" t="e">
        <f>SUM(VLOOKUP(D21,DICIONÁRIO!$E$1:$F$18,2,FALSE),VLOOKUP(E21,DICIONÁRIO!$E$1:$F$18,2,FALSE),VLOOKUP('7) E-Esforço'!F21,DICIONÁRIO!$E$1:$F$18,2,FALSE),VLOOKUP('7) E-Esforço'!G21,DICIONÁRIO!$E$1:$F$18,2,FALSE),VLOOKUP('7) E-Esforço'!H21,DICIONÁRIO!$E$1:$F$18,2,FALSE),VLOOKUP('7) E-Esforço'!I21,DICIONÁRIO!$E$1:$F$18,2,FALSE))</f>
        <v>#N/A</v>
      </c>
      <c r="K21" s="103" t="e">
        <f t="shared" si="0"/>
        <v>#N/A</v>
      </c>
    </row>
    <row r="22" spans="1:11" ht="75" customHeight="1">
      <c r="A22" s="88">
        <f>'4) R-Alcance'!A22</f>
        <v>0</v>
      </c>
      <c r="B22" s="88">
        <f>'4) R-Alcance'!B22</f>
        <v>0</v>
      </c>
      <c r="C22" s="93">
        <f>'4) R-Alcance'!C22</f>
        <v>0</v>
      </c>
      <c r="D22" s="158"/>
      <c r="E22" s="156"/>
      <c r="F22" s="156"/>
      <c r="G22" s="156"/>
      <c r="H22" s="156"/>
      <c r="I22" s="157"/>
      <c r="J22" s="16" t="e">
        <f>SUM(VLOOKUP(D22,DICIONÁRIO!$E$1:$F$18,2,FALSE),VLOOKUP(E22,DICIONÁRIO!$E$1:$F$18,2,FALSE),VLOOKUP('7) E-Esforço'!F22,DICIONÁRIO!$E$1:$F$18,2,FALSE),VLOOKUP('7) E-Esforço'!G22,DICIONÁRIO!$E$1:$F$18,2,FALSE),VLOOKUP('7) E-Esforço'!H22,DICIONÁRIO!$E$1:$F$18,2,FALSE),VLOOKUP('7) E-Esforço'!I22,DICIONÁRIO!$E$1:$F$18,2,FALSE))</f>
        <v>#N/A</v>
      </c>
      <c r="K22" s="103" t="e">
        <f t="shared" si="0"/>
        <v>#N/A</v>
      </c>
    </row>
    <row r="23" spans="1:11" ht="75" customHeight="1">
      <c r="A23" s="88">
        <f>'4) R-Alcance'!A23</f>
        <v>0</v>
      </c>
      <c r="B23" s="88">
        <f>'4) R-Alcance'!B23</f>
        <v>0</v>
      </c>
      <c r="C23" s="93">
        <f>'4) R-Alcance'!C23</f>
        <v>0</v>
      </c>
      <c r="D23" s="158"/>
      <c r="E23" s="156"/>
      <c r="F23" s="156"/>
      <c r="G23" s="156"/>
      <c r="H23" s="156"/>
      <c r="I23" s="157"/>
      <c r="J23" s="16" t="e">
        <f>SUM(VLOOKUP(D23,DICIONÁRIO!$E$1:$F$18,2,FALSE),VLOOKUP(E23,DICIONÁRIO!$E$1:$F$18,2,FALSE),VLOOKUP('7) E-Esforço'!F23,DICIONÁRIO!$E$1:$F$18,2,FALSE),VLOOKUP('7) E-Esforço'!G23,DICIONÁRIO!$E$1:$F$18,2,FALSE),VLOOKUP('7) E-Esforço'!H23,DICIONÁRIO!$E$1:$F$18,2,FALSE),VLOOKUP('7) E-Esforço'!I23,DICIONÁRIO!$E$1:$F$18,2,FALSE))</f>
        <v>#N/A</v>
      </c>
      <c r="K23" s="103" t="e">
        <f t="shared" si="0"/>
        <v>#N/A</v>
      </c>
    </row>
    <row r="24" spans="1:11" ht="75" customHeight="1">
      <c r="A24" s="88">
        <f>'4) R-Alcance'!A24</f>
        <v>0</v>
      </c>
      <c r="B24" s="88">
        <f>'4) R-Alcance'!B24</f>
        <v>0</v>
      </c>
      <c r="C24" s="93">
        <f>'4) R-Alcance'!C24</f>
        <v>0</v>
      </c>
      <c r="D24" s="158"/>
      <c r="E24" s="156"/>
      <c r="F24" s="156"/>
      <c r="G24" s="156"/>
      <c r="H24" s="156"/>
      <c r="I24" s="157"/>
      <c r="J24" s="16" t="e">
        <f>SUM(VLOOKUP(D24,DICIONÁRIO!$E$1:$F$18,2,FALSE),VLOOKUP(E24,DICIONÁRIO!$E$1:$F$18,2,FALSE),VLOOKUP('7) E-Esforço'!F24,DICIONÁRIO!$E$1:$F$18,2,FALSE),VLOOKUP('7) E-Esforço'!G24,DICIONÁRIO!$E$1:$F$18,2,FALSE),VLOOKUP('7) E-Esforço'!H24,DICIONÁRIO!$E$1:$F$18,2,FALSE),VLOOKUP('7) E-Esforço'!I24,DICIONÁRIO!$E$1:$F$18,2,FALSE))</f>
        <v>#N/A</v>
      </c>
      <c r="K24" s="103" t="e">
        <f t="shared" si="0"/>
        <v>#N/A</v>
      </c>
    </row>
    <row r="25" spans="1:11" ht="75" customHeight="1">
      <c r="A25" s="88">
        <f>'4) R-Alcance'!A25</f>
        <v>0</v>
      </c>
      <c r="B25" s="88">
        <f>'4) R-Alcance'!B25</f>
        <v>0</v>
      </c>
      <c r="C25" s="93">
        <f>'4) R-Alcance'!C25</f>
        <v>0</v>
      </c>
      <c r="D25" s="158"/>
      <c r="E25" s="156"/>
      <c r="F25" s="156"/>
      <c r="G25" s="156"/>
      <c r="H25" s="156"/>
      <c r="I25" s="157"/>
      <c r="J25" s="16" t="e">
        <f>SUM(VLOOKUP(D25,DICIONÁRIO!$E$1:$F$18,2,FALSE),VLOOKUP(E25,DICIONÁRIO!$E$1:$F$18,2,FALSE),VLOOKUP('7) E-Esforço'!F25,DICIONÁRIO!$E$1:$F$18,2,FALSE),VLOOKUP('7) E-Esforço'!G25,DICIONÁRIO!$E$1:$F$18,2,FALSE),VLOOKUP('7) E-Esforço'!H25,DICIONÁRIO!$E$1:$F$18,2,FALSE),VLOOKUP('7) E-Esforço'!I25,DICIONÁRIO!$E$1:$F$18,2,FALSE))</f>
        <v>#N/A</v>
      </c>
      <c r="K25" s="103" t="e">
        <f t="shared" si="0"/>
        <v>#N/A</v>
      </c>
    </row>
    <row r="26" spans="1:11" ht="75" customHeight="1">
      <c r="A26" s="88">
        <f>'4) R-Alcance'!A26</f>
        <v>0</v>
      </c>
      <c r="B26" s="88">
        <f>'4) R-Alcance'!B26</f>
        <v>0</v>
      </c>
      <c r="C26" s="93">
        <f>'4) R-Alcance'!C26</f>
        <v>0</v>
      </c>
      <c r="D26" s="99"/>
      <c r="E26" s="21"/>
      <c r="F26" s="21"/>
      <c r="G26" s="21"/>
      <c r="H26" s="21"/>
      <c r="I26" s="22"/>
      <c r="J26" s="16" t="e">
        <f>SUM(VLOOKUP(D26,DICIONÁRIO!$E$1:$F$18,2,FALSE),VLOOKUP(E26,DICIONÁRIO!$E$1:$F$18,2,FALSE),VLOOKUP('7) E-Esforço'!F26,DICIONÁRIO!$E$1:$F$18,2,FALSE),VLOOKUP('7) E-Esforço'!G26,DICIONÁRIO!$E$1:$F$18,2,FALSE),VLOOKUP('7) E-Esforço'!H26,DICIONÁRIO!$E$1:$F$18,2,FALSE),VLOOKUP('7) E-Esforço'!I26,DICIONÁRIO!$E$1:$F$18,2,FALSE))</f>
        <v>#N/A</v>
      </c>
      <c r="K26" s="103" t="e">
        <f t="shared" si="0"/>
        <v>#N/A</v>
      </c>
    </row>
    <row r="27" spans="1:11" ht="75" customHeight="1">
      <c r="A27" s="88">
        <f>'4) R-Alcance'!A27</f>
        <v>0</v>
      </c>
      <c r="B27" s="88">
        <f>'4) R-Alcance'!B27</f>
        <v>0</v>
      </c>
      <c r="C27" s="93">
        <f>'4) R-Alcance'!C27</f>
        <v>0</v>
      </c>
      <c r="D27" s="99"/>
      <c r="E27" s="21"/>
      <c r="F27" s="21"/>
      <c r="G27" s="21"/>
      <c r="H27" s="21"/>
      <c r="I27" s="22"/>
      <c r="J27" s="16" t="e">
        <f>SUM(VLOOKUP(D27,DICIONÁRIO!$E$1:$F$18,2,FALSE),VLOOKUP(E27,DICIONÁRIO!$E$1:$F$18,2,FALSE),VLOOKUP('7) E-Esforço'!F27,DICIONÁRIO!$E$1:$F$18,2,FALSE),VLOOKUP('7) E-Esforço'!G27,DICIONÁRIO!$E$1:$F$18,2,FALSE),VLOOKUP('7) E-Esforço'!H27,DICIONÁRIO!$E$1:$F$18,2,FALSE),VLOOKUP('7) E-Esforço'!I27,DICIONÁRIO!$E$1:$F$18,2,FALSE))</f>
        <v>#N/A</v>
      </c>
      <c r="K27" s="103" t="e">
        <f t="shared" si="0"/>
        <v>#N/A</v>
      </c>
    </row>
    <row r="28" spans="1:11" ht="75" customHeight="1">
      <c r="A28" s="88">
        <f>'4) R-Alcance'!A28</f>
        <v>0</v>
      </c>
      <c r="B28" s="88">
        <f>'4) R-Alcance'!B28</f>
        <v>0</v>
      </c>
      <c r="C28" s="93">
        <f>'4) R-Alcance'!C28</f>
        <v>0</v>
      </c>
      <c r="D28" s="99"/>
      <c r="E28" s="21"/>
      <c r="F28" s="21"/>
      <c r="G28" s="21"/>
      <c r="H28" s="21"/>
      <c r="I28" s="22"/>
      <c r="J28" s="16" t="e">
        <f>SUM(VLOOKUP(D28,DICIONÁRIO!$E$1:$F$18,2,FALSE),VLOOKUP(E28,DICIONÁRIO!$E$1:$F$18,2,FALSE),VLOOKUP('7) E-Esforço'!F28,DICIONÁRIO!$E$1:$F$18,2,FALSE),VLOOKUP('7) E-Esforço'!G28,DICIONÁRIO!$E$1:$F$18,2,FALSE),VLOOKUP('7) E-Esforço'!H28,DICIONÁRIO!$E$1:$F$18,2,FALSE),VLOOKUP('7) E-Esforço'!I28,DICIONÁRIO!$E$1:$F$18,2,FALSE))</f>
        <v>#N/A</v>
      </c>
      <c r="K28" s="103" t="e">
        <f t="shared" si="0"/>
        <v>#N/A</v>
      </c>
    </row>
    <row r="29" spans="1:11" ht="75" customHeight="1">
      <c r="A29" s="88">
        <f>'4) R-Alcance'!A29</f>
        <v>0</v>
      </c>
      <c r="B29" s="88">
        <f>'4) R-Alcance'!B29</f>
        <v>0</v>
      </c>
      <c r="C29" s="93">
        <f>'4) R-Alcance'!C29</f>
        <v>0</v>
      </c>
      <c r="D29" s="99"/>
      <c r="E29" s="21"/>
      <c r="F29" s="21"/>
      <c r="G29" s="21"/>
      <c r="H29" s="21"/>
      <c r="I29" s="22"/>
      <c r="J29" s="16" t="e">
        <f>SUM(VLOOKUP(D29,DICIONÁRIO!$E$1:$F$18,2,FALSE),VLOOKUP(E29,DICIONÁRIO!$E$1:$F$18,2,FALSE),VLOOKUP('7) E-Esforço'!F29,DICIONÁRIO!$E$1:$F$18,2,FALSE),VLOOKUP('7) E-Esforço'!G29,DICIONÁRIO!$E$1:$F$18,2,FALSE),VLOOKUP('7) E-Esforço'!H29,DICIONÁRIO!$E$1:$F$18,2,FALSE),VLOOKUP('7) E-Esforço'!I29,DICIONÁRIO!$E$1:$F$18,2,FALSE))</f>
        <v>#N/A</v>
      </c>
      <c r="K29" s="103" t="e">
        <f t="shared" si="0"/>
        <v>#N/A</v>
      </c>
    </row>
    <row r="30" spans="1:11" ht="75" customHeight="1">
      <c r="A30" s="88">
        <f>'4) R-Alcance'!A30</f>
        <v>0</v>
      </c>
      <c r="B30" s="88">
        <f>'4) R-Alcance'!B30</f>
        <v>0</v>
      </c>
      <c r="C30" s="93">
        <f>'4) R-Alcance'!C30</f>
        <v>0</v>
      </c>
      <c r="D30" s="99"/>
      <c r="E30" s="21"/>
      <c r="F30" s="21"/>
      <c r="G30" s="21"/>
      <c r="H30" s="21"/>
      <c r="I30" s="22"/>
      <c r="J30" s="16" t="e">
        <f>SUM(VLOOKUP(D30,DICIONÁRIO!$E$1:$F$18,2,FALSE),VLOOKUP(E30,DICIONÁRIO!$E$1:$F$18,2,FALSE),VLOOKUP('7) E-Esforço'!F30,DICIONÁRIO!$E$1:$F$18,2,FALSE),VLOOKUP('7) E-Esforço'!G30,DICIONÁRIO!$E$1:$F$18,2,FALSE),VLOOKUP('7) E-Esforço'!H30,DICIONÁRIO!$E$1:$F$18,2,FALSE),VLOOKUP('7) E-Esforço'!I30,DICIONÁRIO!$E$1:$F$18,2,FALSE))</f>
        <v>#N/A</v>
      </c>
      <c r="K30" s="103" t="e">
        <f t="shared" si="0"/>
        <v>#N/A</v>
      </c>
    </row>
    <row r="31" spans="1:11" ht="75" customHeight="1">
      <c r="A31" s="88">
        <f>'4) R-Alcance'!A31</f>
        <v>0</v>
      </c>
      <c r="B31" s="88">
        <f>'4) R-Alcance'!B31</f>
        <v>0</v>
      </c>
      <c r="C31" s="93">
        <f>'4) R-Alcance'!C31</f>
        <v>0</v>
      </c>
      <c r="D31" s="99"/>
      <c r="E31" s="21"/>
      <c r="F31" s="21"/>
      <c r="G31" s="21"/>
      <c r="H31" s="21"/>
      <c r="I31" s="22"/>
      <c r="J31" s="16" t="e">
        <f>SUM(VLOOKUP(D31,DICIONÁRIO!$E$1:$F$18,2,FALSE),VLOOKUP(E31,DICIONÁRIO!$E$1:$F$18,2,FALSE),VLOOKUP('7) E-Esforço'!F31,DICIONÁRIO!$E$1:$F$18,2,FALSE),VLOOKUP('7) E-Esforço'!G31,DICIONÁRIO!$E$1:$F$18,2,FALSE),VLOOKUP('7) E-Esforço'!H31,DICIONÁRIO!$E$1:$F$18,2,FALSE),VLOOKUP('7) E-Esforço'!I31,DICIONÁRIO!$E$1:$F$18,2,FALSE))</f>
        <v>#N/A</v>
      </c>
      <c r="K31" s="103" t="e">
        <f t="shared" si="0"/>
        <v>#N/A</v>
      </c>
    </row>
    <row r="32" spans="1:11" ht="75" customHeight="1">
      <c r="A32" s="88">
        <f>'4) R-Alcance'!A32</f>
        <v>0</v>
      </c>
      <c r="B32" s="88">
        <f>'4) R-Alcance'!B32</f>
        <v>0</v>
      </c>
      <c r="C32" s="93">
        <f>'4) R-Alcance'!C32</f>
        <v>0</v>
      </c>
      <c r="D32" s="99"/>
      <c r="E32" s="21"/>
      <c r="F32" s="21"/>
      <c r="G32" s="21"/>
      <c r="H32" s="21"/>
      <c r="I32" s="22"/>
      <c r="J32" s="16" t="e">
        <f>SUM(VLOOKUP(D32,DICIONÁRIO!$E$1:$F$18,2,FALSE),VLOOKUP(E32,DICIONÁRIO!$E$1:$F$18,2,FALSE),VLOOKUP('7) E-Esforço'!F32,DICIONÁRIO!$E$1:$F$18,2,FALSE),VLOOKUP('7) E-Esforço'!G32,DICIONÁRIO!$E$1:$F$18,2,FALSE),VLOOKUP('7) E-Esforço'!H32,DICIONÁRIO!$E$1:$F$18,2,FALSE),VLOOKUP('7) E-Esforço'!I32,DICIONÁRIO!$E$1:$F$18,2,FALSE))</f>
        <v>#N/A</v>
      </c>
      <c r="K32" s="103" t="e">
        <f t="shared" si="0"/>
        <v>#N/A</v>
      </c>
    </row>
    <row r="33" spans="1:11" ht="75" customHeight="1">
      <c r="A33" s="88">
        <f>'4) R-Alcance'!A33</f>
        <v>0</v>
      </c>
      <c r="B33" s="88">
        <f>'4) R-Alcance'!B33</f>
        <v>0</v>
      </c>
      <c r="C33" s="93">
        <f>'4) R-Alcance'!C33</f>
        <v>0</v>
      </c>
      <c r="D33" s="99"/>
      <c r="E33" s="21"/>
      <c r="F33" s="21"/>
      <c r="G33" s="21"/>
      <c r="H33" s="21"/>
      <c r="I33" s="22"/>
      <c r="J33" s="16" t="e">
        <f>SUM(VLOOKUP(D33,DICIONÁRIO!$E$1:$F$18,2,FALSE),VLOOKUP(E33,DICIONÁRIO!$E$1:$F$18,2,FALSE),VLOOKUP('7) E-Esforço'!F33,DICIONÁRIO!$E$1:$F$18,2,FALSE),VLOOKUP('7) E-Esforço'!G33,DICIONÁRIO!$E$1:$F$18,2,FALSE),VLOOKUP('7) E-Esforço'!H33,DICIONÁRIO!$E$1:$F$18,2,FALSE),VLOOKUP('7) E-Esforço'!I33,DICIONÁRIO!$E$1:$F$18,2,FALSE))</f>
        <v>#N/A</v>
      </c>
      <c r="K33" s="103" t="e">
        <f t="shared" si="0"/>
        <v>#N/A</v>
      </c>
    </row>
    <row r="34" spans="1:11" ht="75" customHeight="1">
      <c r="A34" s="88">
        <f>'4) R-Alcance'!A34</f>
        <v>0</v>
      </c>
      <c r="B34" s="88">
        <f>'4) R-Alcance'!B34</f>
        <v>0</v>
      </c>
      <c r="C34" s="93">
        <f>'4) R-Alcance'!C34</f>
        <v>0</v>
      </c>
      <c r="D34" s="99"/>
      <c r="E34" s="21"/>
      <c r="F34" s="21"/>
      <c r="G34" s="21"/>
      <c r="H34" s="21"/>
      <c r="I34" s="22"/>
      <c r="J34" s="16" t="e">
        <f>SUM(VLOOKUP(D34,DICIONÁRIO!$E$1:$F$18,2,FALSE),VLOOKUP(E34,DICIONÁRIO!$E$1:$F$18,2,FALSE),VLOOKUP('7) E-Esforço'!F34,DICIONÁRIO!$E$1:$F$18,2,FALSE),VLOOKUP('7) E-Esforço'!G34,DICIONÁRIO!$E$1:$F$18,2,FALSE),VLOOKUP('7) E-Esforço'!H34,DICIONÁRIO!$E$1:$F$18,2,FALSE),VLOOKUP('7) E-Esforço'!I34,DICIONÁRIO!$E$1:$F$18,2,FALSE))</f>
        <v>#N/A</v>
      </c>
      <c r="K34" s="103" t="e">
        <f t="shared" si="0"/>
        <v>#N/A</v>
      </c>
    </row>
    <row r="35" spans="1:11" ht="75" customHeight="1">
      <c r="A35" s="88">
        <f>'4) R-Alcance'!A35</f>
        <v>0</v>
      </c>
      <c r="B35" s="88">
        <f>'4) R-Alcance'!B35</f>
        <v>0</v>
      </c>
      <c r="C35" s="93">
        <f>'4) R-Alcance'!C35</f>
        <v>0</v>
      </c>
      <c r="D35" s="99"/>
      <c r="E35" s="21"/>
      <c r="F35" s="21"/>
      <c r="G35" s="21"/>
      <c r="H35" s="21"/>
      <c r="I35" s="22"/>
      <c r="J35" s="16" t="e">
        <f>SUM(VLOOKUP(D35,DICIONÁRIO!$E$1:$F$18,2,FALSE),VLOOKUP(E35,DICIONÁRIO!$E$1:$F$18,2,FALSE),VLOOKUP('7) E-Esforço'!F35,DICIONÁRIO!$E$1:$F$18,2,FALSE),VLOOKUP('7) E-Esforço'!G35,DICIONÁRIO!$E$1:$F$18,2,FALSE),VLOOKUP('7) E-Esforço'!H35,DICIONÁRIO!$E$1:$F$18,2,FALSE),VLOOKUP('7) E-Esforço'!I35,DICIONÁRIO!$E$1:$F$18,2,FALSE))</f>
        <v>#N/A</v>
      </c>
      <c r="K35" s="103" t="e">
        <f t="shared" si="0"/>
        <v>#N/A</v>
      </c>
    </row>
    <row r="36" spans="1:11" ht="75" customHeight="1">
      <c r="A36" s="88">
        <f>'4) R-Alcance'!A36</f>
        <v>0</v>
      </c>
      <c r="B36" s="88">
        <f>'4) R-Alcance'!B36</f>
        <v>0</v>
      </c>
      <c r="C36" s="93">
        <f>'4) R-Alcance'!C36</f>
        <v>0</v>
      </c>
      <c r="D36" s="99"/>
      <c r="E36" s="21"/>
      <c r="F36" s="21"/>
      <c r="G36" s="21"/>
      <c r="H36" s="21"/>
      <c r="I36" s="22"/>
      <c r="J36" s="16" t="e">
        <f>SUM(VLOOKUP(D36,DICIONÁRIO!$E$1:$F$18,2,FALSE),VLOOKUP(E36,DICIONÁRIO!$E$1:$F$18,2,FALSE),VLOOKUP('7) E-Esforço'!F36,DICIONÁRIO!$E$1:$F$18,2,FALSE),VLOOKUP('7) E-Esforço'!G36,DICIONÁRIO!$E$1:$F$18,2,FALSE),VLOOKUP('7) E-Esforço'!H36,DICIONÁRIO!$E$1:$F$18,2,FALSE),VLOOKUP('7) E-Esforço'!I36,DICIONÁRIO!$E$1:$F$18,2,FALSE))</f>
        <v>#N/A</v>
      </c>
      <c r="K36" s="103" t="e">
        <f t="shared" si="0"/>
        <v>#N/A</v>
      </c>
    </row>
    <row r="37" spans="1:11" ht="75" customHeight="1">
      <c r="A37" s="88">
        <f>'4) R-Alcance'!A37</f>
        <v>0</v>
      </c>
      <c r="B37" s="88">
        <f>'4) R-Alcance'!B37</f>
        <v>0</v>
      </c>
      <c r="C37" s="93">
        <f>'4) R-Alcance'!C37</f>
        <v>0</v>
      </c>
      <c r="D37" s="99"/>
      <c r="E37" s="21"/>
      <c r="F37" s="21"/>
      <c r="G37" s="21"/>
      <c r="H37" s="21"/>
      <c r="I37" s="22"/>
      <c r="J37" s="16" t="e">
        <f>SUM(VLOOKUP(D37,DICIONÁRIO!$E$1:$F$18,2,FALSE),VLOOKUP(E37,DICIONÁRIO!$E$1:$F$18,2,FALSE),VLOOKUP('7) E-Esforço'!F37,DICIONÁRIO!$E$1:$F$18,2,FALSE),VLOOKUP('7) E-Esforço'!G37,DICIONÁRIO!$E$1:$F$18,2,FALSE),VLOOKUP('7) E-Esforço'!H37,DICIONÁRIO!$E$1:$F$18,2,FALSE),VLOOKUP('7) E-Esforço'!I37,DICIONÁRIO!$E$1:$F$18,2,FALSE))</f>
        <v>#N/A</v>
      </c>
      <c r="K37" s="103" t="e">
        <f t="shared" si="0"/>
        <v>#N/A</v>
      </c>
    </row>
    <row r="38" spans="1:11" ht="75" customHeight="1">
      <c r="A38" s="88">
        <f>'4) R-Alcance'!A38</f>
        <v>0</v>
      </c>
      <c r="B38" s="88">
        <f>'4) R-Alcance'!B38</f>
        <v>0</v>
      </c>
      <c r="C38" s="93">
        <f>'4) R-Alcance'!C38</f>
        <v>0</v>
      </c>
      <c r="D38" s="99"/>
      <c r="E38" s="21"/>
      <c r="F38" s="21"/>
      <c r="G38" s="21"/>
      <c r="H38" s="21"/>
      <c r="I38" s="22"/>
      <c r="J38" s="16" t="e">
        <f>SUM(VLOOKUP(D38,DICIONÁRIO!$E$1:$F$18,2,FALSE),VLOOKUP(E38,DICIONÁRIO!$E$1:$F$18,2,FALSE),VLOOKUP('7) E-Esforço'!F38,DICIONÁRIO!$E$1:$F$18,2,FALSE),VLOOKUP('7) E-Esforço'!G38,DICIONÁRIO!$E$1:$F$18,2,FALSE),VLOOKUP('7) E-Esforço'!H38,DICIONÁRIO!$E$1:$F$18,2,FALSE),VLOOKUP('7) E-Esforço'!I38,DICIONÁRIO!$E$1:$F$18,2,FALSE))</f>
        <v>#N/A</v>
      </c>
      <c r="K38" s="103" t="e">
        <f t="shared" si="0"/>
        <v>#N/A</v>
      </c>
    </row>
    <row r="39" spans="1:11" ht="75" customHeight="1">
      <c r="A39" s="88">
        <f>'4) R-Alcance'!A39</f>
        <v>0</v>
      </c>
      <c r="B39" s="88">
        <f>'4) R-Alcance'!B39</f>
        <v>0</v>
      </c>
      <c r="C39" s="93">
        <f>'4) R-Alcance'!C39</f>
        <v>0</v>
      </c>
      <c r="D39" s="99"/>
      <c r="E39" s="21"/>
      <c r="F39" s="21"/>
      <c r="G39" s="21"/>
      <c r="H39" s="21"/>
      <c r="I39" s="22"/>
      <c r="J39" s="16" t="e">
        <f>SUM(VLOOKUP(D39,DICIONÁRIO!$E$1:$F$18,2,FALSE),VLOOKUP(E39,DICIONÁRIO!$E$1:$F$18,2,FALSE),VLOOKUP('7) E-Esforço'!F39,DICIONÁRIO!$E$1:$F$18,2,FALSE),VLOOKUP('7) E-Esforço'!G39,DICIONÁRIO!$E$1:$F$18,2,FALSE),VLOOKUP('7) E-Esforço'!H39,DICIONÁRIO!$E$1:$F$18,2,FALSE),VLOOKUP('7) E-Esforço'!I39,DICIONÁRIO!$E$1:$F$18,2,FALSE))</f>
        <v>#N/A</v>
      </c>
      <c r="K39" s="103" t="e">
        <f t="shared" si="0"/>
        <v>#N/A</v>
      </c>
    </row>
    <row r="40" spans="1:11" ht="75" customHeight="1">
      <c r="A40" s="88">
        <f>'4) R-Alcance'!A40</f>
        <v>0</v>
      </c>
      <c r="B40" s="88">
        <f>'4) R-Alcance'!B40</f>
        <v>0</v>
      </c>
      <c r="C40" s="93">
        <f>'4) R-Alcance'!C40</f>
        <v>0</v>
      </c>
      <c r="D40" s="99"/>
      <c r="E40" s="21"/>
      <c r="F40" s="21"/>
      <c r="G40" s="21"/>
      <c r="H40" s="21"/>
      <c r="I40" s="22"/>
      <c r="J40" s="16" t="e">
        <f>SUM(VLOOKUP(D40,DICIONÁRIO!$E$1:$F$18,2,FALSE),VLOOKUP(E40,DICIONÁRIO!$E$1:$F$18,2,FALSE),VLOOKUP('7) E-Esforço'!F40,DICIONÁRIO!$E$1:$F$18,2,FALSE),VLOOKUP('7) E-Esforço'!G40,DICIONÁRIO!$E$1:$F$18,2,FALSE),VLOOKUP('7) E-Esforço'!H40,DICIONÁRIO!$E$1:$F$18,2,FALSE),VLOOKUP('7) E-Esforço'!I40,DICIONÁRIO!$E$1:$F$18,2,FALSE))</f>
        <v>#N/A</v>
      </c>
      <c r="K40" s="103" t="e">
        <f t="shared" si="0"/>
        <v>#N/A</v>
      </c>
    </row>
    <row r="41" spans="1:11" ht="75" customHeight="1">
      <c r="A41" s="88">
        <f>'4) R-Alcance'!A41</f>
        <v>0</v>
      </c>
      <c r="B41" s="88">
        <f>'4) R-Alcance'!B41</f>
        <v>0</v>
      </c>
      <c r="C41" s="93">
        <f>'4) R-Alcance'!C41</f>
        <v>0</v>
      </c>
      <c r="D41" s="99"/>
      <c r="E41" s="21"/>
      <c r="F41" s="21"/>
      <c r="G41" s="21"/>
      <c r="H41" s="21"/>
      <c r="I41" s="22"/>
      <c r="J41" s="16" t="e">
        <f>SUM(VLOOKUP(D41,DICIONÁRIO!$E$1:$F$18,2,FALSE),VLOOKUP(E41,DICIONÁRIO!$E$1:$F$18,2,FALSE),VLOOKUP('7) E-Esforço'!F41,DICIONÁRIO!$E$1:$F$18,2,FALSE),VLOOKUP('7) E-Esforço'!G41,DICIONÁRIO!$E$1:$F$18,2,FALSE),VLOOKUP('7) E-Esforço'!H41,DICIONÁRIO!$E$1:$F$18,2,FALSE),VLOOKUP('7) E-Esforço'!I41,DICIONÁRIO!$E$1:$F$18,2,FALSE))</f>
        <v>#N/A</v>
      </c>
      <c r="K41" s="103" t="e">
        <f t="shared" si="0"/>
        <v>#N/A</v>
      </c>
    </row>
    <row r="42" spans="1:11" ht="75" customHeight="1">
      <c r="A42" s="88">
        <f>'4) R-Alcance'!A42</f>
        <v>0</v>
      </c>
      <c r="B42" s="88">
        <f>'4) R-Alcance'!B42</f>
        <v>0</v>
      </c>
      <c r="C42" s="93">
        <f>'4) R-Alcance'!C42</f>
        <v>0</v>
      </c>
      <c r="D42" s="99"/>
      <c r="E42" s="21"/>
      <c r="F42" s="21"/>
      <c r="G42" s="21"/>
      <c r="H42" s="21"/>
      <c r="I42" s="22"/>
      <c r="J42" s="16" t="e">
        <f>SUM(VLOOKUP(D42,DICIONÁRIO!$E$1:$F$18,2,FALSE),VLOOKUP(E42,DICIONÁRIO!$E$1:$F$18,2,FALSE),VLOOKUP('7) E-Esforço'!F42,DICIONÁRIO!$E$1:$F$18,2,FALSE),VLOOKUP('7) E-Esforço'!G42,DICIONÁRIO!$E$1:$F$18,2,FALSE),VLOOKUP('7) E-Esforço'!H42,DICIONÁRIO!$E$1:$F$18,2,FALSE),VLOOKUP('7) E-Esforço'!I42,DICIONÁRIO!$E$1:$F$18,2,FALSE))</f>
        <v>#N/A</v>
      </c>
      <c r="K42" s="103" t="e">
        <f t="shared" si="0"/>
        <v>#N/A</v>
      </c>
    </row>
    <row r="43" spans="1:11" ht="75" customHeight="1">
      <c r="A43" s="88">
        <f>'4) R-Alcance'!A43</f>
        <v>0</v>
      </c>
      <c r="B43" s="88">
        <f>'4) R-Alcance'!B43</f>
        <v>0</v>
      </c>
      <c r="C43" s="93">
        <f>'4) R-Alcance'!C43</f>
        <v>0</v>
      </c>
      <c r="D43" s="99"/>
      <c r="E43" s="21"/>
      <c r="F43" s="21"/>
      <c r="G43" s="21"/>
      <c r="H43" s="21"/>
      <c r="I43" s="22"/>
      <c r="J43" s="16" t="e">
        <f>SUM(VLOOKUP(D43,DICIONÁRIO!$E$1:$F$18,2,FALSE),VLOOKUP(E43,DICIONÁRIO!$E$1:$F$18,2,FALSE),VLOOKUP('7) E-Esforço'!F43,DICIONÁRIO!$E$1:$F$18,2,FALSE),VLOOKUP('7) E-Esforço'!G43,DICIONÁRIO!$E$1:$F$18,2,FALSE),VLOOKUP('7) E-Esforço'!H43,DICIONÁRIO!$E$1:$F$18,2,FALSE),VLOOKUP('7) E-Esforço'!I43,DICIONÁRIO!$E$1:$F$18,2,FALSE))</f>
        <v>#N/A</v>
      </c>
      <c r="K43" s="103" t="e">
        <f t="shared" si="0"/>
        <v>#N/A</v>
      </c>
    </row>
    <row r="44" spans="1:11" ht="75" customHeight="1">
      <c r="A44" s="88">
        <f>'4) R-Alcance'!A44</f>
        <v>0</v>
      </c>
      <c r="B44" s="88">
        <f>'4) R-Alcance'!B44</f>
        <v>0</v>
      </c>
      <c r="C44" s="93">
        <f>'4) R-Alcance'!C44</f>
        <v>0</v>
      </c>
      <c r="D44" s="99"/>
      <c r="E44" s="21"/>
      <c r="F44" s="21"/>
      <c r="G44" s="21"/>
      <c r="H44" s="21"/>
      <c r="I44" s="22"/>
      <c r="J44" s="16" t="e">
        <f>SUM(VLOOKUP(D44,DICIONÁRIO!$E$1:$F$18,2,FALSE),VLOOKUP(E44,DICIONÁRIO!$E$1:$F$18,2,FALSE),VLOOKUP('7) E-Esforço'!F44,DICIONÁRIO!$E$1:$F$18,2,FALSE),VLOOKUP('7) E-Esforço'!G44,DICIONÁRIO!$E$1:$F$18,2,FALSE),VLOOKUP('7) E-Esforço'!H44,DICIONÁRIO!$E$1:$F$18,2,FALSE),VLOOKUP('7) E-Esforço'!I44,DICIONÁRIO!$E$1:$F$18,2,FALSE))</f>
        <v>#N/A</v>
      </c>
      <c r="K44" s="103" t="e">
        <f t="shared" si="0"/>
        <v>#N/A</v>
      </c>
    </row>
    <row r="45" spans="1:11" ht="75" customHeight="1">
      <c r="A45" s="88">
        <f>'4) R-Alcance'!A45</f>
        <v>0</v>
      </c>
      <c r="B45" s="88">
        <f>'4) R-Alcance'!B45</f>
        <v>0</v>
      </c>
      <c r="C45" s="93">
        <f>'4) R-Alcance'!C45</f>
        <v>0</v>
      </c>
      <c r="D45" s="99"/>
      <c r="E45" s="21"/>
      <c r="F45" s="21"/>
      <c r="G45" s="21"/>
      <c r="H45" s="21"/>
      <c r="I45" s="22"/>
      <c r="J45" s="16" t="e">
        <f>SUM(VLOOKUP(D45,DICIONÁRIO!$E$1:$F$18,2,FALSE),VLOOKUP(E45,DICIONÁRIO!$E$1:$F$18,2,FALSE),VLOOKUP('7) E-Esforço'!F45,DICIONÁRIO!$E$1:$F$18,2,FALSE),VLOOKUP('7) E-Esforço'!G45,DICIONÁRIO!$E$1:$F$18,2,FALSE),VLOOKUP('7) E-Esforço'!H45,DICIONÁRIO!$E$1:$F$18,2,FALSE),VLOOKUP('7) E-Esforço'!I45,DICIONÁRIO!$E$1:$F$18,2,FALSE))</f>
        <v>#N/A</v>
      </c>
      <c r="K45" s="103" t="e">
        <f t="shared" si="0"/>
        <v>#N/A</v>
      </c>
    </row>
    <row r="46" spans="1:11" ht="75" customHeight="1">
      <c r="A46" s="88">
        <f>'4) R-Alcance'!A46</f>
        <v>0</v>
      </c>
      <c r="B46" s="88">
        <f>'4) R-Alcance'!B46</f>
        <v>0</v>
      </c>
      <c r="C46" s="93">
        <f>'4) R-Alcance'!C46</f>
        <v>0</v>
      </c>
      <c r="D46" s="99"/>
      <c r="E46" s="21"/>
      <c r="F46" s="21"/>
      <c r="G46" s="21"/>
      <c r="H46" s="21"/>
      <c r="I46" s="22"/>
      <c r="J46" s="16" t="e">
        <f>SUM(VLOOKUP(D46,DICIONÁRIO!$E$1:$F$18,2,FALSE),VLOOKUP(E46,DICIONÁRIO!$E$1:$F$18,2,FALSE),VLOOKUP('7) E-Esforço'!F46,DICIONÁRIO!$E$1:$F$18,2,FALSE),VLOOKUP('7) E-Esforço'!G46,DICIONÁRIO!$E$1:$F$18,2,FALSE),VLOOKUP('7) E-Esforço'!H46,DICIONÁRIO!$E$1:$F$18,2,FALSE),VLOOKUP('7) E-Esforço'!I46,DICIONÁRIO!$E$1:$F$18,2,FALSE))</f>
        <v>#N/A</v>
      </c>
      <c r="K46" s="103" t="e">
        <f t="shared" si="0"/>
        <v>#N/A</v>
      </c>
    </row>
    <row r="47" spans="1:11" ht="75" customHeight="1">
      <c r="A47" s="88">
        <f>'4) R-Alcance'!A47</f>
        <v>0</v>
      </c>
      <c r="B47" s="88">
        <f>'4) R-Alcance'!B47</f>
        <v>0</v>
      </c>
      <c r="C47" s="93">
        <f>'4) R-Alcance'!C47</f>
        <v>0</v>
      </c>
      <c r="D47" s="99"/>
      <c r="E47" s="21"/>
      <c r="F47" s="21"/>
      <c r="G47" s="21"/>
      <c r="H47" s="21"/>
      <c r="I47" s="22"/>
      <c r="J47" s="16" t="e">
        <f>SUM(VLOOKUP(D47,DICIONÁRIO!$E$1:$F$18,2,FALSE),VLOOKUP(E47,DICIONÁRIO!$E$1:$F$18,2,FALSE),VLOOKUP('7) E-Esforço'!F47,DICIONÁRIO!$E$1:$F$18,2,FALSE),VLOOKUP('7) E-Esforço'!G47,DICIONÁRIO!$E$1:$F$18,2,FALSE),VLOOKUP('7) E-Esforço'!H47,DICIONÁRIO!$E$1:$F$18,2,FALSE),VLOOKUP('7) E-Esforço'!I47,DICIONÁRIO!$E$1:$F$18,2,FALSE))</f>
        <v>#N/A</v>
      </c>
      <c r="K47" s="103" t="e">
        <f t="shared" si="0"/>
        <v>#N/A</v>
      </c>
    </row>
    <row r="48" spans="1:11" ht="75" customHeight="1">
      <c r="A48" s="88">
        <f>'4) R-Alcance'!A48</f>
        <v>0</v>
      </c>
      <c r="B48" s="88">
        <f>'4) R-Alcance'!B48</f>
        <v>0</v>
      </c>
      <c r="C48" s="93">
        <f>'4) R-Alcance'!C48</f>
        <v>0</v>
      </c>
      <c r="D48" s="99"/>
      <c r="E48" s="21"/>
      <c r="F48" s="21"/>
      <c r="G48" s="21"/>
      <c r="H48" s="21"/>
      <c r="I48" s="22"/>
      <c r="J48" s="16" t="e">
        <f>SUM(VLOOKUP(D48,DICIONÁRIO!$E$1:$F$18,2,FALSE),VLOOKUP(E48,DICIONÁRIO!$E$1:$F$18,2,FALSE),VLOOKUP('7) E-Esforço'!F48,DICIONÁRIO!$E$1:$F$18,2,FALSE),VLOOKUP('7) E-Esforço'!G48,DICIONÁRIO!$E$1:$F$18,2,FALSE),VLOOKUP('7) E-Esforço'!H48,DICIONÁRIO!$E$1:$F$18,2,FALSE),VLOOKUP('7) E-Esforço'!I48,DICIONÁRIO!$E$1:$F$18,2,FALSE))</f>
        <v>#N/A</v>
      </c>
      <c r="K48" s="103" t="e">
        <f t="shared" si="0"/>
        <v>#N/A</v>
      </c>
    </row>
    <row r="49" spans="1:11" ht="75" customHeight="1">
      <c r="A49" s="88">
        <f>'4) R-Alcance'!A49</f>
        <v>0</v>
      </c>
      <c r="B49" s="88">
        <f>'4) R-Alcance'!B49</f>
        <v>0</v>
      </c>
      <c r="C49" s="93">
        <f>'4) R-Alcance'!C49</f>
        <v>0</v>
      </c>
      <c r="D49" s="99"/>
      <c r="E49" s="21"/>
      <c r="F49" s="21"/>
      <c r="G49" s="21"/>
      <c r="H49" s="21"/>
      <c r="I49" s="22"/>
      <c r="J49" s="16" t="e">
        <f>SUM(VLOOKUP(D49,DICIONÁRIO!$E$1:$F$18,2,FALSE),VLOOKUP(E49,DICIONÁRIO!$E$1:$F$18,2,FALSE),VLOOKUP('7) E-Esforço'!F49,DICIONÁRIO!$E$1:$F$18,2,FALSE),VLOOKUP('7) E-Esforço'!G49,DICIONÁRIO!$E$1:$F$18,2,FALSE),VLOOKUP('7) E-Esforço'!H49,DICIONÁRIO!$E$1:$F$18,2,FALSE),VLOOKUP('7) E-Esforço'!I49,DICIONÁRIO!$E$1:$F$18,2,FALSE))</f>
        <v>#N/A</v>
      </c>
      <c r="K49" s="103" t="e">
        <f t="shared" si="0"/>
        <v>#N/A</v>
      </c>
    </row>
    <row r="50" spans="1:11" ht="75" customHeight="1" thickBot="1">
      <c r="A50" s="89">
        <f>'4) R-Alcance'!A50</f>
        <v>0</v>
      </c>
      <c r="B50" s="89">
        <f>'4) R-Alcance'!B50</f>
        <v>0</v>
      </c>
      <c r="C50" s="94">
        <f>'4) R-Alcance'!C50</f>
        <v>0</v>
      </c>
      <c r="D50" s="100"/>
      <c r="E50" s="23"/>
      <c r="F50" s="23"/>
      <c r="G50" s="23"/>
      <c r="H50" s="23"/>
      <c r="I50" s="24"/>
      <c r="J50" s="16" t="e">
        <f>SUM(VLOOKUP(D50,DICIONÁRIO!$E$1:$F$18,2,FALSE),VLOOKUP(E50,DICIONÁRIO!$E$1:$F$18,2,FALSE),VLOOKUP('7) E-Esforço'!F50,DICIONÁRIO!$E$1:$F$18,2,FALSE),VLOOKUP('7) E-Esforço'!G50,DICIONÁRIO!$E$1:$F$18,2,FALSE),VLOOKUP('7) E-Esforço'!H50,DICIONÁRIO!$E$1:$F$18,2,FALSE),VLOOKUP('7) E-Esforço'!I50,DICIONÁRIO!$E$1:$F$18,2,FALSE))</f>
        <v>#N/A</v>
      </c>
      <c r="K50" s="103" t="e">
        <f t="shared" si="0"/>
        <v>#N/A</v>
      </c>
    </row>
  </sheetData>
  <sheetProtection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4" activePane="bottomRight" state="frozen"/>
      <selection pane="bottomRight" activeCell="H6" sqref="H6"/>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31.7109375" style="7" customWidth="1"/>
    <col min="5" max="5" width="35.5703125" customWidth="1"/>
    <col min="6" max="6" width="58.7109375" customWidth="1"/>
    <col min="7" max="7" width="26.85546875" customWidth="1"/>
    <col min="8" max="8" width="51.7109375" customWidth="1"/>
  </cols>
  <sheetData>
    <row r="1" spans="1:8" ht="58.9" customHeight="1">
      <c r="A1" s="217" t="s">
        <v>7</v>
      </c>
      <c r="B1" s="218"/>
      <c r="C1" s="218"/>
      <c r="D1" s="218"/>
      <c r="E1" s="218"/>
      <c r="F1" s="218"/>
      <c r="G1" s="219"/>
      <c r="H1" s="222"/>
    </row>
    <row r="2" spans="1:8" ht="70.5" customHeight="1" thickBot="1">
      <c r="A2" s="215" t="s">
        <v>1</v>
      </c>
      <c r="B2" s="216"/>
      <c r="C2" s="216"/>
      <c r="D2" s="216"/>
      <c r="E2" s="216"/>
      <c r="F2" s="216"/>
      <c r="G2" s="216"/>
      <c r="H2" s="118"/>
    </row>
    <row r="3" spans="1:8" s="4" customFormat="1" ht="78" customHeight="1" thickBot="1">
      <c r="A3" s="104" t="s">
        <v>8</v>
      </c>
      <c r="B3" s="104" t="s">
        <v>9</v>
      </c>
      <c r="C3" s="104" t="s">
        <v>10</v>
      </c>
      <c r="D3" s="126" t="s">
        <v>92</v>
      </c>
      <c r="E3" s="105" t="s">
        <v>93</v>
      </c>
      <c r="F3" s="117" t="s">
        <v>94</v>
      </c>
      <c r="G3" s="39" t="s">
        <v>95</v>
      </c>
      <c r="H3" s="119" t="s">
        <v>96</v>
      </c>
    </row>
    <row r="4" spans="1:8" ht="75" customHeight="1">
      <c r="A4" s="60" t="str">
        <f>'4) R-Alcance'!A4</f>
        <v>Serviços de Interesse para a saúde</v>
      </c>
      <c r="B4" s="60" t="str">
        <f>'4) R-Alcance'!B4</f>
        <v>GGTES</v>
      </c>
      <c r="C4" s="106" t="str">
        <f>'4) R-Alcance'!C4</f>
        <v>14.1 - Requisitos sanitários para os serviços de acolhimento a idosos</v>
      </c>
      <c r="D4" s="95">
        <f>'4) R-Alcance'!L4*'5) I-Impacto'!K5*'6) C-Confiança'!E4/'7) E-Esforço'!K4</f>
        <v>5.333333333333333</v>
      </c>
      <c r="E4" s="159" t="s">
        <v>97</v>
      </c>
      <c r="F4" s="160"/>
      <c r="G4" s="161"/>
      <c r="H4" s="161"/>
    </row>
    <row r="5" spans="1:8" ht="75" customHeight="1">
      <c r="A5" s="60" t="str">
        <f>'4) R-Alcance'!A5</f>
        <v>Serviços de Saúde</v>
      </c>
      <c r="B5" s="60" t="str">
        <f>'4) R-Alcance'!B5</f>
        <v>GGTES</v>
      </c>
      <c r="C5" s="106" t="str">
        <f>'4) R-Alcance'!C5</f>
        <v xml:space="preserve">15.1 - Boas práticas em farmácias e drogarias - Serviços de Saúde em Farmácia (Revisão de norma do Capítulo VI ,da RDC 44, de2009.) </v>
      </c>
      <c r="D5" s="95">
        <f>'4) R-Alcance'!L5*'5) I-Impacto'!K6*'6) C-Confiança'!E5/'7) E-Esforço'!K5</f>
        <v>5.5</v>
      </c>
      <c r="E5" s="162" t="s">
        <v>97</v>
      </c>
      <c r="F5" s="163"/>
      <c r="G5" s="164"/>
      <c r="H5" s="164"/>
    </row>
    <row r="6" spans="1:8" ht="75" customHeight="1">
      <c r="A6" s="60" t="str">
        <f>'4) R-Alcance'!A6</f>
        <v>Serviços de Saúde</v>
      </c>
      <c r="B6" s="60" t="str">
        <f>'4) R-Alcance'!B6</f>
        <v>GGTES</v>
      </c>
      <c r="C6" s="106" t="str">
        <f>'4) R-Alcance'!C6</f>
        <v>15.2 - Estabelecimento de requisitos sanitários para organização e funcionamento dos serviços de medicina nuclear in vivo</v>
      </c>
      <c r="D6" s="95">
        <f>'4) R-Alcance'!L6*'5) I-Impacto'!K7*'6) C-Confiança'!E6/'7) E-Esforço'!K6</f>
        <v>8</v>
      </c>
      <c r="E6" s="162" t="s">
        <v>97</v>
      </c>
      <c r="F6" s="163"/>
      <c r="G6" s="164"/>
      <c r="H6" s="164"/>
    </row>
    <row r="7" spans="1:8" ht="75" customHeight="1">
      <c r="A7" s="60" t="str">
        <f>'4) R-Alcance'!A7</f>
        <v>Serviços de Saúde</v>
      </c>
      <c r="B7" s="60" t="str">
        <f>'4) R-Alcance'!B7</f>
        <v>GGTES</v>
      </c>
      <c r="C7" s="106" t="str">
        <f>'4) R-Alcance'!C7</f>
        <v>15.3 - Infraestrutura de Estabelecimentos Assistenciais de Saúde</v>
      </c>
      <c r="D7" s="95">
        <f>'4) R-Alcance'!L7*'5) I-Impacto'!K8*'6) C-Confiança'!E7/'7) E-Esforço'!K7</f>
        <v>5.5</v>
      </c>
      <c r="E7" s="162" t="s">
        <v>97</v>
      </c>
      <c r="F7" s="163"/>
      <c r="G7" s="164"/>
      <c r="H7" s="164"/>
    </row>
    <row r="8" spans="1:8" ht="75" customHeight="1">
      <c r="A8" s="60" t="str">
        <f>'4) R-Alcance'!A8</f>
        <v>Serviços de Saúde</v>
      </c>
      <c r="B8" s="60" t="str">
        <f>'4) R-Alcance'!B8</f>
        <v>GGTES</v>
      </c>
      <c r="C8" s="106" t="str">
        <f>'4) R-Alcance'!C8</f>
        <v>15.4 - Regulamentação de Boas Práticas para a Prevenção e o Controle das Infecções Relacionadas à Assistência à Saúde (IRAS) e resistência microbiana em serviços de saúde (proposta de Resolução RDC com requisitos e de Instrução Normativa com indicadores</v>
      </c>
      <c r="D8" s="95">
        <f>'4) R-Alcance'!L8*'5) I-Impacto'!K9*'6) C-Confiança'!E8/'7) E-Esforço'!K8</f>
        <v>3.6666666666666665</v>
      </c>
      <c r="E8" s="162" t="s">
        <v>97</v>
      </c>
      <c r="F8" s="163"/>
      <c r="G8" s="164"/>
      <c r="H8" s="164"/>
    </row>
    <row r="9" spans="1:8" ht="75" customHeight="1">
      <c r="A9" s="60" t="str">
        <f>'4) R-Alcance'!A9</f>
        <v>Serviços de Saúde</v>
      </c>
      <c r="B9" s="60" t="str">
        <f>'4) R-Alcance'!B9</f>
        <v>GGTES</v>
      </c>
      <c r="C9" s="106" t="str">
        <f>'4) R-Alcance'!C9</f>
        <v>15.5 - Regulamentação de Boas Práticas para o Processamento de Produtos utilizados na assistência à saúde</v>
      </c>
      <c r="D9" s="95">
        <f>'4) R-Alcance'!L9*'5) I-Impacto'!K10*'6) C-Confiança'!E9/'7) E-Esforço'!K9</f>
        <v>7</v>
      </c>
      <c r="E9" s="162" t="s">
        <v>97</v>
      </c>
      <c r="F9" s="165"/>
      <c r="G9" s="164"/>
      <c r="H9" s="164"/>
    </row>
    <row r="10" spans="1:8" ht="75" customHeight="1">
      <c r="A10" s="60" t="str">
        <f>'4) R-Alcance'!A10</f>
        <v>Serviços de Saúde</v>
      </c>
      <c r="B10" s="60" t="str">
        <f>'4) R-Alcance'!B10</f>
        <v>GGTES</v>
      </c>
      <c r="C10" s="106" t="str">
        <f>'4) R-Alcance'!C10</f>
        <v>15.6 - Regulamento Técnico para o Funcionamento de Provedores de Ensaios de Proficiência para Serviços que executam Exames de Análises Clínicas</v>
      </c>
      <c r="D10" s="95">
        <f>'4) R-Alcance'!L10*'5) I-Impacto'!K11*'6) C-Confiança'!E10/'7) E-Esforço'!K10</f>
        <v>2.714285714285714</v>
      </c>
      <c r="E10" s="162" t="s">
        <v>97</v>
      </c>
      <c r="F10" s="166"/>
      <c r="G10" s="164"/>
      <c r="H10" s="164"/>
    </row>
    <row r="11" spans="1:8" ht="75" customHeight="1">
      <c r="A11" s="60" t="str">
        <f>'4) R-Alcance'!A11</f>
        <v>Serviços de Saúde</v>
      </c>
      <c r="B11" s="60" t="str">
        <f>'4) R-Alcance'!B11</f>
        <v>GGTES</v>
      </c>
      <c r="C11" s="106" t="str">
        <f>'4) R-Alcance'!C11</f>
        <v>15.7 - Requisitos Sanitários para funcionamento de Laboratórios Clínicos e postos de coleta laboratorial</v>
      </c>
      <c r="D11" s="95">
        <f>'4) R-Alcance'!L11*'5) I-Impacto'!K12*'6) C-Confiança'!E11/'7) E-Esforço'!K11</f>
        <v>3.5</v>
      </c>
      <c r="E11" s="162" t="s">
        <v>97</v>
      </c>
      <c r="F11" s="165"/>
      <c r="G11" s="164"/>
      <c r="H11" s="164"/>
    </row>
    <row r="12" spans="1:8" ht="75" customHeight="1">
      <c r="A12" s="60" t="str">
        <f>'4) R-Alcance'!A12</f>
        <v>Serviços de Saúde</v>
      </c>
      <c r="B12" s="60" t="str">
        <f>'4) R-Alcance'!B12</f>
        <v>GGTES</v>
      </c>
      <c r="C12" s="106" t="str">
        <f>'4) R-Alcance'!C12</f>
        <v>15.8 - Requisitos Sanitários para funcionamento de Unidades de Terapia Intensiva (UTI) (Revisão da RDC nº 7/2010)</v>
      </c>
      <c r="D12" s="95">
        <f>'4) R-Alcance'!L12*'5) I-Impacto'!K13*'6) C-Confiança'!E12/'7) E-Esforço'!K12</f>
        <v>5.166666666666667</v>
      </c>
      <c r="E12" s="162" t="s">
        <v>97</v>
      </c>
      <c r="F12" s="165"/>
      <c r="G12" s="164"/>
      <c r="H12" s="164"/>
    </row>
    <row r="13" spans="1:8" ht="75" customHeight="1">
      <c r="A13" s="60" t="str">
        <f>'4) R-Alcance'!A13</f>
        <v>Serviços de Saúde</v>
      </c>
      <c r="B13" s="60" t="str">
        <f>'4) R-Alcance'!B13</f>
        <v>GGTES</v>
      </c>
      <c r="C13" s="106" t="str">
        <f>'4) R-Alcance'!C13</f>
        <v>15.9 - Requisitos sanitários para o funcionamento dos serviços que prestam assistência odontológica</v>
      </c>
      <c r="D13" s="95">
        <f>'4) R-Alcance'!L13*'5) I-Impacto'!K14*'6) C-Confiança'!E13/'7) E-Esforço'!K13</f>
        <v>4.666666666666667</v>
      </c>
      <c r="E13" s="162" t="s">
        <v>97</v>
      </c>
      <c r="F13" s="165"/>
      <c r="G13" s="164"/>
      <c r="H13" s="164"/>
    </row>
    <row r="14" spans="1:8" ht="75" customHeight="1">
      <c r="A14" s="60">
        <f>'4) R-Alcance'!A14</f>
        <v>0</v>
      </c>
      <c r="B14" s="60">
        <f>'4) R-Alcance'!B14</f>
        <v>0</v>
      </c>
      <c r="C14" s="106">
        <f>'4) R-Alcance'!C14</f>
        <v>0</v>
      </c>
      <c r="D14" s="95" t="e">
        <f>'4) R-Alcance'!L14*'5) I-Impacto'!K15*'6) C-Confiança'!E14/'7) E-Esforço'!K14</f>
        <v>#N/A</v>
      </c>
      <c r="E14" s="162"/>
      <c r="F14" s="165"/>
      <c r="G14" s="164"/>
      <c r="H14" s="164"/>
    </row>
    <row r="15" spans="1:8" ht="75" customHeight="1">
      <c r="A15" s="60">
        <f>'4) R-Alcance'!A15</f>
        <v>0</v>
      </c>
      <c r="B15" s="60">
        <f>'4) R-Alcance'!B15</f>
        <v>0</v>
      </c>
      <c r="C15" s="106">
        <f>'4) R-Alcance'!C15</f>
        <v>0</v>
      </c>
      <c r="D15" s="95" t="e">
        <f>'4) R-Alcance'!L15*'5) I-Impacto'!K16*'6) C-Confiança'!E15/'7) E-Esforço'!K15</f>
        <v>#N/A</v>
      </c>
      <c r="E15" s="162"/>
      <c r="F15" s="165"/>
      <c r="G15" s="164"/>
      <c r="H15" s="164"/>
    </row>
    <row r="16" spans="1:8" ht="75" customHeight="1">
      <c r="A16" s="60">
        <f>'4) R-Alcance'!A16</f>
        <v>0</v>
      </c>
      <c r="B16" s="60">
        <f>'4) R-Alcance'!B16</f>
        <v>0</v>
      </c>
      <c r="C16" s="106">
        <f>'4) R-Alcance'!C16</f>
        <v>0</v>
      </c>
      <c r="D16" s="95" t="e">
        <f>'4) R-Alcance'!L16*'5) I-Impacto'!K17*'6) C-Confiança'!E16/'7) E-Esforço'!K16</f>
        <v>#N/A</v>
      </c>
      <c r="E16" s="162"/>
      <c r="F16" s="165"/>
      <c r="G16" s="164"/>
      <c r="H16" s="164"/>
    </row>
    <row r="17" spans="1:8" ht="75" customHeight="1">
      <c r="A17" s="60">
        <f>'4) R-Alcance'!A17</f>
        <v>0</v>
      </c>
      <c r="B17" s="60">
        <f>'4) R-Alcance'!B17</f>
        <v>0</v>
      </c>
      <c r="C17" s="106">
        <f>'4) R-Alcance'!C17</f>
        <v>0</v>
      </c>
      <c r="D17" s="95" t="e">
        <f>'4) R-Alcance'!L17*'5) I-Impacto'!K18*'6) C-Confiança'!E17/'7) E-Esforço'!K17</f>
        <v>#N/A</v>
      </c>
      <c r="E17" s="162"/>
      <c r="F17" s="165"/>
      <c r="G17" s="164"/>
      <c r="H17" s="164"/>
    </row>
    <row r="18" spans="1:8" ht="75" customHeight="1">
      <c r="A18" s="60">
        <f>'4) R-Alcance'!A18</f>
        <v>0</v>
      </c>
      <c r="B18" s="60">
        <f>'4) R-Alcance'!B18</f>
        <v>0</v>
      </c>
      <c r="C18" s="106">
        <f>'4) R-Alcance'!C18</f>
        <v>0</v>
      </c>
      <c r="D18" s="95" t="e">
        <f>'4) R-Alcance'!L18*'5) I-Impacto'!K19*'6) C-Confiança'!E18/'7) E-Esforço'!K18</f>
        <v>#N/A</v>
      </c>
      <c r="E18" s="162"/>
      <c r="F18" s="165"/>
      <c r="G18" s="164"/>
      <c r="H18" s="164"/>
    </row>
    <row r="19" spans="1:8" ht="75" customHeight="1">
      <c r="A19" s="60">
        <f>'4) R-Alcance'!A19</f>
        <v>0</v>
      </c>
      <c r="B19" s="60">
        <f>'4) R-Alcance'!B19</f>
        <v>0</v>
      </c>
      <c r="C19" s="106">
        <f>'4) R-Alcance'!C19</f>
        <v>0</v>
      </c>
      <c r="D19" s="95" t="e">
        <f>'4) R-Alcance'!L19*'5) I-Impacto'!K20*'6) C-Confiança'!E19/'7) E-Esforço'!K19</f>
        <v>#N/A</v>
      </c>
      <c r="E19" s="162"/>
      <c r="F19" s="165"/>
      <c r="G19" s="164"/>
      <c r="H19" s="164"/>
    </row>
    <row r="20" spans="1:8" ht="75" customHeight="1">
      <c r="A20" s="60">
        <f>'4) R-Alcance'!A20</f>
        <v>0</v>
      </c>
      <c r="B20" s="60">
        <f>'4) R-Alcance'!B20</f>
        <v>0</v>
      </c>
      <c r="C20" s="106">
        <f>'4) R-Alcance'!C20</f>
        <v>0</v>
      </c>
      <c r="D20" s="95" t="e">
        <f>'4) R-Alcance'!L20*'5) I-Impacto'!K21*'6) C-Confiança'!E20/'7) E-Esforço'!K20</f>
        <v>#N/A</v>
      </c>
      <c r="E20" s="162"/>
      <c r="F20" s="165"/>
      <c r="G20" s="164"/>
      <c r="H20" s="164"/>
    </row>
    <row r="21" spans="1:8" ht="75" customHeight="1">
      <c r="A21" s="60">
        <f>'4) R-Alcance'!A21</f>
        <v>0</v>
      </c>
      <c r="B21" s="60">
        <f>'4) R-Alcance'!B21</f>
        <v>0</v>
      </c>
      <c r="C21" s="106">
        <f>'4) R-Alcance'!C21</f>
        <v>0</v>
      </c>
      <c r="D21" s="95" t="e">
        <f>'4) R-Alcance'!L21*'5) I-Impacto'!K22*'6) C-Confiança'!E21/'7) E-Esforço'!K21</f>
        <v>#N/A</v>
      </c>
      <c r="E21" s="162"/>
      <c r="F21" s="165"/>
      <c r="G21" s="164"/>
      <c r="H21" s="164"/>
    </row>
    <row r="22" spans="1:8" ht="75" customHeight="1">
      <c r="A22" s="60">
        <f>'4) R-Alcance'!A22</f>
        <v>0</v>
      </c>
      <c r="B22" s="60">
        <f>'4) R-Alcance'!B22</f>
        <v>0</v>
      </c>
      <c r="C22" s="106">
        <f>'4) R-Alcance'!C22</f>
        <v>0</v>
      </c>
      <c r="D22" s="95" t="e">
        <f>'4) R-Alcance'!L22*'5) I-Impacto'!K23*'6) C-Confiança'!E22/'7) E-Esforço'!K22</f>
        <v>#N/A</v>
      </c>
      <c r="E22" s="162"/>
      <c r="F22" s="165"/>
      <c r="G22" s="164"/>
      <c r="H22" s="164"/>
    </row>
    <row r="23" spans="1:8" ht="75" customHeight="1">
      <c r="A23" s="60">
        <f>'4) R-Alcance'!A23</f>
        <v>0</v>
      </c>
      <c r="B23" s="60">
        <f>'4) R-Alcance'!B23</f>
        <v>0</v>
      </c>
      <c r="C23" s="106">
        <f>'4) R-Alcance'!C23</f>
        <v>0</v>
      </c>
      <c r="D23" s="95" t="e">
        <f>'4) R-Alcance'!L23*'5) I-Impacto'!K24*'6) C-Confiança'!E23/'7) E-Esforço'!K23</f>
        <v>#N/A</v>
      </c>
      <c r="E23" s="162"/>
      <c r="F23" s="165"/>
      <c r="G23" s="164"/>
      <c r="H23" s="164"/>
    </row>
    <row r="24" spans="1:8" ht="75" customHeight="1">
      <c r="A24" s="60">
        <f>'4) R-Alcance'!A24</f>
        <v>0</v>
      </c>
      <c r="B24" s="60">
        <f>'4) R-Alcance'!B24</f>
        <v>0</v>
      </c>
      <c r="C24" s="106">
        <f>'4) R-Alcance'!C24</f>
        <v>0</v>
      </c>
      <c r="D24" s="95" t="e">
        <f>'4) R-Alcance'!L24*'5) I-Impacto'!K25*'6) C-Confiança'!E24/'7) E-Esforço'!K24</f>
        <v>#N/A</v>
      </c>
      <c r="E24" s="162"/>
      <c r="F24" s="165"/>
      <c r="G24" s="164"/>
      <c r="H24" s="164"/>
    </row>
    <row r="25" spans="1:8" ht="75" customHeight="1">
      <c r="A25" s="60">
        <f>'4) R-Alcance'!A25</f>
        <v>0</v>
      </c>
      <c r="B25" s="60">
        <f>'4) R-Alcance'!B25</f>
        <v>0</v>
      </c>
      <c r="C25" s="106">
        <f>'4) R-Alcance'!C25</f>
        <v>0</v>
      </c>
      <c r="D25" s="95" t="e">
        <f>'4) R-Alcance'!L25*'5) I-Impacto'!K26*'6) C-Confiança'!E25/'7) E-Esforço'!K25</f>
        <v>#N/A</v>
      </c>
      <c r="E25" s="162"/>
      <c r="F25" s="165"/>
      <c r="G25" s="164"/>
      <c r="H25" s="164"/>
    </row>
    <row r="26" spans="1:8" ht="75" customHeight="1">
      <c r="A26" s="60">
        <f>'4) R-Alcance'!A26</f>
        <v>0</v>
      </c>
      <c r="B26" s="60">
        <f>'4) R-Alcance'!B26</f>
        <v>0</v>
      </c>
      <c r="C26" s="106">
        <f>'4) R-Alcance'!C26</f>
        <v>0</v>
      </c>
      <c r="D26" s="95" t="e">
        <f>'4) R-Alcance'!L26*'5) I-Impacto'!K27*'6) C-Confiança'!E26/'7) E-Esforço'!K26</f>
        <v>#N/A</v>
      </c>
      <c r="E26" s="162"/>
      <c r="F26" s="165"/>
      <c r="G26" s="164"/>
      <c r="H26" s="164"/>
    </row>
    <row r="27" spans="1:8" ht="75" customHeight="1">
      <c r="A27" s="60">
        <f>'4) R-Alcance'!A27</f>
        <v>0</v>
      </c>
      <c r="B27" s="60">
        <f>'4) R-Alcance'!B27</f>
        <v>0</v>
      </c>
      <c r="C27" s="106">
        <f>'4) R-Alcance'!C27</f>
        <v>0</v>
      </c>
      <c r="D27" s="95" t="e">
        <f>'4) R-Alcance'!L27*'5) I-Impacto'!K28*'6) C-Confiança'!E27/'7) E-Esforço'!K27</f>
        <v>#N/A</v>
      </c>
      <c r="E27" s="162"/>
      <c r="F27" s="165"/>
      <c r="G27" s="164"/>
      <c r="H27" s="164"/>
    </row>
    <row r="28" spans="1:8" ht="75" customHeight="1">
      <c r="A28" s="60">
        <f>'4) R-Alcance'!A28</f>
        <v>0</v>
      </c>
      <c r="B28" s="60">
        <f>'4) R-Alcance'!B28</f>
        <v>0</v>
      </c>
      <c r="C28" s="106">
        <f>'4) R-Alcance'!C28</f>
        <v>0</v>
      </c>
      <c r="D28" s="95" t="e">
        <f>'4) R-Alcance'!L28*'5) I-Impacto'!K29*'6) C-Confiança'!E28/'7) E-Esforço'!K28</f>
        <v>#N/A</v>
      </c>
      <c r="E28" s="162"/>
      <c r="F28" s="165"/>
      <c r="G28" s="164"/>
      <c r="H28" s="164"/>
    </row>
    <row r="29" spans="1:8" ht="75" customHeight="1">
      <c r="A29" s="60">
        <f>'4) R-Alcance'!A29</f>
        <v>0</v>
      </c>
      <c r="B29" s="60">
        <f>'4) R-Alcance'!B29</f>
        <v>0</v>
      </c>
      <c r="C29" s="106">
        <f>'4) R-Alcance'!C29</f>
        <v>0</v>
      </c>
      <c r="D29" s="95" t="e">
        <f>'4) R-Alcance'!L29*'5) I-Impacto'!K30*'6) C-Confiança'!E29/'7) E-Esforço'!K29</f>
        <v>#N/A</v>
      </c>
      <c r="E29" s="162"/>
      <c r="F29" s="165"/>
      <c r="G29" s="164"/>
      <c r="H29" s="164"/>
    </row>
    <row r="30" spans="1:8" ht="75" customHeight="1">
      <c r="A30" s="60">
        <f>'4) R-Alcance'!A30</f>
        <v>0</v>
      </c>
      <c r="B30" s="60">
        <f>'4) R-Alcance'!B30</f>
        <v>0</v>
      </c>
      <c r="C30" s="106">
        <f>'4) R-Alcance'!C30</f>
        <v>0</v>
      </c>
      <c r="D30" s="95" t="e">
        <f>'4) R-Alcance'!L30*'5) I-Impacto'!K31*'6) C-Confiança'!E30/'7) E-Esforço'!K30</f>
        <v>#N/A</v>
      </c>
      <c r="E30" s="162"/>
      <c r="F30" s="165"/>
      <c r="G30" s="164"/>
      <c r="H30" s="164"/>
    </row>
    <row r="31" spans="1:8" ht="75" customHeight="1">
      <c r="A31" s="60">
        <f>'4) R-Alcance'!A31</f>
        <v>0</v>
      </c>
      <c r="B31" s="60">
        <f>'4) R-Alcance'!B31</f>
        <v>0</v>
      </c>
      <c r="C31" s="106">
        <f>'4) R-Alcance'!C31</f>
        <v>0</v>
      </c>
      <c r="D31" s="95" t="e">
        <f>'4) R-Alcance'!L31*'5) I-Impacto'!K32*'6) C-Confiança'!E31/'7) E-Esforço'!K31</f>
        <v>#N/A</v>
      </c>
      <c r="E31" s="162"/>
      <c r="F31" s="165"/>
      <c r="G31" s="164"/>
      <c r="H31" s="164"/>
    </row>
    <row r="32" spans="1:8" ht="75" customHeight="1">
      <c r="A32" s="60">
        <f>'4) R-Alcance'!A32</f>
        <v>0</v>
      </c>
      <c r="B32" s="60">
        <f>'4) R-Alcance'!B32</f>
        <v>0</v>
      </c>
      <c r="C32" s="106">
        <f>'4) R-Alcance'!C32</f>
        <v>0</v>
      </c>
      <c r="D32" s="95" t="e">
        <f>'4) R-Alcance'!L32*'5) I-Impacto'!K33*'6) C-Confiança'!E32/'7) E-Esforço'!K32</f>
        <v>#N/A</v>
      </c>
      <c r="E32" s="162"/>
      <c r="F32" s="165"/>
      <c r="G32" s="164"/>
      <c r="H32" s="164"/>
    </row>
    <row r="33" spans="1:8" ht="75" customHeight="1">
      <c r="A33" s="60">
        <f>'4) R-Alcance'!A33</f>
        <v>0</v>
      </c>
      <c r="B33" s="60">
        <f>'4) R-Alcance'!B33</f>
        <v>0</v>
      </c>
      <c r="C33" s="106">
        <f>'4) R-Alcance'!C33</f>
        <v>0</v>
      </c>
      <c r="D33" s="95" t="e">
        <f>'4) R-Alcance'!L33*'5) I-Impacto'!K34*'6) C-Confiança'!E33/'7) E-Esforço'!K33</f>
        <v>#N/A</v>
      </c>
      <c r="E33" s="127"/>
      <c r="F33" s="113"/>
      <c r="G33" s="115"/>
      <c r="H33" s="115"/>
    </row>
    <row r="34" spans="1:8" ht="75" customHeight="1">
      <c r="A34" s="60">
        <f>'4) R-Alcance'!A34</f>
        <v>0</v>
      </c>
      <c r="B34" s="60">
        <f>'4) R-Alcance'!B34</f>
        <v>0</v>
      </c>
      <c r="C34" s="106">
        <f>'4) R-Alcance'!C34</f>
        <v>0</v>
      </c>
      <c r="D34" s="95" t="e">
        <f>'4) R-Alcance'!L34*'5) I-Impacto'!K35*'6) C-Confiança'!E34/'7) E-Esforço'!K34</f>
        <v>#N/A</v>
      </c>
      <c r="E34" s="127"/>
      <c r="F34" s="113"/>
      <c r="G34" s="115"/>
      <c r="H34" s="115"/>
    </row>
    <row r="35" spans="1:8" ht="75" customHeight="1">
      <c r="A35" s="60">
        <f>'4) R-Alcance'!A35</f>
        <v>0</v>
      </c>
      <c r="B35" s="60">
        <f>'4) R-Alcance'!B35</f>
        <v>0</v>
      </c>
      <c r="C35" s="106">
        <f>'4) R-Alcance'!C35</f>
        <v>0</v>
      </c>
      <c r="D35" s="95" t="e">
        <f>'4) R-Alcance'!L35*'5) I-Impacto'!K36*'6) C-Confiança'!E35/'7) E-Esforço'!K35</f>
        <v>#N/A</v>
      </c>
      <c r="E35" s="127"/>
      <c r="F35" s="113"/>
      <c r="G35" s="115"/>
      <c r="H35" s="115"/>
    </row>
    <row r="36" spans="1:8" ht="75" customHeight="1">
      <c r="A36" s="60">
        <f>'4) R-Alcance'!A36</f>
        <v>0</v>
      </c>
      <c r="B36" s="60">
        <f>'4) R-Alcance'!B36</f>
        <v>0</v>
      </c>
      <c r="C36" s="106">
        <f>'4) R-Alcance'!C36</f>
        <v>0</v>
      </c>
      <c r="D36" s="95" t="e">
        <f>'4) R-Alcance'!L36*'5) I-Impacto'!K37*'6) C-Confiança'!E36/'7) E-Esforço'!K36</f>
        <v>#N/A</v>
      </c>
      <c r="E36" s="127"/>
      <c r="F36" s="113"/>
      <c r="G36" s="115"/>
      <c r="H36" s="115"/>
    </row>
    <row r="37" spans="1:8" ht="75" customHeight="1">
      <c r="A37" s="60">
        <f>'4) R-Alcance'!A37</f>
        <v>0</v>
      </c>
      <c r="B37" s="60">
        <f>'4) R-Alcance'!B37</f>
        <v>0</v>
      </c>
      <c r="C37" s="106">
        <f>'4) R-Alcance'!C37</f>
        <v>0</v>
      </c>
      <c r="D37" s="95" t="e">
        <f>'4) R-Alcance'!L37*'5) I-Impacto'!K38*'6) C-Confiança'!E37/'7) E-Esforço'!K37</f>
        <v>#N/A</v>
      </c>
      <c r="E37" s="127"/>
      <c r="F37" s="113"/>
      <c r="G37" s="115"/>
      <c r="H37" s="115"/>
    </row>
    <row r="38" spans="1:8" ht="75" customHeight="1">
      <c r="A38" s="60">
        <f>'4) R-Alcance'!A38</f>
        <v>0</v>
      </c>
      <c r="B38" s="60">
        <f>'4) R-Alcance'!B38</f>
        <v>0</v>
      </c>
      <c r="C38" s="106">
        <f>'4) R-Alcance'!C38</f>
        <v>0</v>
      </c>
      <c r="D38" s="95" t="e">
        <f>'4) R-Alcance'!L38*'5) I-Impacto'!K39*'6) C-Confiança'!E38/'7) E-Esforço'!K38</f>
        <v>#N/A</v>
      </c>
      <c r="E38" s="127"/>
      <c r="F38" s="113"/>
      <c r="G38" s="115"/>
      <c r="H38" s="115"/>
    </row>
    <row r="39" spans="1:8" ht="75" customHeight="1">
      <c r="A39" s="60">
        <f>'4) R-Alcance'!A39</f>
        <v>0</v>
      </c>
      <c r="B39" s="60">
        <f>'4) R-Alcance'!B39</f>
        <v>0</v>
      </c>
      <c r="C39" s="106">
        <f>'4) R-Alcance'!C39</f>
        <v>0</v>
      </c>
      <c r="D39" s="95" t="e">
        <f>'4) R-Alcance'!L39*'5) I-Impacto'!K40*'6) C-Confiança'!E39/'7) E-Esforço'!K39</f>
        <v>#N/A</v>
      </c>
      <c r="E39" s="127"/>
      <c r="F39" s="113"/>
      <c r="G39" s="115"/>
      <c r="H39" s="115"/>
    </row>
    <row r="40" spans="1:8" ht="75" customHeight="1">
      <c r="A40" s="60">
        <f>'4) R-Alcance'!A40</f>
        <v>0</v>
      </c>
      <c r="B40" s="60">
        <f>'4) R-Alcance'!B40</f>
        <v>0</v>
      </c>
      <c r="C40" s="106">
        <f>'4) R-Alcance'!C40</f>
        <v>0</v>
      </c>
      <c r="D40" s="95" t="e">
        <f>'4) R-Alcance'!L40*'5) I-Impacto'!K41*'6) C-Confiança'!E40/'7) E-Esforço'!K40</f>
        <v>#N/A</v>
      </c>
      <c r="E40" s="127"/>
      <c r="F40" s="113"/>
      <c r="G40" s="115"/>
      <c r="H40" s="115"/>
    </row>
    <row r="41" spans="1:8" ht="75" customHeight="1">
      <c r="A41" s="60">
        <f>'4) R-Alcance'!A41</f>
        <v>0</v>
      </c>
      <c r="B41" s="60">
        <f>'4) R-Alcance'!B41</f>
        <v>0</v>
      </c>
      <c r="C41" s="106">
        <f>'4) R-Alcance'!C41</f>
        <v>0</v>
      </c>
      <c r="D41" s="95" t="e">
        <f>'4) R-Alcance'!L41*'5) I-Impacto'!K42*'6) C-Confiança'!E41/'7) E-Esforço'!K41</f>
        <v>#N/A</v>
      </c>
      <c r="E41" s="127"/>
      <c r="F41" s="113"/>
      <c r="G41" s="115"/>
      <c r="H41" s="115"/>
    </row>
    <row r="42" spans="1:8" ht="75" customHeight="1">
      <c r="A42" s="60">
        <f>'4) R-Alcance'!A42</f>
        <v>0</v>
      </c>
      <c r="B42" s="60">
        <f>'4) R-Alcance'!B42</f>
        <v>0</v>
      </c>
      <c r="C42" s="106">
        <f>'4) R-Alcance'!C42</f>
        <v>0</v>
      </c>
      <c r="D42" s="95" t="e">
        <f>'4) R-Alcance'!L42*'5) I-Impacto'!K43*'6) C-Confiança'!E42/'7) E-Esforço'!K42</f>
        <v>#N/A</v>
      </c>
      <c r="E42" s="127"/>
      <c r="F42" s="113"/>
      <c r="G42" s="115"/>
      <c r="H42" s="115"/>
    </row>
    <row r="43" spans="1:8" ht="75" customHeight="1">
      <c r="A43" s="60">
        <f>'4) R-Alcance'!A43</f>
        <v>0</v>
      </c>
      <c r="B43" s="60">
        <f>'4) R-Alcance'!B43</f>
        <v>0</v>
      </c>
      <c r="C43" s="106">
        <f>'4) R-Alcance'!C43</f>
        <v>0</v>
      </c>
      <c r="D43" s="95" t="e">
        <f>'4) R-Alcance'!L43*'5) I-Impacto'!K44*'6) C-Confiança'!E43/'7) E-Esforço'!K43</f>
        <v>#N/A</v>
      </c>
      <c r="E43" s="127"/>
      <c r="F43" s="113"/>
      <c r="G43" s="115"/>
      <c r="H43" s="115"/>
    </row>
    <row r="44" spans="1:8" ht="75" customHeight="1">
      <c r="A44" s="60">
        <f>'4) R-Alcance'!A44</f>
        <v>0</v>
      </c>
      <c r="B44" s="60">
        <f>'4) R-Alcance'!B44</f>
        <v>0</v>
      </c>
      <c r="C44" s="106">
        <f>'4) R-Alcance'!C44</f>
        <v>0</v>
      </c>
      <c r="D44" s="95" t="e">
        <f>'4) R-Alcance'!L44*'5) I-Impacto'!K45*'6) C-Confiança'!E44/'7) E-Esforço'!K44</f>
        <v>#N/A</v>
      </c>
      <c r="E44" s="127"/>
      <c r="F44" s="113"/>
      <c r="G44" s="115"/>
      <c r="H44" s="115"/>
    </row>
    <row r="45" spans="1:8" ht="75" customHeight="1">
      <c r="A45" s="60">
        <f>'4) R-Alcance'!A45</f>
        <v>0</v>
      </c>
      <c r="B45" s="60">
        <f>'4) R-Alcance'!B45</f>
        <v>0</v>
      </c>
      <c r="C45" s="106">
        <f>'4) R-Alcance'!C45</f>
        <v>0</v>
      </c>
      <c r="D45" s="95" t="e">
        <f>'4) R-Alcance'!L45*'5) I-Impacto'!K46*'6) C-Confiança'!E45/'7) E-Esforço'!K45</f>
        <v>#N/A</v>
      </c>
      <c r="E45" s="127"/>
      <c r="F45" s="113"/>
      <c r="G45" s="115"/>
      <c r="H45" s="115"/>
    </row>
    <row r="46" spans="1:8" ht="75" customHeight="1">
      <c r="A46" s="60">
        <f>'4) R-Alcance'!A46</f>
        <v>0</v>
      </c>
      <c r="B46" s="60">
        <f>'4) R-Alcance'!B46</f>
        <v>0</v>
      </c>
      <c r="C46" s="106">
        <f>'4) R-Alcance'!C46</f>
        <v>0</v>
      </c>
      <c r="D46" s="95" t="e">
        <f>'4) R-Alcance'!L46*'5) I-Impacto'!K47*'6) C-Confiança'!E46/'7) E-Esforço'!K46</f>
        <v>#N/A</v>
      </c>
      <c r="E46" s="127"/>
      <c r="F46" s="113"/>
      <c r="G46" s="115"/>
      <c r="H46" s="115"/>
    </row>
    <row r="47" spans="1:8" ht="75" customHeight="1">
      <c r="A47" s="60">
        <f>'4) R-Alcance'!A47</f>
        <v>0</v>
      </c>
      <c r="B47" s="60">
        <f>'4) R-Alcance'!B47</f>
        <v>0</v>
      </c>
      <c r="C47" s="106">
        <f>'4) R-Alcance'!C47</f>
        <v>0</v>
      </c>
      <c r="D47" s="95" t="e">
        <f>'4) R-Alcance'!L47*'5) I-Impacto'!K48*'6) C-Confiança'!E47/'7) E-Esforço'!K47</f>
        <v>#N/A</v>
      </c>
      <c r="E47" s="127"/>
      <c r="F47" s="113"/>
      <c r="G47" s="115"/>
      <c r="H47" s="115"/>
    </row>
    <row r="48" spans="1:8" ht="75" customHeight="1">
      <c r="A48" s="60">
        <f>'4) R-Alcance'!A48</f>
        <v>0</v>
      </c>
      <c r="B48" s="60">
        <f>'4) R-Alcance'!B48</f>
        <v>0</v>
      </c>
      <c r="C48" s="106">
        <f>'4) R-Alcance'!C48</f>
        <v>0</v>
      </c>
      <c r="D48" s="95" t="e">
        <f>'4) R-Alcance'!L48*'5) I-Impacto'!K49*'6) C-Confiança'!E48/'7) E-Esforço'!K48</f>
        <v>#N/A</v>
      </c>
      <c r="E48" s="127"/>
      <c r="F48" s="113"/>
      <c r="G48" s="115"/>
      <c r="H48" s="115"/>
    </row>
    <row r="49" spans="1:8" ht="75" customHeight="1">
      <c r="A49" s="60">
        <f>'4) R-Alcance'!A49</f>
        <v>0</v>
      </c>
      <c r="B49" s="60">
        <f>'4) R-Alcance'!B49</f>
        <v>0</v>
      </c>
      <c r="C49" s="106">
        <f>'4) R-Alcance'!C49</f>
        <v>0</v>
      </c>
      <c r="D49" s="95" t="e">
        <f>'4) R-Alcance'!L49*'5) I-Impacto'!K50*'6) C-Confiança'!E49/'7) E-Esforço'!K49</f>
        <v>#N/A</v>
      </c>
      <c r="E49" s="127"/>
      <c r="F49" s="113"/>
      <c r="G49" s="115"/>
      <c r="H49" s="115"/>
    </row>
    <row r="50" spans="1:8" ht="75" customHeight="1" thickBot="1">
      <c r="A50" s="60">
        <f>'4) R-Alcance'!A50</f>
        <v>0</v>
      </c>
      <c r="B50" s="60">
        <f>'4) R-Alcance'!B50</f>
        <v>0</v>
      </c>
      <c r="C50" s="106">
        <f>'4) R-Alcance'!C50</f>
        <v>0</v>
      </c>
      <c r="D50" s="95" t="e">
        <f>'4) R-Alcance'!L50*'5) I-Impacto'!K51*'6) C-Confiança'!E50/'7) E-Esforço'!K50</f>
        <v>#N/A</v>
      </c>
      <c r="E50" s="128"/>
      <c r="F50" s="114"/>
      <c r="G50" s="116"/>
      <c r="H50" s="116"/>
    </row>
  </sheetData>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3821452C-6D4C-425F-8AAC-E8D494D94D4D}">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A6F80E-C85B-46F3-AF50-8160E8930554}"/>
</file>

<file path=customXml/itemProps2.xml><?xml version="1.0" encoding="utf-8"?>
<ds:datastoreItem xmlns:ds="http://schemas.openxmlformats.org/officeDocument/2006/customXml" ds:itemID="{CDF4E755-E203-4329-B898-5BC6B3921634}"/>
</file>

<file path=customXml/itemProps3.xml><?xml version="1.0" encoding="utf-8"?>
<ds:datastoreItem xmlns:ds="http://schemas.openxmlformats.org/officeDocument/2006/customXml" ds:itemID="{91077100-22E4-444E-8A65-BC2B832E170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2024-11-27T16:53:27Z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