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tables/table4.xml" ContentType="application/vnd.openxmlformats-officedocument.spreadsheetml.table+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2/"/>
    </mc:Choice>
  </mc:AlternateContent>
  <xr:revisionPtr revIDLastSave="332" documentId="8_{08D314AE-AB7A-495C-82A5-5BFE77B92590}" xr6:coauthVersionLast="47" xr6:coauthVersionMax="47" xr10:uidLastSave="{17168FB1-88FD-4C87-8D1B-4F0A4B4045BB}"/>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Empilhaments" sheetId="15" state="hidden" r:id="rId10"/>
    <sheet name="DICIONÁRIO" sheetId="13" state="hidden" r:id="rId11"/>
    <sheet name="9) Detalhamento Temas Incluídos" sheetId="6" r:id="rId12"/>
  </sheets>
  <definedNames>
    <definedName name="_xlnm._FilterDatabase" localSheetId="5" hidden="1">'5) I-Impacto'!$A$3:$C$19</definedName>
    <definedName name="_xlnm._FilterDatabase" localSheetId="9"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8" l="1"/>
  <c r="G10" i="8"/>
  <c r="G7" i="8"/>
  <c r="K8" i="2" l="1"/>
  <c r="H6" i="11" l="1"/>
  <c r="H7" i="11"/>
  <c r="D18" i="5" l="1"/>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8" i="8"/>
  <c r="G9" i="8"/>
  <c r="G11" i="8"/>
  <c r="G12" i="8"/>
  <c r="G13"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4" i="15" l="1"/>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4"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G4" i="8"/>
  <c r="L4" i="1"/>
  <c r="L6" i="1" l="1"/>
  <c r="D6" i="5" s="1"/>
  <c r="H83" i="11"/>
  <c r="H84" i="11"/>
  <c r="H99" i="11"/>
  <c r="H85" i="11"/>
  <c r="L5" i="1"/>
  <c r="D5" i="5" s="1"/>
  <c r="L7" i="1"/>
  <c r="D7" i="5" s="1"/>
  <c r="L8" i="1"/>
  <c r="D8" i="5" s="1"/>
  <c r="L9" i="1"/>
  <c r="D9" i="5" s="1"/>
  <c r="L10" i="1"/>
  <c r="D10" i="5" s="1"/>
  <c r="L11" i="1"/>
  <c r="D11" i="5" s="1"/>
  <c r="L12" i="1"/>
  <c r="D12" i="5" s="1"/>
  <c r="L13" i="1"/>
  <c r="D13" i="5" s="1"/>
  <c r="L14" i="1"/>
  <c r="D14" i="5" s="1"/>
  <c r="L15" i="1"/>
  <c r="D15" i="5" s="1"/>
  <c r="L16" i="1"/>
  <c r="D16" i="5" s="1"/>
  <c r="L17" i="1"/>
  <c r="D17" i="5" s="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l="1"/>
  <c r="F293" i="15"/>
  <c r="I293" i="15"/>
  <c r="G293" i="15"/>
  <c r="H293" i="15"/>
  <c r="D4" i="5"/>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I61" i="15"/>
  <c r="F66" i="15"/>
  <c r="F58" i="15"/>
  <c r="F50" i="15"/>
  <c r="F22" i="15"/>
  <c r="F11" i="15"/>
  <c r="G65" i="15"/>
  <c r="G54" i="15"/>
  <c r="G29" i="15"/>
  <c r="G18" i="15"/>
  <c r="G8" i="15"/>
  <c r="H61" i="15"/>
  <c r="H50" i="15"/>
  <c r="H27" i="15"/>
  <c r="I60" i="15"/>
  <c r="I28" i="15"/>
  <c r="I4" i="15"/>
  <c r="F63" i="15"/>
  <c r="F55" i="15"/>
  <c r="F29" i="15"/>
  <c r="F18" i="15"/>
  <c r="F7" i="15"/>
  <c r="G61" i="15"/>
  <c r="G50" i="15"/>
  <c r="G25" i="15"/>
  <c r="G14" i="15"/>
  <c r="G4" i="15"/>
  <c r="H57" i="15"/>
  <c r="H20" i="15"/>
  <c r="I53" i="15"/>
  <c r="I20" i="15"/>
  <c r="F62" i="15"/>
  <c r="F54" i="15"/>
  <c r="F27" i="15"/>
  <c r="F17" i="15"/>
  <c r="F6" i="15"/>
  <c r="G59" i="15"/>
  <c r="G24" i="15"/>
  <c r="G13" i="15"/>
  <c r="H66" i="15"/>
  <c r="H56" i="15"/>
  <c r="H19" i="15"/>
  <c r="I52" i="15"/>
  <c r="I19" i="15"/>
  <c r="I12" i="15"/>
  <c r="I5" i="15"/>
  <c r="I9" i="15"/>
  <c r="I13" i="15"/>
  <c r="I17" i="15"/>
  <c r="I21" i="15"/>
  <c r="I25" i="15"/>
  <c r="I29" i="15"/>
  <c r="I50" i="15"/>
  <c r="I54" i="15"/>
  <c r="I58" i="15"/>
  <c r="I62" i="15"/>
  <c r="I66" i="15"/>
  <c r="H13" i="15"/>
  <c r="H17" i="15"/>
  <c r="H21" i="15"/>
  <c r="H25" i="15"/>
  <c r="H29" i="15"/>
  <c r="I6" i="15"/>
  <c r="I10" i="15"/>
  <c r="I14" i="15"/>
  <c r="I18" i="15"/>
  <c r="I22" i="15"/>
  <c r="I26" i="15"/>
  <c r="I48" i="15"/>
  <c r="I51" i="15"/>
  <c r="I55" i="15"/>
  <c r="I59" i="15"/>
  <c r="I63" i="15"/>
  <c r="I3"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16" i="15"/>
  <c r="H24" i="15"/>
  <c r="H54" i="15"/>
  <c r="H60" i="15"/>
  <c r="H65" i="15"/>
  <c r="G6" i="15"/>
  <c r="G12" i="15"/>
  <c r="G17" i="15"/>
  <c r="G22" i="15"/>
  <c r="G28" i="15"/>
  <c r="G53" i="15"/>
  <c r="G58" i="15"/>
  <c r="G63" i="15"/>
  <c r="F5" i="15"/>
  <c r="F10" i="15"/>
  <c r="F15" i="15"/>
  <c r="F21" i="15"/>
  <c r="F26" i="15"/>
  <c r="F57" i="15"/>
  <c r="F65" i="15"/>
  <c r="F2" i="15" l="1"/>
  <c r="I2" i="15"/>
  <c r="A50" i="2" l="1"/>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22" i="5" l="1"/>
  <c r="B24" i="5"/>
  <c r="A18" i="5"/>
  <c r="A26" i="5"/>
  <c r="C25" i="5"/>
  <c r="C23" i="5"/>
  <c r="B25" i="5"/>
  <c r="A19" i="5"/>
  <c r="C24" i="5"/>
  <c r="B18" i="5"/>
  <c r="B26" i="5"/>
  <c r="A20" i="5"/>
  <c r="B19" i="5"/>
  <c r="A21" i="5"/>
  <c r="C18" i="5"/>
  <c r="C26" i="5"/>
  <c r="B20" i="5"/>
  <c r="A22" i="5"/>
  <c r="C20" i="5"/>
  <c r="B22" i="5"/>
  <c r="C21" i="5"/>
  <c r="B23" i="5"/>
  <c r="C19" i="5"/>
  <c r="B21" i="5"/>
  <c r="A23" i="5"/>
  <c r="A24" i="5"/>
  <c r="A25" i="5"/>
  <c r="C24" i="4"/>
  <c r="B18" i="4"/>
  <c r="B26" i="4"/>
  <c r="A20" i="4"/>
  <c r="C24" i="3"/>
  <c r="B18" i="3"/>
  <c r="B26" i="3"/>
  <c r="A20" i="3"/>
  <c r="C25" i="4"/>
  <c r="A21" i="3"/>
  <c r="C21" i="3"/>
  <c r="A25" i="3"/>
  <c r="C18" i="4"/>
  <c r="C26" i="4"/>
  <c r="B20" i="4"/>
  <c r="A22" i="4"/>
  <c r="C18" i="3"/>
  <c r="C26" i="3"/>
  <c r="B20" i="3"/>
  <c r="A22" i="3"/>
  <c r="C19" i="4"/>
  <c r="B21" i="4"/>
  <c r="A23" i="4"/>
  <c r="C20" i="3"/>
  <c r="C21" i="4"/>
  <c r="B23" i="3"/>
  <c r="B22" i="4"/>
  <c r="B22" i="3"/>
  <c r="A25" i="4"/>
  <c r="C22" i="4"/>
  <c r="B24" i="4"/>
  <c r="A18" i="4"/>
  <c r="A26" i="4"/>
  <c r="C22" i="3"/>
  <c r="B24" i="3"/>
  <c r="A18" i="3"/>
  <c r="A26" i="3"/>
  <c r="C23" i="4"/>
  <c r="B25" i="4"/>
  <c r="A19" i="4"/>
  <c r="C23" i="3"/>
  <c r="B25" i="3"/>
  <c r="A19" i="3"/>
  <c r="B19" i="4"/>
  <c r="A21" i="4"/>
  <c r="C25" i="3"/>
  <c r="B19" i="3"/>
  <c r="C19" i="3"/>
  <c r="B21" i="3"/>
  <c r="A23" i="3"/>
  <c r="C20" i="4"/>
  <c r="A24" i="4"/>
  <c r="A24" i="3"/>
  <c r="B23" i="4"/>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C2" i="15" a="1"/>
  <c r="H6" i="15" l="1"/>
  <c r="H197" i="15"/>
  <c r="H195" i="15"/>
  <c r="C2" i="15"/>
  <c r="H2" i="15" s="1"/>
  <c r="H7" i="15"/>
  <c r="H9" i="15"/>
  <c r="H3" i="15"/>
  <c r="H196" i="15"/>
  <c r="H8" i="15"/>
  <c r="H4" i="15"/>
  <c r="H11" i="15"/>
  <c r="H12" i="15"/>
  <c r="H10" i="15"/>
  <c r="H5" i="15"/>
  <c r="A4" i="1" l="1" a="1"/>
  <c r="A15" i="5" s="1"/>
  <c r="A17" i="5"/>
  <c r="C17" i="3"/>
  <c r="C18" i="2"/>
  <c r="B17" i="3"/>
  <c r="C17" i="5"/>
  <c r="A17" i="4"/>
  <c r="B18" i="2"/>
  <c r="B17" i="4"/>
  <c r="A18" i="2"/>
  <c r="B17" i="5"/>
  <c r="C17" i="4"/>
  <c r="A17" i="3"/>
  <c r="A17" i="2"/>
  <c r="C16" i="3"/>
  <c r="A16" i="3"/>
  <c r="C16" i="4"/>
  <c r="A16" i="4"/>
  <c r="A16" i="5"/>
  <c r="B17" i="2"/>
  <c r="C17" i="2"/>
  <c r="B16" i="4"/>
  <c r="B16" i="3"/>
  <c r="C16" i="5"/>
  <c r="B16" i="5"/>
  <c r="B4" i="5" l="1"/>
  <c r="A6" i="2"/>
  <c r="C7" i="4"/>
  <c r="C7" i="5"/>
  <c r="C4" i="3"/>
  <c r="B6" i="2"/>
  <c r="B6" i="3"/>
  <c r="A10" i="3"/>
  <c r="A7" i="4"/>
  <c r="A11" i="3"/>
  <c r="B9" i="3"/>
  <c r="C9" i="3"/>
  <c r="B9" i="5"/>
  <c r="C4" i="5"/>
  <c r="A7" i="5"/>
  <c r="B8" i="4"/>
  <c r="B4" i="4"/>
  <c r="B5" i="3"/>
  <c r="C7" i="2"/>
  <c r="B10" i="2"/>
  <c r="C5" i="3"/>
  <c r="B11" i="5"/>
  <c r="B13" i="3"/>
  <c r="B13" i="5"/>
  <c r="A14" i="4"/>
  <c r="C11" i="3"/>
  <c r="C15" i="5"/>
  <c r="A12" i="5"/>
  <c r="C7" i="3"/>
  <c r="C13" i="4"/>
  <c r="B7" i="5"/>
  <c r="C10" i="2"/>
  <c r="B11" i="2"/>
  <c r="B9" i="4"/>
  <c r="C9" i="2"/>
  <c r="A6" i="4"/>
  <c r="C9" i="4"/>
  <c r="C15" i="3"/>
  <c r="C4" i="4"/>
  <c r="A16" i="2"/>
  <c r="A14" i="5"/>
  <c r="A5" i="5"/>
  <c r="B5" i="5"/>
  <c r="A13" i="5"/>
  <c r="A10" i="2"/>
  <c r="C6" i="2"/>
  <c r="C15" i="2"/>
  <c r="B13" i="4"/>
  <c r="C15" i="4"/>
  <c r="C8" i="3"/>
  <c r="B12" i="3"/>
  <c r="B14" i="4"/>
  <c r="C8" i="2"/>
  <c r="A13" i="3"/>
  <c r="A8" i="2"/>
  <c r="C5" i="5"/>
  <c r="C10" i="5"/>
  <c r="B14" i="5"/>
  <c r="B6" i="4"/>
  <c r="C10" i="3"/>
  <c r="C8" i="5"/>
  <c r="C6" i="4"/>
  <c r="B14" i="3"/>
  <c r="B10" i="4"/>
  <c r="A8" i="3"/>
  <c r="A9" i="3"/>
  <c r="C14" i="3"/>
  <c r="A8" i="4"/>
  <c r="A12" i="2"/>
  <c r="B7" i="3"/>
  <c r="A12" i="4"/>
  <c r="B12" i="4"/>
  <c r="A7" i="3"/>
  <c r="B16" i="2"/>
  <c r="A7" i="2"/>
  <c r="A10" i="4"/>
  <c r="C11" i="5"/>
  <c r="B14" i="2"/>
  <c r="A11" i="4"/>
  <c r="A15" i="2"/>
  <c r="C16" i="2"/>
  <c r="C12" i="4"/>
  <c r="A4" i="1"/>
  <c r="A4" i="5" s="1"/>
  <c r="B13" i="2"/>
  <c r="A9" i="5"/>
  <c r="C12" i="3"/>
  <c r="A5" i="3"/>
  <c r="C12" i="2"/>
  <c r="B12" i="2"/>
  <c r="C14" i="5"/>
  <c r="C5" i="2"/>
  <c r="B8" i="2"/>
  <c r="B8" i="3"/>
  <c r="B7" i="2"/>
  <c r="C9" i="5"/>
  <c r="A10" i="5"/>
  <c r="C13" i="5"/>
  <c r="A9" i="2"/>
  <c r="B6" i="5"/>
  <c r="A6" i="3"/>
  <c r="C11" i="4"/>
  <c r="B10" i="5"/>
  <c r="B12" i="5"/>
  <c r="B8" i="5"/>
  <c r="B10" i="3"/>
  <c r="B4" i="3"/>
  <c r="B15" i="5"/>
  <c r="A4" i="6" s="1" a="1"/>
  <c r="A4" i="6" s="1"/>
  <c r="B5" i="2"/>
  <c r="A14" i="3"/>
  <c r="B7" i="4"/>
  <c r="C13" i="2"/>
  <c r="C10" i="4"/>
  <c r="B15" i="2"/>
  <c r="A14" i="2"/>
  <c r="B11" i="3"/>
  <c r="A12" i="3"/>
  <c r="A11" i="2"/>
  <c r="C8" i="4"/>
  <c r="B11" i="4"/>
  <c r="B5" i="4"/>
  <c r="C14" i="2"/>
  <c r="C13" i="3"/>
  <c r="A15" i="3"/>
  <c r="A13" i="4"/>
  <c r="C6" i="5"/>
  <c r="C12" i="5"/>
  <c r="A8" i="5"/>
  <c r="C11" i="2"/>
  <c r="A6" i="5"/>
  <c r="B15" i="4"/>
  <c r="B15" i="3"/>
  <c r="A9" i="4"/>
  <c r="C14" i="4"/>
  <c r="C5" i="4"/>
  <c r="A5" i="4"/>
  <c r="C6" i="3"/>
  <c r="A11" i="5"/>
  <c r="B9" i="2"/>
  <c r="A13" i="2"/>
  <c r="A15" i="4"/>
  <c r="A5" i="2"/>
  <c r="A4" i="3" l="1"/>
  <c r="A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Não contribui: </t>
        </r>
        <r>
          <rPr>
            <sz val="11"/>
            <color indexed="81"/>
            <rFont val="Calibri"/>
            <family val="2"/>
            <scheme val="minor"/>
          </rPr>
          <t>o tema regulatório não está relacionado a possibilitar inovações, seja como avanços tecnológicos ou outras formas de criações e melhorias inovadoras.</t>
        </r>
        <r>
          <rPr>
            <b/>
            <sz val="11"/>
            <color indexed="81"/>
            <rFont val="Calibri"/>
            <family val="2"/>
            <scheme val="minor"/>
          </rPr>
          <t xml:space="preserve">
Mínimo: </t>
        </r>
        <r>
          <rPr>
            <sz val="11"/>
            <color indexed="81"/>
            <rFont val="Calibri"/>
            <family val="2"/>
            <scheme val="minor"/>
          </rPr>
          <t>o tema regulatório não foi proposto para possibilitar inovações, no entanto, indiretamente pode criar condições para  avanços inovadores.</t>
        </r>
        <r>
          <rPr>
            <b/>
            <sz val="11"/>
            <color indexed="81"/>
            <rFont val="Calibri"/>
            <family val="2"/>
            <scheme val="minor"/>
          </rPr>
          <t xml:space="preserve">
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o tema regulatório foi proposto para possibilitar inovação incremental que representa ampliação da oferta de tecnologias e inovações ao público-alvo com aumento significativo nos benefícios de segurança ou de eficácia para o público-alvo.</t>
        </r>
        <r>
          <rPr>
            <b/>
            <sz val="11"/>
            <color indexed="81"/>
            <rFont val="Calibri"/>
            <family val="2"/>
            <scheme val="minor"/>
          </rPr>
          <t xml:space="preserve">
Alto: </t>
        </r>
        <r>
          <rPr>
            <sz val="11"/>
            <color indexed="81"/>
            <rFont val="Calibri"/>
            <family val="2"/>
            <scheme val="minor"/>
          </rPr>
          <t>o tema regulatório foi proposto para possibilitar inovação incremental com aumento significativo nos benefícios de segurança e eficácia para o público-alvo.</t>
        </r>
        <r>
          <rPr>
            <b/>
            <sz val="11"/>
            <color indexed="81"/>
            <rFont val="Calibri"/>
            <family val="2"/>
            <scheme val="minor"/>
          </rPr>
          <t xml:space="preserve">
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t>
        </r>
        <r>
          <rPr>
            <b/>
            <sz val="11"/>
            <color theme="1"/>
            <rFont val="Calibri"/>
            <family val="2"/>
            <scheme val="minor"/>
          </rPr>
          <t xml:space="preserve">
</t>
        </r>
        <r>
          <rPr>
            <sz val="11"/>
            <color theme="1"/>
            <rFont val="Calibri"/>
            <family val="2"/>
            <scheme val="minor"/>
          </rPr>
          <t>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xml:space="preserve">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
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<sst xmlns="http://schemas.openxmlformats.org/spreadsheetml/2006/main" count="543" uniqueCount="143">
  <si>
    <t>ATUALIZA-AR - GGBIO</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</si>
  <si>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</si>
  <si>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</si>
  <si>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</si>
  <si>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</si>
  <si>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 xml:space="preserve">
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</si>
  <si>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</si>
  <si>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</si>
  <si>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</si>
  <si>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</si>
  <si>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</si>
  <si>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 xml:space="preserve"> Alinhado a algum OE?</t>
  </si>
  <si>
    <t>Viabilidade de andamento durante vigência da AR?</t>
  </si>
  <si>
    <t>Resultado</t>
  </si>
  <si>
    <t>Medicamentos</t>
  </si>
  <si>
    <t>GGBIO</t>
  </si>
  <si>
    <t>8.3 - Atualização dos requisitos técnicos e regulatórios para o registro de Produtos Biológicos</t>
  </si>
  <si>
    <t>Lista AR 2024-2025</t>
  </si>
  <si>
    <t>Sim</t>
  </si>
  <si>
    <t>8.5 - Condições e procedimentos para o registro de vacinas influenza pré-pandêmicas, atualização para uma cepa pandêmica e autorização de uso, comercialização e monitoramento das vacinas pandêmicas contra influenza</t>
  </si>
  <si>
    <t>8.11 - Previsão expressa da aplicabilidade da norma de pós registro de produtos sintéticos para a  regularização de radiofármacos</t>
  </si>
  <si>
    <t>GGBIO e GGMED</t>
  </si>
  <si>
    <r>
      <t xml:space="preserve">8.18 - Regularização sanitária condicional de medicamentos via termo de compromisso </t>
    </r>
    <r>
      <rPr>
        <b/>
        <sz val="11"/>
        <color rgb="FFFF0000"/>
        <rFont val="Calibri"/>
        <family val="2"/>
        <scheme val="minor"/>
      </rPr>
      <t>(equivalente ao tema 8.38)</t>
    </r>
  </si>
  <si>
    <t>8.20 - Revisão do marco regulatório que trata das alterações pós registro de produtos biológicos e seu cancelamento.</t>
  </si>
  <si>
    <t xml:space="preserve">8.24 - Requisitos sanitários para a regularização e vigilância de medicamentos industrializados de uso humano em todo o seu ciclo de vida </t>
  </si>
  <si>
    <r>
      <t xml:space="preserve">8.38 - Termo de compromisso para fins de registro, pós-registro ou autorização temporária de uso emergencial de medicamentos </t>
    </r>
    <r>
      <rPr>
        <b/>
        <sz val="11"/>
        <color rgb="FFFF0000"/>
        <rFont val="Calibri"/>
        <family val="2"/>
        <scheme val="minor"/>
      </rPr>
      <t>(equivalente ao tema 8.18)</t>
    </r>
  </si>
  <si>
    <t>13.1 - Elaboração de marco legal para as alterações pós registro de produtos de terapia avançada</t>
  </si>
  <si>
    <t>13.2 - Regulamentação para Boas Práticas em produtos do sangue para fins não transfusionais</t>
  </si>
  <si>
    <t>13.3 - Revisão e atualização dos requisitos sanitários relativos às Boas Práticas no Ciclo do Sangue</t>
  </si>
  <si>
    <t>8.39 - Atualização periódica da composição da vacina Influenza sazonal</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</si>
  <si>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</si>
  <si>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</si>
  <si>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</si>
  <si>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</si>
  <si>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</si>
  <si>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</si>
  <si>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</si>
  <si>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</si>
  <si>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Proposta de Resolução para Definir os critérios para a atualização da composição das vacinas COVID-19 a serem utilizadas no Brasil</t>
  </si>
  <si>
    <t>Em andamento fora da AR</t>
  </si>
  <si>
    <t>Não</t>
  </si>
  <si>
    <t>Proposta de Instrução Normativa para dispor sobre a atualização da composição das vacinas Covid-19 a serem utilizadas no Brasil.</t>
  </si>
  <si>
    <t>Sangue, Tecidos e Órgãos</t>
  </si>
  <si>
    <t>Tema nº 1.2 da Agenda 2021/2023 - Que dificuldades são percebidas; - Consta na RDC Nº 504, DE 27 DE MAIO DE 2021 (capítulo III, Art. 11.), bem como no manual supracitado, a seguinte definição:  "§ 1° Caso seja necessário controle de temperatura, este parâmetro deve ser considerado no processo de validação de transporte, de forma a garantir conservação das características biológicas pelo tempo de transporte previsto, com estimativa de margem de atrasos." O uso da expressão "caso seja necessário" não deixa clara a posição da agência em relação ao uso de monitores/data loggers para o monitoramento de temperatura durante o transporte de amostras biológicas em estudos clínicos, fato que dificulta a determinação de processos por patrocinadores de estudos clínicos e/ou laboratórios participantes. Sinalizo duas sugestões possíveis abaixo, para dar mais clareza ao processo: Sugestão nº01: Uso de caixas validadas apenas, sem data logger, desde que as caixas sejam validadas quanto a sua suficiência em relação ao tempo e temperatura no range. Sugestão nº02: Adequação do texto para maior clareza, considerando a sentença já adicionada na legislação referente ao transporte de medicamentos (RDC 430/2020) "Art. 84. O monitoramento e o controle da temperatura durante a armazenagem e o transporte devem ser realizados."</t>
  </si>
  <si>
    <t>Ferramenta de problemas em normas</t>
  </si>
  <si>
    <t>1. Macrotema</t>
  </si>
  <si>
    <t>2. Área responsável</t>
  </si>
  <si>
    <t>3. Nome do tema para Agenda Regulatória</t>
  </si>
  <si>
    <t>4. Alinhado a algum OE?</t>
  </si>
  <si>
    <t>5. Viabilidade de andamento durante a vigência da AR?</t>
  </si>
  <si>
    <t>GSTCO/GGBIO</t>
  </si>
  <si>
    <t>Atualização da Resolução RDC nº 506/2021, que trata da pesquisa clínica de produtos de terapia avançada, em função da publicação da Lei nº 14.874/2024.</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</si>
  <si>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</si>
  <si>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</si>
  <si>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</si>
  <si>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</si>
  <si>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</si>
  <si>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</si>
  <si>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</si>
  <si>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</si>
  <si>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</si>
  <si>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</si>
  <si>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</si>
  <si>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</si>
  <si>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</si>
  <si>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</si>
  <si>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</si>
  <si>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</si>
  <si>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</si>
  <si>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</si>
  <si>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</si>
  <si>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</si>
  <si>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Alto</t>
  </si>
  <si>
    <t>Médio</t>
  </si>
  <si>
    <t>Baixo</t>
  </si>
  <si>
    <t>Baixa</t>
  </si>
  <si>
    <t>Média</t>
  </si>
  <si>
    <t>Altíssimo</t>
  </si>
  <si>
    <t>Mínimo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</si>
  <si>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</si>
  <si>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</si>
  <si>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</si>
  <si>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</si>
  <si>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</si>
  <si>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</si>
  <si>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</si>
  <si>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</si>
  <si>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dispensa de AIR</t>
  </si>
  <si>
    <t>Previsão de realização de CP ou CP em andamento</t>
  </si>
  <si>
    <t>Revisão ampla de regulamentação já existente ou regulamentação nova</t>
  </si>
  <si>
    <t>Regulamentação de competência exclusiva da Anvisa</t>
  </si>
  <si>
    <t>Revisão pontual ou ajuste de regulamentação já existente</t>
  </si>
  <si>
    <t>Previsão de dispensa de CP</t>
  </si>
  <si>
    <t>Previsão de realização de AIR ou AIR em andamento</t>
  </si>
  <si>
    <t>Regulamentação de competência conjunta com outros órgãos</t>
  </si>
  <si>
    <t>Previsão de dispensa de CP, mas com previsão de realização de outro mecanismo de Participação Social</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</si>
  <si>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</si>
  <si>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</si>
  <si>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</si>
  <si>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</si>
  <si>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</si>
  <si>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</si>
  <si>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Manter tema como concluído</t>
  </si>
  <si>
    <t>Excluir</t>
  </si>
  <si>
    <t>O tema está hoje duplicado na Agenda Regulatória (temas 8.18 e 8.38). O processo que corre no âmbito do tema 8.38 é o processo com desenvolvimento mais atual e cuja minuta encontra-se em Consulta Pública.</t>
  </si>
  <si>
    <t>A normativa de pós registro de produtos biológicos deve ser revisada para atualização em relação aos avanços regulatórios no tema e para avaliação da possibilidade de ampliação dos assuntos passiveis de implementação imediata</t>
  </si>
  <si>
    <t>A proposta encontra-se em Consulta Pública.</t>
  </si>
  <si>
    <t>Não há hoje norma específica para o pós registro de produtos de terapia avançada. São usados cirtérios e regras da norma de biológicos, que não se aplicam em sua totalidade aos produtos de terapia avançada.</t>
  </si>
  <si>
    <t>O AIR do tema está em andamento.</t>
  </si>
  <si>
    <t>Incluir</t>
  </si>
  <si>
    <t>Escala</t>
  </si>
  <si>
    <t>Aspecto</t>
  </si>
  <si>
    <t>Não contribui</t>
  </si>
  <si>
    <t>AIR já realizada/dispensada</t>
  </si>
  <si>
    <t>CP já realizada/dispensada</t>
  </si>
  <si>
    <t>Agrotóxicos</t>
  </si>
  <si>
    <t>Alimentos</t>
  </si>
  <si>
    <t>Cosméticos</t>
  </si>
  <si>
    <t>Farmacopeia</t>
  </si>
  <si>
    <t>Insumos Farmacêuticos</t>
  </si>
  <si>
    <t>Laboratórios Analíticos</t>
  </si>
  <si>
    <t>Portos, Aeroportos e Fronteiras</t>
  </si>
  <si>
    <t>Produtos para Saúde</t>
  </si>
  <si>
    <t>Saneantes</t>
  </si>
  <si>
    <t>Serviços de Interesse para a saúde</t>
  </si>
  <si>
    <t>Serviços de Saúde</t>
  </si>
  <si>
    <t>Tabaco</t>
  </si>
  <si>
    <t>Assuntos Transversais</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</si>
  <si>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</si>
  <si>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</si>
  <si>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</si>
  <si>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</si>
  <si>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</si>
  <si>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</si>
  <si>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</si>
  <si>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</si>
  <si>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</si>
  <si>
    <t>1. Descrição do tema regulatório</t>
  </si>
  <si>
    <t>2. Objetivo estratégico</t>
  </si>
  <si>
    <t>3.Impacto significativo no comércio internacional</t>
  </si>
  <si>
    <t>4. Atos normativos relacionados ao tema regulatório</t>
  </si>
  <si>
    <t>Em função da publicação da Lei nº 14.874, de 28/05/2024, que estabelece as regras para realização de pesquisas clínicas com seres humanos no Brasil, será necessária atualizar a Resolução da Diretoria Colegiada RDC nº 506, de 27/05/2021. Dentre os requisitos estabelecidos na Lei, destaca-se o conceito de produtos de terapia avançada (PTA) como medicamento experimental e a definição de novos prazos de análise para pedidos de anuênia de pesquisa clínica no país pela Anvisa. Nesse sentido, para harmonizar os requisitos da Agência em vigor com a nova Lei, é necessária a atualização da RDC nº 506, 27/05/2021.</t>
  </si>
  <si>
    <t>Resolução RDC nº 506/2021; Lei nº 14.874/2024; RDC nº 9/2015 (em revisão); RDC nº 38/2013.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</si>
</sst>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FF000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75">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style="medium">
        <color indexed="64"/>
      </left>
      <right/>
      <top style="thin">
        <color indexed="64"/>
      </top>
      <bottom/>
      <diagonal/>
    </border>
    <border>
      <left/>
      <right style="medium">
        <color indexed="64"/>
      </right>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15">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1" fillId="3" borderId="43"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4"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5"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5" xfId="0" applyFill="1" applyBorder="1" applyAlignment="1">
      <alignment horizontal="left" vertical="center" wrapText="1"/>
    </xf>
    <xf numFmtId="0" fontId="1" fillId="3" borderId="43"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6"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4"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7" xfId="0" applyFont="1" applyFill="1" applyBorder="1" applyAlignment="1">
      <alignment horizontal="center" vertical="center" wrapText="1"/>
    </xf>
    <xf numFmtId="0" fontId="2" fillId="4" borderId="48" xfId="0" applyFont="1" applyFill="1" applyBorder="1" applyAlignment="1">
      <alignment horizontal="center" vertical="center" wrapText="1"/>
    </xf>
    <xf numFmtId="0" fontId="0" fillId="8" borderId="44"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3"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6"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1" fillId="3" borderId="71" xfId="0" applyFont="1" applyFill="1" applyBorder="1" applyAlignment="1">
      <alignment horizontal="center" vertical="center" wrapText="1"/>
    </xf>
    <xf numFmtId="0" fontId="1" fillId="3" borderId="74" xfId="0" applyFont="1" applyFill="1" applyBorder="1" applyAlignment="1">
      <alignment horizontal="center" vertical="center" wrapText="1"/>
    </xf>
    <xf numFmtId="0" fontId="0" fillId="9" borderId="63" xfId="0" applyFill="1" applyBorder="1" applyAlignment="1">
      <alignment horizontal="center" vertical="center" wrapText="1"/>
    </xf>
    <xf numFmtId="0" fontId="0" fillId="9" borderId="66" xfId="0" applyFill="1" applyBorder="1" applyAlignment="1">
      <alignment horizontal="center" vertical="center"/>
    </xf>
    <xf numFmtId="0" fontId="0" fillId="9" borderId="63" xfId="0" applyFill="1" applyBorder="1" applyAlignment="1">
      <alignment vertical="center" wrapText="1"/>
    </xf>
    <xf numFmtId="0" fontId="0" fillId="9" borderId="70" xfId="0" applyFill="1" applyBorder="1" applyAlignment="1">
      <alignment horizontal="center" vertical="center" wrapText="1"/>
    </xf>
    <xf numFmtId="0" fontId="0" fillId="9" borderId="70" xfId="0" applyFill="1" applyBorder="1" applyAlignment="1">
      <alignment horizontal="center" vertical="center"/>
    </xf>
    <xf numFmtId="0" fontId="0" fillId="9" borderId="6" xfId="0" applyFill="1" applyBorder="1" applyAlignment="1">
      <alignment horizontal="center" vertical="center"/>
    </xf>
    <xf numFmtId="0" fontId="0" fillId="7" borderId="58" xfId="0" applyFill="1" applyBorder="1" applyAlignment="1">
      <alignment horizontal="center" vertical="center"/>
    </xf>
    <xf numFmtId="0" fontId="0" fillId="9" borderId="64" xfId="0" applyFill="1" applyBorder="1" applyAlignment="1">
      <alignment horizontal="center" vertical="center" wrapText="1"/>
    </xf>
    <xf numFmtId="0" fontId="0" fillId="9" borderId="67" xfId="0" applyFill="1" applyBorder="1" applyAlignment="1">
      <alignment horizontal="center" vertical="center"/>
    </xf>
    <xf numFmtId="0" fontId="0" fillId="9" borderId="57" xfId="0" applyFill="1" applyBorder="1" applyAlignment="1">
      <alignment vertical="center" wrapText="1"/>
    </xf>
    <xf numFmtId="0" fontId="0" fillId="9" borderId="72" xfId="0" applyFill="1" applyBorder="1" applyAlignment="1">
      <alignment horizontal="center" vertical="center"/>
    </xf>
    <xf numFmtId="0" fontId="0" fillId="9" borderId="44" xfId="0" applyFill="1" applyBorder="1" applyAlignment="1">
      <alignment horizontal="center" vertical="center"/>
    </xf>
    <xf numFmtId="0" fontId="0" fillId="7" borderId="60" xfId="0" applyFill="1" applyBorder="1" applyAlignment="1">
      <alignment horizontal="center" vertical="center"/>
    </xf>
    <xf numFmtId="0" fontId="0" fillId="7" borderId="61" xfId="0" applyFill="1" applyBorder="1" applyAlignment="1">
      <alignment horizontal="center" vertical="center"/>
    </xf>
    <xf numFmtId="0" fontId="0" fillId="7" borderId="73" xfId="0" applyFill="1" applyBorder="1" applyAlignment="1">
      <alignment horizontal="center" vertical="center"/>
    </xf>
    <xf numFmtId="0" fontId="0" fillId="9" borderId="57" xfId="0" applyFill="1" applyBorder="1" applyAlignment="1">
      <alignment horizontal="center" vertical="center" wrapText="1"/>
    </xf>
    <xf numFmtId="0" fontId="0" fillId="9" borderId="68" xfId="0" applyFill="1" applyBorder="1" applyAlignment="1">
      <alignment horizontal="center" vertical="center"/>
    </xf>
    <xf numFmtId="0" fontId="0" fillId="9" borderId="64" xfId="0" applyFill="1" applyBorder="1" applyAlignment="1">
      <alignment horizontal="center" vertical="center"/>
    </xf>
    <xf numFmtId="0" fontId="0" fillId="9" borderId="38" xfId="0" applyFill="1" applyBorder="1" applyAlignment="1">
      <alignment horizontal="center" vertical="center"/>
    </xf>
    <xf numFmtId="0" fontId="0" fillId="9" borderId="68" xfId="0" applyFill="1" applyBorder="1" applyAlignment="1">
      <alignment horizontal="center" vertical="center" wrapText="1"/>
    </xf>
    <xf numFmtId="0" fontId="0" fillId="9" borderId="57" xfId="0" applyFill="1" applyBorder="1" applyAlignment="1">
      <alignment horizontal="center" vertical="center"/>
    </xf>
    <xf numFmtId="0" fontId="0" fillId="9" borderId="39" xfId="0" applyFill="1" applyBorder="1" applyAlignment="1">
      <alignment horizontal="center" vertical="center"/>
    </xf>
    <xf numFmtId="0" fontId="0" fillId="9" borderId="69" xfId="0" applyFill="1" applyBorder="1" applyAlignment="1">
      <alignment horizontal="center" vertical="center"/>
    </xf>
    <xf numFmtId="0" fontId="0" fillId="9" borderId="65" xfId="0" applyFill="1" applyBorder="1" applyAlignment="1">
      <alignment horizontal="center" vertical="center" wrapText="1"/>
    </xf>
    <xf numFmtId="0" fontId="0" fillId="9" borderId="65" xfId="0" applyFill="1" applyBorder="1" applyAlignment="1">
      <alignment horizontal="center" vertical="center"/>
    </xf>
    <xf numFmtId="0" fontId="0" fillId="9" borderId="65" xfId="0" applyFill="1" applyBorder="1" applyAlignment="1">
      <alignment vertical="center" wrapText="1"/>
    </xf>
    <xf numFmtId="0" fontId="0" fillId="9" borderId="40" xfId="0" applyFill="1" applyBorder="1" applyAlignment="1">
      <alignment horizontal="center" vertical="center"/>
    </xf>
    <xf numFmtId="0" fontId="0" fillId="7" borderId="62" xfId="0" applyFill="1" applyBorder="1" applyAlignment="1">
      <alignment horizontal="center" vertical="center"/>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10" borderId="15" xfId="0" applyFill="1" applyBorder="1" applyAlignment="1" applyProtection="1">
      <alignment horizontal="center" vertical="center"/>
      <protection locked="0"/>
    </xf>
    <xf numFmtId="0" fontId="0" fillId="10" borderId="16" xfId="0" applyFill="1"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1" xfId="0" applyFont="1" applyBorder="1" applyAlignment="1" applyProtection="1">
      <alignment horizontal="center" vertical="center"/>
      <protection locked="0"/>
    </xf>
    <xf numFmtId="0" fontId="0" fillId="0" borderId="52"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31" xfId="0" applyBorder="1" applyProtection="1">
      <protection locked="0"/>
    </xf>
    <xf numFmtId="0" fontId="0" fillId="0" borderId="53" xfId="0" applyBorder="1" applyProtection="1">
      <protection locked="0"/>
    </xf>
    <xf numFmtId="0" fontId="19" fillId="0" borderId="0" xfId="0" applyFont="1" applyAlignment="1" applyProtection="1">
      <alignment wrapText="1"/>
      <protection locked="0"/>
    </xf>
    <xf numFmtId="0" fontId="40" fillId="0" borderId="45" xfId="0" applyFont="1" applyBorder="1" applyAlignment="1" applyProtection="1">
      <alignment horizontal="center" vertical="center"/>
      <protection locked="0"/>
    </xf>
    <xf numFmtId="0" fontId="0" fillId="0" borderId="54" xfId="0" applyBorder="1" applyProtection="1">
      <protection locked="0"/>
    </xf>
    <xf numFmtId="0" fontId="0" fillId="0" borderId="55"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0" xfId="0" applyBorder="1" applyProtection="1">
      <protection locked="0"/>
    </xf>
    <xf numFmtId="0" fontId="0" fillId="0" borderId="12" xfId="0" applyBorder="1" applyProtection="1">
      <protection locked="0"/>
    </xf>
    <xf numFmtId="0" fontId="0" fillId="0" borderId="2" xfId="0" applyBorder="1" applyProtection="1">
      <protection locked="0"/>
    </xf>
    <xf numFmtId="0" fontId="0" fillId="0" borderId="3"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2" fillId="10" borderId="13" xfId="3" applyFont="1" applyFill="1" applyBorder="1" applyAlignment="1">
      <alignment horizontal="center" vertical="center" wrapText="1"/>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6" xfId="0" applyFont="1" applyFill="1" applyBorder="1" applyAlignment="1">
      <alignment horizontal="center" vertical="center" wrapText="1"/>
    </xf>
    <xf numFmtId="0" fontId="2" fillId="6" borderId="49"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1424940</xdr:colOff>
      <xdr:row>0</xdr:row>
      <xdr:rowOff>95249</xdr:rowOff>
    </xdr:from>
    <xdr:to>
      <xdr:col>7</xdr:col>
      <xdr:colOff>0</xdr:colOff>
      <xdr:row>1</xdr:row>
      <xdr:rowOff>394334</xdr:rowOff>
    </xdr:to>
    <xdr:sp macro="" textlink="">
      <xdr:nvSpPr>
        <xdr:cNvPr id="6" name="CaixaDeTexto 3">
          <a:extLst>
            <a:ext uri="{FF2B5EF4-FFF2-40B4-BE49-F238E27FC236}">
              <a16:creationId xmlns:a16="http://schemas.microsoft.com/office/drawing/2014/main" id="{C8510921-CF7F-20F5-C96B-1AEF80C9666A}"/>
            </a:ext>
          </a:extLst>
        </xdr:cNvPr>
        <xdr:cNvSpPr txBox="1"/>
      </xdr:nvSpPr>
      <xdr:spPr>
        <a:xfrm>
          <a:off x="8481060" y="95249"/>
          <a:ext cx="260604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76201</xdr:rowOff>
    </xdr:from>
    <xdr:to>
      <xdr:col>2</xdr:col>
      <xdr:colOff>4817534</xdr:colOff>
      <xdr:row>1</xdr:row>
      <xdr:rowOff>476252</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76201"/>
          <a:ext cx="3639293" cy="97578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a:t>
          </a:r>
          <a:r>
            <a:rPr lang="pt-BR" sz="1100" b="1" baseline="0">
              <a:solidFill>
                <a:schemeClr val="lt1"/>
              </a:solidFill>
              <a:effectLst/>
              <a:latin typeface="+mn-lt"/>
              <a:ea typeface="+mn-ea"/>
              <a:cs typeface="+mn-cs"/>
            </a:rPr>
            <a:t>. 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3807581</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943982" y="194734"/>
          <a:ext cx="2954866" cy="93980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39915</xdr:rowOff>
    </xdr:from>
    <xdr:to>
      <xdr:col>6</xdr:col>
      <xdr:colOff>1710265</xdr:colOff>
      <xdr:row>1</xdr:row>
      <xdr:rowOff>869156</xdr:rowOff>
    </xdr:to>
    <xdr:sp macro="" textlink="">
      <xdr:nvSpPr>
        <xdr:cNvPr id="9" name="CaixaDeTexto 4">
          <a:extLst>
            <a:ext uri="{FF2B5EF4-FFF2-40B4-BE49-F238E27FC236}">
              <a16:creationId xmlns:a16="http://schemas.microsoft.com/office/drawing/2014/main" id="{19564779-C084-4529-A044-3EB6249CA55B}"/>
            </a:ext>
          </a:extLst>
        </xdr:cNvPr>
        <xdr:cNvSpPr txBox="1"/>
      </xdr:nvSpPr>
      <xdr:spPr>
        <a:xfrm>
          <a:off x="10407122" y="39915"/>
          <a:ext cx="5483487" cy="1567429"/>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 igual a 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zoomScale="90" zoomScaleNormal="90" workbookViewId="0"/>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80" t="s">
        <v>0</v>
      </c>
      <c r="C1" s="180"/>
      <c r="D1" s="180"/>
      <c r="E1" s="180"/>
      <c r="F1" s="180"/>
      <c r="G1" s="180"/>
      <c r="H1" s="180"/>
      <c r="I1" s="180"/>
      <c r="J1" s="180"/>
      <c r="K1" s="180"/>
    </row>
    <row r="2" spans="1:11" ht="41.25" customHeight="1">
      <c r="A2" s="13"/>
      <c r="B2" s="181" t="s">
        <v>1</v>
      </c>
      <c r="C2" s="181"/>
      <c r="D2" s="181"/>
      <c r="E2" s="181"/>
      <c r="F2" s="181"/>
      <c r="G2" s="181"/>
      <c r="H2" s="181"/>
      <c r="I2" s="181"/>
      <c r="J2" s="181"/>
      <c r="K2" s="181"/>
    </row>
    <row r="3" spans="1:11" ht="153" customHeight="1">
      <c r="A3" s="175" t="s">
        <v>2</v>
      </c>
      <c r="B3" s="176"/>
      <c r="C3" s="176"/>
      <c r="D3" s="176"/>
      <c r="E3" s="176"/>
      <c r="F3" s="176"/>
      <c r="G3" s="176"/>
      <c r="H3" s="176"/>
      <c r="I3" s="176"/>
      <c r="J3" s="176"/>
      <c r="K3" s="176"/>
    </row>
    <row r="4" spans="1:11" s="12" customFormat="1" ht="44.45" customHeight="1">
      <c r="A4" s="177" t="s">
        <v>3</v>
      </c>
      <c r="B4" s="177"/>
      <c r="C4" s="177"/>
      <c r="D4" s="177"/>
      <c r="E4" s="177"/>
      <c r="F4" s="177"/>
      <c r="G4" s="177"/>
      <c r="H4" s="177"/>
      <c r="I4" s="177"/>
      <c r="J4" s="177"/>
      <c r="K4" s="177"/>
    </row>
    <row r="5" spans="1:11" ht="156.75" customHeight="1">
      <c r="A5" s="178" t="s">
        <v>4</v>
      </c>
      <c r="B5" s="179"/>
      <c r="C5" s="179"/>
      <c r="D5" s="179"/>
      <c r="E5" s="179"/>
      <c r="F5" s="179"/>
      <c r="G5" s="179"/>
      <c r="H5" s="179"/>
      <c r="I5" s="179"/>
      <c r="J5" s="179"/>
      <c r="K5" s="179"/>
    </row>
    <row r="6" spans="1:11" ht="312.75" customHeight="1">
      <c r="A6" s="182" t="s">
        <v>5</v>
      </c>
      <c r="B6" s="183"/>
      <c r="C6" s="183"/>
      <c r="D6" s="183"/>
      <c r="E6" s="183"/>
      <c r="F6" s="183"/>
      <c r="G6" s="183"/>
      <c r="H6" s="183"/>
      <c r="I6" s="183"/>
      <c r="J6" s="183"/>
      <c r="K6" s="183"/>
    </row>
    <row r="7" spans="1:11" s="8" customFormat="1" ht="30" customHeight="1">
      <c r="A7" s="174" t="s">
        <v>6</v>
      </c>
      <c r="B7" s="174"/>
      <c r="C7" s="174"/>
      <c r="D7" s="174"/>
      <c r="E7" s="174"/>
      <c r="F7" s="174"/>
      <c r="G7" s="174"/>
      <c r="H7" s="174"/>
      <c r="I7" s="174"/>
      <c r="J7" s="174"/>
      <c r="K7" s="174"/>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ulpuNLt4uit7j9fhJAaqGp0xsQHUzGOs7M6/E07O5ryhE6MMVkd5eupSTovNZkU/hKm5AdVMIrtJpYVZHCTpVw==" saltValue="/GWJRxzmd3ts3QyB0fpMGg=="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30">
      <c r="A2" s="9" t="str" cm="1">
        <f t="array" ref="A2:A291">_xlfn.VSTACK('1) Temas AR 24-25'!A4:A100,'2) Outros insumos'!A4:A99,'3) Sugestões da UORG'!A4:A100)</f>
        <v>Medicamentos</v>
      </c>
      <c r="B2" s="9" t="str" cm="1">
        <f t="array" ref="B2:B328">_xlfn.VSTACK('1) Temas AR 24-25'!B4:B100,'2) Outros insumos'!B4:B99,'3) Sugestões da UORG'!B4:B137)</f>
        <v>GGBIO</v>
      </c>
      <c r="C2" s="9" t="str" cm="1">
        <f t="array" ref="C2:C291">_xlfn.VSTACK('1) Temas AR 24-25'!C4:C100,'2) Outros insumos'!H4:H99,'3) Sugestões da UORG'!C4:C100)</f>
        <v>8.3 - Atualização dos requisitos técnicos e regulatórios para o registro de Produtos Biológicos</v>
      </c>
      <c r="D2" s="9" t="str" cm="1">
        <f t="array" ref="D2:D291">_xlfn.VSTACK('1) Temas AR 24-25'!G4:G100,'2) Outros insumos'!K4:K99,'3) Sugestões da UORG'!F4:F100)</f>
        <v>Atende</v>
      </c>
      <c r="F2" s="9" t="str">
        <f>IF(D2="Atende",A2)</f>
        <v>Medicamentos</v>
      </c>
      <c r="G2" s="9" t="str">
        <f>IF(D2="Atende",B2)</f>
        <v>GGBIO</v>
      </c>
      <c r="H2" s="9" t="str">
        <f>IF(D2="Atende",C2)</f>
        <v>8.3 - Atualização dos requisitos técnicos e regulatórios para o registro de Produtos Biológicos</v>
      </c>
      <c r="I2" s="9" t="str">
        <f>D2</f>
        <v>Atende</v>
      </c>
    </row>
    <row r="3" spans="1:9" ht="75">
      <c r="A3" s="9" t="str">
        <v>Medicamentos</v>
      </c>
      <c r="B3" s="9" t="str">
        <v>GGBIO</v>
      </c>
      <c r="C3" s="9" t="str">
        <v>8.5 - Condições e procedimentos para o registro de vacinas influenza pré-pandêmicas, atualização para uma cepa pandêmica e autorização de uso, comercialização e monitoramento das vacinas pandêmicas contra influenza</v>
      </c>
      <c r="D3" s="9" t="str">
        <v>Atende</v>
      </c>
      <c r="F3" s="9" t="str">
        <f t="shared" ref="F3:F48" si="0">IF(D3="Atende",A3)</f>
        <v>Medicamentos</v>
      </c>
      <c r="G3" s="9" t="str">
        <f t="shared" ref="G3:G48" si="1">IF(D3="Atende",B3)</f>
        <v>GGBIO</v>
      </c>
      <c r="H3" s="9" t="str">
        <f t="shared" ref="H3:H48" si="2">IF(D3="Atende",C3)</f>
        <v>8.5 - Condições e procedimentos para o registro de vacinas influenza pré-pandêmicas, atualização para uma cepa pandêmica e autorização de uso, comercialização e monitoramento das vacinas pandêmicas contra influenza</v>
      </c>
      <c r="I3" s="9" t="str">
        <f>D3</f>
        <v>Atende</v>
      </c>
    </row>
    <row r="4" spans="1:9" ht="45">
      <c r="A4" s="9" t="str">
        <v>Medicamentos</v>
      </c>
      <c r="B4" s="9" t="str">
        <v>GGBIO</v>
      </c>
      <c r="C4" s="9" t="str">
        <v>8.11 - Previsão expressa da aplicabilidade da norma de pós registro de produtos sintéticos para a  regularização de radiofármacos</v>
      </c>
      <c r="D4" s="9" t="str">
        <v>Atende</v>
      </c>
      <c r="F4" s="9" t="str">
        <f t="shared" si="0"/>
        <v>Medicamentos</v>
      </c>
      <c r="G4" s="9" t="str">
        <f t="shared" si="1"/>
        <v>GGBIO</v>
      </c>
      <c r="H4" s="9" t="str">
        <f t="shared" si="2"/>
        <v>8.11 - Previsão expressa da aplicabilidade da norma de pós registro de produtos sintéticos para a  regularização de radiofármacos</v>
      </c>
      <c r="I4" s="9" t="str">
        <f t="shared" ref="I4:I48" si="3">D4</f>
        <v>Atende</v>
      </c>
    </row>
    <row r="5" spans="1:9" ht="45">
      <c r="A5" s="9" t="str">
        <v>Medicamentos</v>
      </c>
      <c r="B5" s="9" t="str">
        <v>GGBIO e GGMED</v>
      </c>
      <c r="C5" s="9" t="str">
        <v>8.18 - Regularização sanitária condicional de medicamentos via termo de compromisso (equivalente ao tema 8.38)</v>
      </c>
      <c r="D5" s="9" t="str">
        <v>Atende</v>
      </c>
      <c r="F5" s="9" t="str">
        <f t="shared" si="0"/>
        <v>Medicamentos</v>
      </c>
      <c r="G5" s="9" t="str">
        <f t="shared" si="1"/>
        <v>GGBIO e GGMED</v>
      </c>
      <c r="H5" s="9" t="str">
        <f t="shared" si="2"/>
        <v>8.18 - Regularização sanitária condicional de medicamentos via termo de compromisso (equivalente ao tema 8.38)</v>
      </c>
      <c r="I5" s="9" t="str">
        <f t="shared" si="3"/>
        <v>Atende</v>
      </c>
    </row>
    <row r="6" spans="1:9" ht="45">
      <c r="A6" s="9" t="str">
        <v>Medicamentos</v>
      </c>
      <c r="B6" s="9" t="str">
        <v>GGBIO</v>
      </c>
      <c r="C6" s="9" t="str">
        <v>8.20 - Revisão do marco regulatório que trata das alterações pós registro de produtos biológicos e seu cancelamento.</v>
      </c>
      <c r="D6" s="9" t="str">
        <v>Atende</v>
      </c>
      <c r="F6" s="9" t="str">
        <f t="shared" si="0"/>
        <v>Medicamentos</v>
      </c>
      <c r="G6" s="9" t="str">
        <f t="shared" si="1"/>
        <v>GGBIO</v>
      </c>
      <c r="H6" s="9" t="str">
        <f t="shared" si="2"/>
        <v>8.20 - Revisão do marco regulatório que trata das alterações pós registro de produtos biológicos e seu cancelamento.</v>
      </c>
      <c r="I6" s="9" t="str">
        <f t="shared" si="3"/>
        <v>Atende</v>
      </c>
    </row>
    <row r="7" spans="1:9" ht="45">
      <c r="A7" s="9" t="str">
        <v>Medicamentos</v>
      </c>
      <c r="B7" s="9" t="str">
        <v>GGBIO</v>
      </c>
      <c r="C7" s="9" t="str">
        <v xml:space="preserve">8.24 - Requisitos sanitários para a regularização e vigilância de medicamentos industrializados de uso humano em todo o seu ciclo de vida </v>
      </c>
      <c r="D7" s="9" t="str">
        <v>Atende</v>
      </c>
      <c r="F7" s="9" t="str">
        <f t="shared" si="0"/>
        <v>Medicamentos</v>
      </c>
      <c r="G7" s="9" t="str">
        <f t="shared" si="1"/>
        <v>GGBIO</v>
      </c>
      <c r="H7" s="9" t="str">
        <f t="shared" si="2"/>
        <v xml:space="preserve">8.24 - Requisitos sanitários para a regularização e vigilância de medicamentos industrializados de uso humano em todo o seu ciclo de vida </v>
      </c>
      <c r="I7" s="9" t="str">
        <f t="shared" si="3"/>
        <v>Atende</v>
      </c>
    </row>
    <row r="8" spans="1:9" ht="45">
      <c r="A8" s="9" t="str">
        <v>Medicamentos</v>
      </c>
      <c r="B8" s="9" t="str">
        <v>GGBIO e GGMED</v>
      </c>
      <c r="C8" s="9" t="str">
        <v>8.38 - Termo de compromisso para fins de registro, pós-registro ou autorização temporária de uso emergencial de medicamentos (equivalente ao tema 8.18)</v>
      </c>
      <c r="D8" s="9" t="str">
        <v>Atende</v>
      </c>
      <c r="F8" s="9" t="str">
        <f t="shared" si="0"/>
        <v>Medicamentos</v>
      </c>
      <c r="G8" s="9" t="str">
        <f t="shared" si="1"/>
        <v>GGBIO e GGMED</v>
      </c>
      <c r="H8" s="9" t="str">
        <f t="shared" si="2"/>
        <v>8.38 - Termo de compromisso para fins de registro, pós-registro ou autorização temporária de uso emergencial de medicamentos (equivalente ao tema 8.18)</v>
      </c>
      <c r="I8" s="9" t="str">
        <f t="shared" si="3"/>
        <v>Atende</v>
      </c>
    </row>
    <row r="9" spans="1:9" ht="30">
      <c r="A9" s="9" t="str">
        <v>Medicamentos</v>
      </c>
      <c r="B9" s="9" t="str">
        <v>GGBIO</v>
      </c>
      <c r="C9" s="9" t="str">
        <v>13.1 - Elaboração de marco legal para as alterações pós registro de produtos de terapia avançada</v>
      </c>
      <c r="D9" s="9" t="str">
        <v>Atende</v>
      </c>
      <c r="F9" s="9" t="str">
        <f t="shared" si="0"/>
        <v>Medicamentos</v>
      </c>
      <c r="G9" s="9" t="str">
        <f t="shared" si="1"/>
        <v>GGBIO</v>
      </c>
      <c r="H9" s="9" t="str">
        <f t="shared" si="2"/>
        <v>13.1 - Elaboração de marco legal para as alterações pós registro de produtos de terapia avançada</v>
      </c>
      <c r="I9" s="9" t="str">
        <f t="shared" si="3"/>
        <v>Atende</v>
      </c>
    </row>
    <row r="10" spans="1:9" ht="30">
      <c r="A10" s="9" t="str">
        <v>Medicamentos</v>
      </c>
      <c r="B10" s="9" t="str">
        <v>GGBIO</v>
      </c>
      <c r="C10" s="9" t="str">
        <v>13.2 - Regulamentação para Boas Práticas em produtos do sangue para fins não transfusionais</v>
      </c>
      <c r="D10" s="9" t="str">
        <v>Atende</v>
      </c>
      <c r="F10" s="9" t="str">
        <f t="shared" si="0"/>
        <v>Medicamentos</v>
      </c>
      <c r="G10" s="9" t="str">
        <f t="shared" si="1"/>
        <v>GGBIO</v>
      </c>
      <c r="H10" s="9" t="str">
        <f t="shared" si="2"/>
        <v>13.2 - Regulamentação para Boas Práticas em produtos do sangue para fins não transfusionais</v>
      </c>
      <c r="I10" s="9" t="str">
        <f t="shared" si="3"/>
        <v>Atende</v>
      </c>
    </row>
    <row r="11" spans="1:9" ht="30">
      <c r="A11" s="9" t="str">
        <v>Medicamentos</v>
      </c>
      <c r="B11" s="9" t="str">
        <v>GGBIO</v>
      </c>
      <c r="C11" s="9" t="str">
        <v>13.3 - Revisão e atualização dos requisitos sanitários relativos às Boas Práticas no Ciclo do Sangue</v>
      </c>
      <c r="D11" s="9" t="str">
        <v>Atende</v>
      </c>
      <c r="F11" s="9" t="str">
        <f t="shared" si="0"/>
        <v>Medicamentos</v>
      </c>
      <c r="G11" s="9" t="str">
        <f t="shared" si="1"/>
        <v>GGBIO</v>
      </c>
      <c r="H11" s="9" t="str">
        <f t="shared" si="2"/>
        <v>13.3 - Revisão e atualização dos requisitos sanitários relativos às Boas Práticas no Ciclo do Sangue</v>
      </c>
      <c r="I11" s="9" t="str">
        <f t="shared" si="3"/>
        <v>Atende</v>
      </c>
    </row>
    <row r="12" spans="1:9" ht="30">
      <c r="A12" s="9" t="str">
        <v>Medicamentos</v>
      </c>
      <c r="B12" s="9" t="str">
        <v>GGBIO</v>
      </c>
      <c r="C12" s="9" t="str">
        <v>8.39 - Atualização periódica da composição da vacina Influenza sazonal</v>
      </c>
      <c r="D12" s="9" t="str">
        <v>Atende</v>
      </c>
      <c r="F12" s="9" t="str">
        <f t="shared" si="0"/>
        <v>Medicamentos</v>
      </c>
      <c r="G12" s="9" t="str">
        <f t="shared" si="1"/>
        <v>GGBIO</v>
      </c>
      <c r="H12" s="9" t="str">
        <f t="shared" si="2"/>
        <v>8.39 - Atualização periódica da composição da vacina Influenza sazonal</v>
      </c>
      <c r="I12" s="9" t="str">
        <f t="shared" si="3"/>
        <v>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t="str">
        <v>Medicamentos</v>
      </c>
      <c r="B99" s="9" t="str">
        <v>GGBIO</v>
      </c>
      <c r="C99" s="9">
        <v>0</v>
      </c>
      <c r="D99" s="9" t="str">
        <v>Não atende</v>
      </c>
      <c r="F99" s="9" t="b">
        <f t="shared" si="20"/>
        <v>0</v>
      </c>
      <c r="G99" s="9" t="b">
        <f t="shared" si="21"/>
        <v>0</v>
      </c>
      <c r="H99" s="9" t="b">
        <f t="shared" si="22"/>
        <v>0</v>
      </c>
      <c r="I99" s="9" t="str">
        <f t="shared" si="23"/>
        <v>Não atende</v>
      </c>
    </row>
    <row r="100" spans="1:9">
      <c r="A100" s="9" t="str">
        <v>Medicamentos</v>
      </c>
      <c r="B100" s="9" t="str">
        <v>GGBIO</v>
      </c>
      <c r="C100" s="9">
        <v>0</v>
      </c>
      <c r="D100" s="9" t="str">
        <v>Não atende</v>
      </c>
      <c r="F100" s="9" t="b">
        <f t="shared" si="20"/>
        <v>0</v>
      </c>
      <c r="G100" s="9" t="b">
        <f t="shared" si="21"/>
        <v>0</v>
      </c>
      <c r="H100" s="9" t="b">
        <f t="shared" si="22"/>
        <v>0</v>
      </c>
      <c r="I100" s="9" t="str">
        <f t="shared" si="23"/>
        <v>Não atende</v>
      </c>
    </row>
    <row r="101" spans="1:9">
      <c r="A101" s="9" t="str">
        <v>Sangue, Tecidos e Órgãos</v>
      </c>
      <c r="B101" s="9" t="str">
        <v>GGBIO</v>
      </c>
      <c r="C101" s="9" t="str">
        <v/>
      </c>
      <c r="D101" s="9" t="str">
        <v>Não atende</v>
      </c>
      <c r="F101" s="9" t="b">
        <f t="shared" si="20"/>
        <v>0</v>
      </c>
      <c r="G101" s="9" t="b">
        <f t="shared" si="21"/>
        <v>0</v>
      </c>
      <c r="H101" s="9" t="b">
        <f t="shared" si="22"/>
        <v>0</v>
      </c>
      <c r="I101" s="9" t="str">
        <f t="shared" si="23"/>
        <v>Não atende</v>
      </c>
    </row>
    <row r="102" spans="1:9">
      <c r="A102" s="9">
        <v>0</v>
      </c>
      <c r="B102" s="9">
        <v>0</v>
      </c>
      <c r="C102" s="9" t="str">
        <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t="str">
        <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v>0</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t="str">
        <v/>
      </c>
      <c r="D194" s="9" t="str">
        <v>Não atende</v>
      </c>
      <c r="F194" s="9" t="b">
        <f t="shared" si="24"/>
        <v>0</v>
      </c>
      <c r="G194" s="9" t="b">
        <f t="shared" si="25"/>
        <v>0</v>
      </c>
      <c r="H194" s="9" t="b">
        <f t="shared" si="26"/>
        <v>0</v>
      </c>
      <c r="I194" s="9" t="str">
        <f t="shared" si="27"/>
        <v>Não atende</v>
      </c>
    </row>
    <row r="195" spans="1:9" ht="45">
      <c r="A195" s="9" t="str">
        <v>Medicamentos</v>
      </c>
      <c r="B195" s="9" t="str">
        <v>GSTCO/GGBIO</v>
      </c>
      <c r="C195" s="9" t="str">
        <v>Atualização da Resolução RDC nº 506/2021, que trata da pesquisa clínica de produtos de terapia avançada, em função da publicação da Lei nº 14.874/2024.</v>
      </c>
      <c r="D195" s="9" t="str">
        <v>Atende</v>
      </c>
      <c r="F195" s="9" t="str">
        <f t="shared" ref="F195:F258" si="28">IF(D195="Atende",A195)</f>
        <v>Medicamentos</v>
      </c>
      <c r="G195" s="9" t="str">
        <f t="shared" ref="G195:G258" si="29">IF(D195="Atende",B195)</f>
        <v>GSTCO/GGBIO</v>
      </c>
      <c r="H195" s="9" t="str">
        <f t="shared" ref="H195:H258" si="30">IF(D195="Atende",C195)</f>
        <v>Atualização da Resolução RDC nº 506/2021, que trata da pesquisa clínica de produtos de terapia avançada, em função da publicação da Lei nº 14.874/2024.</v>
      </c>
      <c r="I195" s="9" t="str">
        <f t="shared" ref="I195:I258" si="31">D195</f>
        <v>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B292" s="9">
        <v>0</v>
      </c>
      <c r="F292" s="9" t="b">
        <f t="shared" si="32"/>
        <v>0</v>
      </c>
      <c r="G292" s="9" t="b">
        <f t="shared" si="33"/>
        <v>0</v>
      </c>
      <c r="H292" s="9" t="b">
        <f t="shared" si="34"/>
        <v>0</v>
      </c>
      <c r="I292" s="9">
        <f t="shared" si="35"/>
        <v>0</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110</v>
      </c>
      <c r="B1" s="2" t="s">
        <v>86</v>
      </c>
      <c r="E1" s="2" t="s">
        <v>111</v>
      </c>
      <c r="F1" s="2" t="s">
        <v>86</v>
      </c>
    </row>
    <row r="2" spans="1:6">
      <c r="A2" s="2" t="s">
        <v>112</v>
      </c>
      <c r="B2" s="2">
        <v>0</v>
      </c>
      <c r="E2" s="2" t="s">
        <v>93</v>
      </c>
      <c r="F2" s="2">
        <v>3</v>
      </c>
    </row>
    <row r="3" spans="1:6">
      <c r="A3" s="2" t="s">
        <v>78</v>
      </c>
      <c r="B3" s="2">
        <v>0.5</v>
      </c>
      <c r="E3" s="2" t="s">
        <v>87</v>
      </c>
      <c r="F3" s="2">
        <v>1</v>
      </c>
    </row>
    <row r="4" spans="1:6">
      <c r="A4" s="2" t="s">
        <v>74</v>
      </c>
      <c r="B4" s="2">
        <v>1</v>
      </c>
      <c r="E4" s="2" t="s">
        <v>113</v>
      </c>
      <c r="F4" s="2">
        <v>1</v>
      </c>
    </row>
    <row r="5" spans="1:6">
      <c r="A5" s="2" t="s">
        <v>73</v>
      </c>
      <c r="B5" s="2">
        <v>2</v>
      </c>
      <c r="E5" s="2" t="s">
        <v>88</v>
      </c>
      <c r="F5" s="2">
        <v>3</v>
      </c>
    </row>
    <row r="6" spans="1:6">
      <c r="A6" s="2" t="s">
        <v>72</v>
      </c>
      <c r="B6" s="2">
        <v>2.5</v>
      </c>
      <c r="E6" s="2" t="s">
        <v>92</v>
      </c>
      <c r="F6" s="2">
        <v>1</v>
      </c>
    </row>
    <row r="7" spans="1:6">
      <c r="A7" s="2" t="s">
        <v>77</v>
      </c>
      <c r="B7" s="2">
        <v>3</v>
      </c>
      <c r="E7" s="2" t="s">
        <v>114</v>
      </c>
      <c r="F7" s="2">
        <v>1</v>
      </c>
    </row>
    <row r="8" spans="1:6">
      <c r="A8" s="2" t="s">
        <v>18</v>
      </c>
      <c r="B8" s="2">
        <v>3</v>
      </c>
      <c r="E8" s="2" t="s">
        <v>71</v>
      </c>
      <c r="F8" s="2">
        <v>3</v>
      </c>
    </row>
    <row r="9" spans="1:6">
      <c r="A9" s="2" t="s">
        <v>40</v>
      </c>
      <c r="B9" s="2">
        <v>0</v>
      </c>
      <c r="E9" s="2" t="s">
        <v>76</v>
      </c>
      <c r="F9" s="2">
        <v>2</v>
      </c>
    </row>
    <row r="10" spans="1:6">
      <c r="A10" s="2" t="s">
        <v>75</v>
      </c>
      <c r="B10" s="2">
        <v>1</v>
      </c>
      <c r="E10" s="2" t="s">
        <v>75</v>
      </c>
      <c r="F10" s="2">
        <v>1</v>
      </c>
    </row>
    <row r="11" spans="1:6">
      <c r="A11" s="2" t="s">
        <v>76</v>
      </c>
      <c r="B11" s="2">
        <v>2</v>
      </c>
      <c r="E11" s="2" t="s">
        <v>91</v>
      </c>
      <c r="F11" s="2">
        <v>1</v>
      </c>
    </row>
    <row r="12" spans="1:6">
      <c r="A12" s="2" t="s">
        <v>71</v>
      </c>
      <c r="B12" s="2">
        <v>3</v>
      </c>
      <c r="E12" s="2" t="s">
        <v>89</v>
      </c>
      <c r="F12" s="2">
        <v>3</v>
      </c>
    </row>
    <row r="13" spans="1:6">
      <c r="A13" s="2" t="s">
        <v>112</v>
      </c>
      <c r="B13" s="2">
        <v>0</v>
      </c>
      <c r="E13" s="2" t="s">
        <v>90</v>
      </c>
      <c r="F13" s="2">
        <v>2</v>
      </c>
    </row>
    <row r="14" spans="1:6">
      <c r="E14" s="2" t="s">
        <v>94</v>
      </c>
      <c r="F14" s="2">
        <v>3</v>
      </c>
    </row>
    <row r="15" spans="1:6">
      <c r="E15" s="2" t="s">
        <v>72</v>
      </c>
      <c r="F15" s="2">
        <v>3</v>
      </c>
    </row>
    <row r="16" spans="1:6">
      <c r="E16" s="2" t="s">
        <v>73</v>
      </c>
      <c r="F16" s="2">
        <v>2</v>
      </c>
    </row>
    <row r="17" spans="1:6">
      <c r="E17" s="2" t="s">
        <v>74</v>
      </c>
      <c r="F17" s="2">
        <v>1</v>
      </c>
    </row>
    <row r="18" spans="1:6">
      <c r="A18" t="s">
        <v>115</v>
      </c>
      <c r="E18" s="17" t="s">
        <v>95</v>
      </c>
      <c r="F18" s="18">
        <v>2</v>
      </c>
    </row>
    <row r="19" spans="1:6">
      <c r="A19" t="s">
        <v>116</v>
      </c>
    </row>
    <row r="20" spans="1:6">
      <c r="A20" t="s">
        <v>117</v>
      </c>
    </row>
    <row r="21" spans="1:6">
      <c r="A21" t="s">
        <v>118</v>
      </c>
    </row>
    <row r="22" spans="1:6">
      <c r="A22" t="s">
        <v>119</v>
      </c>
    </row>
    <row r="23" spans="1:6">
      <c r="A23" t="s">
        <v>120</v>
      </c>
    </row>
    <row r="24" spans="1:6">
      <c r="A24" t="s">
        <v>14</v>
      </c>
    </row>
    <row r="25" spans="1:6">
      <c r="A25" t="s">
        <v>121</v>
      </c>
    </row>
    <row r="26" spans="1:6">
      <c r="A26" t="s">
        <v>122</v>
      </c>
    </row>
    <row r="27" spans="1:6">
      <c r="A27" t="s">
        <v>123</v>
      </c>
    </row>
    <row r="28" spans="1:6">
      <c r="A28" t="s">
        <v>42</v>
      </c>
    </row>
    <row r="29" spans="1:6">
      <c r="A29" t="s">
        <v>124</v>
      </c>
    </row>
    <row r="30" spans="1:6">
      <c r="A30" t="s">
        <v>125</v>
      </c>
    </row>
    <row r="31" spans="1:6">
      <c r="A31" t="s">
        <v>126</v>
      </c>
    </row>
    <row r="32" spans="1:6">
      <c r="A32" t="s">
        <v>127</v>
      </c>
    </row>
    <row r="33" spans="1:1">
      <c r="A33" t="s">
        <v>128</v>
      </c>
    </row>
    <row r="34" spans="1:1">
      <c r="A34" t="s">
        <v>129</v>
      </c>
    </row>
    <row r="37" spans="1:1">
      <c r="A37" t="s">
        <v>130</v>
      </c>
    </row>
    <row r="38" spans="1:1">
      <c r="A38" t="s">
        <v>131</v>
      </c>
    </row>
    <row r="39" spans="1:1">
      <c r="A39" t="s">
        <v>132</v>
      </c>
    </row>
    <row r="40" spans="1:1">
      <c r="A40" t="s">
        <v>133</v>
      </c>
    </row>
    <row r="41" spans="1:1">
      <c r="A41" t="s">
        <v>134</v>
      </c>
    </row>
    <row r="42" spans="1:1">
      <c r="A42" t="s">
        <v>135</v>
      </c>
    </row>
    <row r="43" spans="1:1">
      <c r="A43" t="s">
        <v>136</v>
      </c>
    </row>
  </sheetData>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G4" sqref="G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88" t="s">
        <v>0</v>
      </c>
      <c r="B1" s="189"/>
      <c r="C1" s="189"/>
      <c r="D1" s="189"/>
      <c r="E1" s="189"/>
      <c r="F1" s="189"/>
      <c r="G1" s="190"/>
    </row>
    <row r="2" spans="1:7" ht="51.6" customHeight="1" thickBot="1">
      <c r="A2" s="191" t="s">
        <v>1</v>
      </c>
      <c r="B2" s="192"/>
      <c r="C2" s="192"/>
      <c r="D2" s="213"/>
      <c r="E2" s="213"/>
      <c r="F2" s="213"/>
      <c r="G2" s="214"/>
    </row>
    <row r="3" spans="1:7" ht="55.15" customHeight="1">
      <c r="A3" s="53" t="s">
        <v>7</v>
      </c>
      <c r="B3" s="53" t="s">
        <v>8</v>
      </c>
      <c r="C3" s="53" t="s">
        <v>9</v>
      </c>
      <c r="D3" s="72" t="s">
        <v>137</v>
      </c>
      <c r="E3" s="19" t="s">
        <v>138</v>
      </c>
      <c r="F3" s="19" t="s">
        <v>139</v>
      </c>
      <c r="G3" s="19" t="s">
        <v>140</v>
      </c>
    </row>
    <row r="4" spans="1:7" ht="124.9" customHeight="1">
      <c r="A4" s="30" t="str" cm="1">
        <f t="array" ref="A4:C4">_xlfn._xlws.FILTER(Tabela5[[Macrotema]:[Tema Regulatório]],Tabela5[1. POSICIONAMENTO FINAL]="Incluir")</f>
        <v>Medicamentos</v>
      </c>
      <c r="B4" s="30" t="str">
        <v>GSTCO/GGBIO</v>
      </c>
      <c r="C4" s="32" t="str">
        <v>Atualização da Resolução RDC nº 506/2021, que trata da pesquisa clínica de produtos de terapia avançada, em função da publicação da Lei nº 14.874/2024.</v>
      </c>
      <c r="D4" s="152" t="s">
        <v>141</v>
      </c>
      <c r="E4" s="153" t="s">
        <v>131</v>
      </c>
      <c r="F4" s="154" t="s">
        <v>40</v>
      </c>
      <c r="G4" s="155" t="s">
        <v>142</v>
      </c>
    </row>
    <row r="5" spans="1:7" ht="124.9" customHeight="1">
      <c r="A5" s="30"/>
      <c r="B5" s="30"/>
      <c r="C5" s="32"/>
      <c r="D5" s="156"/>
      <c r="E5" s="157"/>
      <c r="F5" s="158"/>
      <c r="G5" s="159"/>
    </row>
    <row r="6" spans="1:7" ht="124.9" customHeight="1">
      <c r="A6" s="30"/>
      <c r="B6" s="30"/>
      <c r="C6" s="32"/>
      <c r="D6" s="156"/>
      <c r="E6" s="157"/>
      <c r="F6" s="158"/>
      <c r="G6" s="159"/>
    </row>
    <row r="7" spans="1:7" ht="124.9" customHeight="1">
      <c r="A7" s="30"/>
      <c r="B7" s="30"/>
      <c r="C7" s="32"/>
      <c r="D7" s="156"/>
      <c r="E7" s="157"/>
      <c r="F7" s="158"/>
      <c r="G7" s="160"/>
    </row>
    <row r="8" spans="1:7" ht="124.9" customHeight="1">
      <c r="A8" s="30"/>
      <c r="B8" s="30"/>
      <c r="C8" s="32"/>
      <c r="D8" s="156"/>
      <c r="E8" s="161"/>
      <c r="F8" s="162"/>
      <c r="G8" s="163"/>
    </row>
    <row r="9" spans="1:7" ht="124.9" customHeight="1">
      <c r="A9" s="30"/>
      <c r="B9" s="30"/>
      <c r="C9" s="32"/>
      <c r="D9" s="164"/>
      <c r="E9" s="162"/>
      <c r="F9" s="162"/>
      <c r="G9" s="165"/>
    </row>
    <row r="10" spans="1:7" ht="124.9" customHeight="1">
      <c r="A10" s="30"/>
      <c r="B10" s="30"/>
      <c r="C10" s="32"/>
      <c r="D10" s="164"/>
      <c r="E10" s="162"/>
      <c r="F10" s="162"/>
      <c r="G10" s="165"/>
    </row>
    <row r="11" spans="1:7" ht="124.9" customHeight="1">
      <c r="A11" s="30"/>
      <c r="B11" s="30"/>
      <c r="C11" s="32"/>
      <c r="D11" s="164"/>
      <c r="E11" s="162"/>
      <c r="F11" s="162"/>
      <c r="G11" s="165"/>
    </row>
    <row r="12" spans="1:7" ht="124.9" customHeight="1">
      <c r="A12" s="30"/>
      <c r="B12" s="30"/>
      <c r="C12" s="32"/>
      <c r="D12" s="164"/>
      <c r="E12" s="162"/>
      <c r="F12" s="162"/>
      <c r="G12" s="165"/>
    </row>
    <row r="13" spans="1:7" ht="124.9" customHeight="1">
      <c r="A13" s="30"/>
      <c r="B13" s="30"/>
      <c r="C13" s="32"/>
      <c r="D13" s="164"/>
      <c r="E13" s="162"/>
      <c r="F13" s="162"/>
      <c r="G13" s="165"/>
    </row>
    <row r="14" spans="1:7" ht="124.9" customHeight="1">
      <c r="A14" s="30"/>
      <c r="B14" s="30"/>
      <c r="C14" s="32"/>
      <c r="D14" s="164"/>
      <c r="E14" s="162"/>
      <c r="F14" s="162"/>
      <c r="G14" s="165"/>
    </row>
    <row r="15" spans="1:7" ht="124.9" customHeight="1">
      <c r="A15" s="30"/>
      <c r="B15" s="30"/>
      <c r="C15" s="32"/>
      <c r="D15" s="164"/>
      <c r="E15" s="162"/>
      <c r="F15" s="162"/>
      <c r="G15" s="165"/>
    </row>
    <row r="16" spans="1:7" ht="124.9" customHeight="1">
      <c r="A16" s="30"/>
      <c r="B16" s="30"/>
      <c r="C16" s="32"/>
      <c r="D16" s="164"/>
      <c r="E16" s="162"/>
      <c r="F16" s="162"/>
      <c r="G16" s="165"/>
    </row>
    <row r="17" spans="1:7" ht="124.9" customHeight="1">
      <c r="A17" s="30"/>
      <c r="B17" s="30"/>
      <c r="C17" s="32"/>
      <c r="D17" s="164"/>
      <c r="E17" s="162"/>
      <c r="F17" s="162"/>
      <c r="G17" s="165"/>
    </row>
    <row r="18" spans="1:7" ht="124.9" customHeight="1">
      <c r="A18" s="30"/>
      <c r="B18" s="30"/>
      <c r="C18" s="32"/>
      <c r="D18" s="164"/>
      <c r="E18" s="162"/>
      <c r="F18" s="162"/>
      <c r="G18" s="165"/>
    </row>
    <row r="19" spans="1:7" ht="124.9" customHeight="1">
      <c r="A19" s="30"/>
      <c r="B19" s="30"/>
      <c r="C19" s="32"/>
      <c r="D19" s="164"/>
      <c r="E19" s="162"/>
      <c r="F19" s="162"/>
      <c r="G19" s="165"/>
    </row>
    <row r="20" spans="1:7" ht="124.9" customHeight="1">
      <c r="A20" s="30"/>
      <c r="B20" s="30"/>
      <c r="C20" s="32"/>
      <c r="D20" s="164"/>
      <c r="E20" s="162"/>
      <c r="F20" s="162"/>
      <c r="G20" s="165"/>
    </row>
    <row r="21" spans="1:7" ht="124.9" customHeight="1">
      <c r="A21" s="30"/>
      <c r="B21" s="30"/>
      <c r="C21" s="32"/>
      <c r="D21" s="164"/>
      <c r="E21" s="162"/>
      <c r="F21" s="162"/>
      <c r="G21" s="165"/>
    </row>
    <row r="22" spans="1:7" ht="124.9" customHeight="1">
      <c r="A22" s="30"/>
      <c r="B22" s="30"/>
      <c r="C22" s="32"/>
      <c r="D22" s="164"/>
      <c r="E22" s="162"/>
      <c r="F22" s="162"/>
      <c r="G22" s="165"/>
    </row>
    <row r="23" spans="1:7" ht="124.9" customHeight="1">
      <c r="A23" s="30"/>
      <c r="B23" s="30"/>
      <c r="C23" s="32"/>
      <c r="D23" s="164"/>
      <c r="E23" s="162"/>
      <c r="F23" s="162"/>
      <c r="G23" s="165"/>
    </row>
    <row r="24" spans="1:7" ht="124.9" customHeight="1">
      <c r="A24" s="30"/>
      <c r="B24" s="30"/>
      <c r="C24" s="32"/>
      <c r="D24" s="164"/>
      <c r="E24" s="162"/>
      <c r="F24" s="162"/>
      <c r="G24" s="165"/>
    </row>
    <row r="25" spans="1:7" ht="124.9" customHeight="1">
      <c r="A25" s="30"/>
      <c r="B25" s="30"/>
      <c r="C25" s="32"/>
      <c r="D25" s="164"/>
      <c r="E25" s="162"/>
      <c r="F25" s="162"/>
      <c r="G25" s="165"/>
    </row>
    <row r="26" spans="1:7" ht="124.9" customHeight="1">
      <c r="A26" s="30"/>
      <c r="B26" s="30"/>
      <c r="C26" s="32"/>
      <c r="D26" s="164"/>
      <c r="E26" s="162"/>
      <c r="F26" s="162"/>
      <c r="G26" s="165"/>
    </row>
    <row r="27" spans="1:7" ht="124.9" customHeight="1">
      <c r="A27" s="30"/>
      <c r="B27" s="30"/>
      <c r="C27" s="32"/>
      <c r="D27" s="164"/>
      <c r="E27" s="162"/>
      <c r="F27" s="162"/>
      <c r="G27" s="165"/>
    </row>
    <row r="28" spans="1:7" ht="124.9" customHeight="1">
      <c r="A28" s="30"/>
      <c r="B28" s="30"/>
      <c r="C28" s="32"/>
      <c r="D28" s="164"/>
      <c r="E28" s="162"/>
      <c r="F28" s="162"/>
      <c r="G28" s="165"/>
    </row>
    <row r="29" spans="1:7" ht="124.9" customHeight="1">
      <c r="A29" s="30"/>
      <c r="B29" s="30"/>
      <c r="C29" s="32"/>
      <c r="D29" s="164"/>
      <c r="E29" s="162"/>
      <c r="F29" s="162"/>
      <c r="G29" s="165"/>
    </row>
    <row r="30" spans="1:7" ht="124.9" customHeight="1">
      <c r="A30" s="30"/>
      <c r="B30" s="30"/>
      <c r="C30" s="32"/>
      <c r="D30" s="164"/>
      <c r="E30" s="162"/>
      <c r="F30" s="162"/>
      <c r="G30" s="165"/>
    </row>
    <row r="31" spans="1:7" ht="124.9" customHeight="1">
      <c r="A31" s="30"/>
      <c r="B31" s="30"/>
      <c r="C31" s="32"/>
      <c r="D31" s="164"/>
      <c r="E31" s="162"/>
      <c r="F31" s="162"/>
      <c r="G31" s="165"/>
    </row>
    <row r="32" spans="1:7" ht="124.9" customHeight="1">
      <c r="A32" s="30"/>
      <c r="B32" s="30"/>
      <c r="C32" s="32"/>
      <c r="D32" s="164"/>
      <c r="E32" s="162"/>
      <c r="F32" s="162"/>
      <c r="G32" s="165"/>
    </row>
    <row r="33" spans="1:7" ht="124.9" customHeight="1">
      <c r="A33" s="30"/>
      <c r="B33" s="30"/>
      <c r="C33" s="32"/>
      <c r="D33" s="164"/>
      <c r="E33" s="162"/>
      <c r="F33" s="162"/>
      <c r="G33" s="165"/>
    </row>
    <row r="34" spans="1:7" ht="124.9" customHeight="1">
      <c r="A34" s="30"/>
      <c r="B34" s="30"/>
      <c r="C34" s="32"/>
      <c r="D34" s="164"/>
      <c r="E34" s="162"/>
      <c r="F34" s="162"/>
      <c r="G34" s="165"/>
    </row>
    <row r="35" spans="1:7" ht="124.9" customHeight="1">
      <c r="A35" s="30"/>
      <c r="B35" s="30"/>
      <c r="C35" s="32"/>
      <c r="D35" s="164"/>
      <c r="E35" s="162"/>
      <c r="F35" s="162"/>
      <c r="G35" s="165"/>
    </row>
    <row r="36" spans="1:7" ht="124.9" customHeight="1">
      <c r="A36" s="30"/>
      <c r="B36" s="30"/>
      <c r="C36" s="32"/>
      <c r="D36" s="164"/>
      <c r="E36" s="162"/>
      <c r="F36" s="162"/>
      <c r="G36" s="165"/>
    </row>
    <row r="37" spans="1:7" ht="124.9" customHeight="1">
      <c r="A37" s="30"/>
      <c r="B37" s="30"/>
      <c r="C37" s="32"/>
      <c r="D37" s="164"/>
      <c r="E37" s="162"/>
      <c r="F37" s="162"/>
      <c r="G37" s="165"/>
    </row>
    <row r="38" spans="1:7" ht="124.9" customHeight="1">
      <c r="A38" s="30"/>
      <c r="B38" s="30"/>
      <c r="C38" s="32"/>
      <c r="D38" s="164"/>
      <c r="E38" s="162"/>
      <c r="F38" s="162"/>
      <c r="G38" s="165"/>
    </row>
    <row r="39" spans="1:7" ht="124.9" customHeight="1">
      <c r="A39" s="30"/>
      <c r="B39" s="30"/>
      <c r="C39" s="32"/>
      <c r="D39" s="164"/>
      <c r="E39" s="162"/>
      <c r="F39" s="162"/>
      <c r="G39" s="165"/>
    </row>
    <row r="40" spans="1:7" ht="124.9" customHeight="1">
      <c r="A40" s="30"/>
      <c r="B40" s="30"/>
      <c r="C40" s="32"/>
      <c r="D40" s="166"/>
      <c r="E40" s="167"/>
      <c r="F40" s="167"/>
      <c r="G40" s="168"/>
    </row>
    <row r="41" spans="1:7" ht="124.9" customHeight="1">
      <c r="A41" s="30"/>
      <c r="B41" s="30"/>
      <c r="C41" s="32"/>
      <c r="D41" s="169"/>
      <c r="E41" s="170"/>
      <c r="F41" s="170"/>
      <c r="G41" s="170"/>
    </row>
    <row r="42" spans="1:7" ht="124.9" customHeight="1">
      <c r="A42" s="30"/>
      <c r="B42" s="30"/>
      <c r="C42" s="32"/>
      <c r="D42" s="169"/>
      <c r="E42" s="170"/>
      <c r="F42" s="170"/>
      <c r="G42" s="170"/>
    </row>
    <row r="43" spans="1:7" ht="124.9" customHeight="1">
      <c r="A43" s="30"/>
      <c r="B43" s="30"/>
      <c r="C43" s="32"/>
      <c r="D43" s="169"/>
      <c r="E43" s="170"/>
      <c r="F43" s="170"/>
      <c r="G43" s="170"/>
    </row>
    <row r="44" spans="1:7" ht="124.9" customHeight="1">
      <c r="A44" s="30"/>
      <c r="B44" s="30"/>
      <c r="C44" s="32"/>
      <c r="D44" s="169"/>
      <c r="E44" s="170"/>
      <c r="F44" s="170"/>
      <c r="G44" s="170"/>
    </row>
    <row r="45" spans="1:7" ht="124.9" customHeight="1">
      <c r="A45" s="30"/>
      <c r="B45" s="30"/>
      <c r="C45" s="32"/>
      <c r="D45" s="169"/>
      <c r="E45" s="170"/>
      <c r="F45" s="170"/>
      <c r="G45" s="170"/>
    </row>
    <row r="46" spans="1:7" ht="124.9" customHeight="1">
      <c r="A46" s="30"/>
      <c r="B46" s="30"/>
      <c r="C46" s="32"/>
      <c r="D46" s="169"/>
      <c r="E46" s="170"/>
      <c r="F46" s="170"/>
      <c r="G46" s="170"/>
    </row>
    <row r="47" spans="1:7" ht="124.9" customHeight="1">
      <c r="A47" s="30"/>
      <c r="B47" s="30"/>
      <c r="C47" s="32"/>
      <c r="D47" s="169"/>
      <c r="E47" s="170"/>
      <c r="F47" s="170"/>
      <c r="G47" s="170"/>
    </row>
    <row r="48" spans="1:7" ht="124.9" customHeight="1">
      <c r="A48" s="30"/>
      <c r="B48" s="30"/>
      <c r="C48" s="32"/>
      <c r="D48" s="169"/>
      <c r="E48" s="170"/>
      <c r="F48" s="170"/>
      <c r="G48" s="170"/>
    </row>
    <row r="49" spans="1:7" ht="124.9" customHeight="1">
      <c r="A49" s="30"/>
      <c r="B49" s="30"/>
      <c r="C49" s="32"/>
      <c r="D49" s="169"/>
      <c r="E49" s="170"/>
      <c r="F49" s="170"/>
      <c r="G49" s="170"/>
    </row>
    <row r="50" spans="1:7" ht="124.9" customHeight="1" thickBot="1">
      <c r="A50" s="31"/>
      <c r="B50" s="31"/>
      <c r="C50" s="33"/>
      <c r="D50" s="169"/>
      <c r="E50" s="170"/>
      <c r="F50" s="170"/>
      <c r="G50" s="170"/>
    </row>
  </sheetData>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topLeftCell="A10" zoomScaleNormal="100" workbookViewId="0">
      <selection activeCell="A3" sqref="A3"/>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84" t="s">
        <v>0</v>
      </c>
      <c r="B1" s="185"/>
      <c r="C1" s="185"/>
      <c r="D1" s="185"/>
      <c r="E1" s="185"/>
      <c r="F1" s="185"/>
      <c r="G1" s="185"/>
    </row>
    <row r="2" spans="1:7" ht="39.6" customHeight="1" thickBot="1">
      <c r="A2" s="186" t="s">
        <v>1</v>
      </c>
      <c r="B2" s="187"/>
      <c r="C2" s="187"/>
      <c r="D2" s="187"/>
      <c r="E2" s="187"/>
      <c r="F2" s="187"/>
      <c r="G2" s="187"/>
    </row>
    <row r="3" spans="1:7" s="5" customFormat="1" ht="45.75" thickBot="1">
      <c r="A3" s="69" t="s">
        <v>7</v>
      </c>
      <c r="B3" s="69" t="s">
        <v>8</v>
      </c>
      <c r="C3" s="69" t="s">
        <v>9</v>
      </c>
      <c r="D3" s="69" t="s">
        <v>10</v>
      </c>
      <c r="E3" s="80" t="s">
        <v>11</v>
      </c>
      <c r="F3" s="81" t="s">
        <v>12</v>
      </c>
      <c r="G3" s="25" t="s">
        <v>13</v>
      </c>
    </row>
    <row r="4" spans="1:7" ht="75" customHeight="1">
      <c r="A4" s="82" t="s">
        <v>14</v>
      </c>
      <c r="B4" s="83" t="s">
        <v>15</v>
      </c>
      <c r="C4" s="84" t="s">
        <v>16</v>
      </c>
      <c r="D4" s="85" t="s">
        <v>17</v>
      </c>
      <c r="E4" s="86" t="s">
        <v>18</v>
      </c>
      <c r="F4" s="87" t="s">
        <v>18</v>
      </c>
      <c r="G4" s="88" t="str">
        <f>IF(AND(E4="Sim",F4="Sim"),"Atende","Não atende")</f>
        <v>Atende</v>
      </c>
    </row>
    <row r="5" spans="1:7" ht="75" customHeight="1">
      <c r="A5" s="89" t="s">
        <v>14</v>
      </c>
      <c r="B5" s="90" t="s">
        <v>15</v>
      </c>
      <c r="C5" s="91" t="s">
        <v>19</v>
      </c>
      <c r="D5" s="89" t="s">
        <v>17</v>
      </c>
      <c r="E5" s="92" t="s">
        <v>18</v>
      </c>
      <c r="F5" s="93" t="s">
        <v>18</v>
      </c>
      <c r="G5" s="94" t="str">
        <f t="shared" ref="G5:G68" si="0">IF(AND(E5="Sim",F5="Sim"),"Atende","Não atende")</f>
        <v>Atende</v>
      </c>
    </row>
    <row r="6" spans="1:7" ht="75" customHeight="1">
      <c r="A6" s="89" t="s">
        <v>14</v>
      </c>
      <c r="B6" s="90" t="s">
        <v>15</v>
      </c>
      <c r="C6" s="91" t="s">
        <v>20</v>
      </c>
      <c r="D6" s="89" t="s">
        <v>17</v>
      </c>
      <c r="E6" s="92" t="s">
        <v>18</v>
      </c>
      <c r="F6" s="93" t="s">
        <v>18</v>
      </c>
      <c r="G6" s="95" t="str">
        <f t="shared" si="0"/>
        <v>Atende</v>
      </c>
    </row>
    <row r="7" spans="1:7" ht="75" customHeight="1">
      <c r="A7" s="89" t="s">
        <v>14</v>
      </c>
      <c r="B7" s="90" t="s">
        <v>21</v>
      </c>
      <c r="C7" s="91" t="s">
        <v>22</v>
      </c>
      <c r="D7" s="89" t="s">
        <v>17</v>
      </c>
      <c r="E7" s="92" t="s">
        <v>18</v>
      </c>
      <c r="F7" s="93" t="s">
        <v>18</v>
      </c>
      <c r="G7" s="96" t="str">
        <f t="shared" ref="G7" si="1">IF(AND(E7="Sim",F7="Sim"),"Atende","Não atende")</f>
        <v>Atende</v>
      </c>
    </row>
    <row r="8" spans="1:7" ht="75" customHeight="1">
      <c r="A8" s="89" t="s">
        <v>14</v>
      </c>
      <c r="B8" s="90" t="s">
        <v>15</v>
      </c>
      <c r="C8" s="91" t="s">
        <v>23</v>
      </c>
      <c r="D8" s="89" t="s">
        <v>17</v>
      </c>
      <c r="E8" s="92" t="s">
        <v>18</v>
      </c>
      <c r="F8" s="93" t="s">
        <v>18</v>
      </c>
      <c r="G8" s="96" t="str">
        <f t="shared" si="0"/>
        <v>Atende</v>
      </c>
    </row>
    <row r="9" spans="1:7" ht="89.45" customHeight="1">
      <c r="A9" s="89" t="s">
        <v>14</v>
      </c>
      <c r="B9" s="90" t="s">
        <v>15</v>
      </c>
      <c r="C9" s="91" t="s">
        <v>24</v>
      </c>
      <c r="D9" s="89" t="s">
        <v>17</v>
      </c>
      <c r="E9" s="92" t="s">
        <v>18</v>
      </c>
      <c r="F9" s="93" t="s">
        <v>18</v>
      </c>
      <c r="G9" s="96" t="str">
        <f t="shared" si="0"/>
        <v>Atende</v>
      </c>
    </row>
    <row r="10" spans="1:7" ht="89.45" customHeight="1">
      <c r="A10" s="89" t="s">
        <v>14</v>
      </c>
      <c r="B10" s="90" t="s">
        <v>21</v>
      </c>
      <c r="C10" s="91" t="s">
        <v>25</v>
      </c>
      <c r="D10" s="89" t="s">
        <v>17</v>
      </c>
      <c r="E10" s="92" t="s">
        <v>18</v>
      </c>
      <c r="F10" s="93" t="s">
        <v>18</v>
      </c>
      <c r="G10" s="96" t="str">
        <f t="shared" si="0"/>
        <v>Atende</v>
      </c>
    </row>
    <row r="11" spans="1:7" ht="75" customHeight="1">
      <c r="A11" s="89" t="s">
        <v>14</v>
      </c>
      <c r="B11" s="90" t="s">
        <v>15</v>
      </c>
      <c r="C11" s="91" t="s">
        <v>26</v>
      </c>
      <c r="D11" s="89" t="s">
        <v>17</v>
      </c>
      <c r="E11" s="92" t="s">
        <v>18</v>
      </c>
      <c r="F11" s="93" t="s">
        <v>18</v>
      </c>
      <c r="G11" s="96" t="str">
        <f t="shared" si="0"/>
        <v>Atende</v>
      </c>
    </row>
    <row r="12" spans="1:7" ht="75" customHeight="1">
      <c r="A12" s="89" t="s">
        <v>14</v>
      </c>
      <c r="B12" s="90" t="s">
        <v>15</v>
      </c>
      <c r="C12" s="91" t="s">
        <v>27</v>
      </c>
      <c r="D12" s="89" t="s">
        <v>17</v>
      </c>
      <c r="E12" s="92" t="s">
        <v>18</v>
      </c>
      <c r="F12" s="93" t="s">
        <v>18</v>
      </c>
      <c r="G12" s="96" t="str">
        <f t="shared" si="0"/>
        <v>Atende</v>
      </c>
    </row>
    <row r="13" spans="1:7" ht="75" customHeight="1">
      <c r="A13" s="89" t="s">
        <v>14</v>
      </c>
      <c r="B13" s="90" t="s">
        <v>15</v>
      </c>
      <c r="C13" s="91" t="s">
        <v>28</v>
      </c>
      <c r="D13" s="89" t="s">
        <v>17</v>
      </c>
      <c r="E13" s="92" t="s">
        <v>18</v>
      </c>
      <c r="F13" s="93" t="s">
        <v>18</v>
      </c>
      <c r="G13" s="96" t="str">
        <f t="shared" si="0"/>
        <v>Atende</v>
      </c>
    </row>
    <row r="14" spans="1:7" ht="75" customHeight="1">
      <c r="A14" s="89" t="s">
        <v>14</v>
      </c>
      <c r="B14" s="90" t="s">
        <v>15</v>
      </c>
      <c r="C14" s="91" t="s">
        <v>29</v>
      </c>
      <c r="D14" s="89" t="s">
        <v>17</v>
      </c>
      <c r="E14" s="92" t="s">
        <v>18</v>
      </c>
      <c r="F14" s="93" t="s">
        <v>18</v>
      </c>
      <c r="G14" s="96" t="str">
        <f t="shared" ref="G14" si="2">IF(AND(E14="Sim",F14="Sim"),"Atende","Não atende")</f>
        <v>Atende</v>
      </c>
    </row>
    <row r="15" spans="1:7" ht="75" customHeight="1">
      <c r="A15" s="97"/>
      <c r="B15" s="98"/>
      <c r="C15" s="91"/>
      <c r="D15" s="97"/>
      <c r="E15" s="99"/>
      <c r="F15" s="100"/>
      <c r="G15" s="96" t="str">
        <f t="shared" si="0"/>
        <v>Não atende</v>
      </c>
    </row>
    <row r="16" spans="1:7" ht="75" customHeight="1">
      <c r="A16" s="97"/>
      <c r="B16" s="98"/>
      <c r="C16" s="91"/>
      <c r="D16" s="97"/>
      <c r="E16" s="99"/>
      <c r="F16" s="100"/>
      <c r="G16" s="96" t="str">
        <f t="shared" si="0"/>
        <v>Não atende</v>
      </c>
    </row>
    <row r="17" spans="1:7" ht="75" customHeight="1">
      <c r="A17" s="97"/>
      <c r="B17" s="101"/>
      <c r="C17" s="91"/>
      <c r="D17" s="97"/>
      <c r="E17" s="99"/>
      <c r="F17" s="100"/>
      <c r="G17" s="96" t="str">
        <f t="shared" si="0"/>
        <v>Não atende</v>
      </c>
    </row>
    <row r="18" spans="1:7" ht="75" customHeight="1">
      <c r="A18" s="97"/>
      <c r="B18" s="98"/>
      <c r="C18" s="91"/>
      <c r="D18" s="97"/>
      <c r="E18" s="99"/>
      <c r="F18" s="100"/>
      <c r="G18" s="96" t="str">
        <f t="shared" si="0"/>
        <v>Não atende</v>
      </c>
    </row>
    <row r="19" spans="1:7" ht="75" customHeight="1">
      <c r="A19" s="97"/>
      <c r="B19" s="98"/>
      <c r="C19" s="91"/>
      <c r="D19" s="97"/>
      <c r="E19" s="99"/>
      <c r="F19" s="100"/>
      <c r="G19" s="96" t="str">
        <f t="shared" si="0"/>
        <v>Não atende</v>
      </c>
    </row>
    <row r="20" spans="1:7" ht="75" customHeight="1">
      <c r="A20" s="97"/>
      <c r="B20" s="98"/>
      <c r="C20" s="91"/>
      <c r="D20" s="97"/>
      <c r="E20" s="99"/>
      <c r="F20" s="100"/>
      <c r="G20" s="96" t="str">
        <f t="shared" si="0"/>
        <v>Não atende</v>
      </c>
    </row>
    <row r="21" spans="1:7" ht="75" customHeight="1">
      <c r="A21" s="97"/>
      <c r="B21" s="98"/>
      <c r="C21" s="91"/>
      <c r="D21" s="97"/>
      <c r="E21" s="99"/>
      <c r="F21" s="100"/>
      <c r="G21" s="96" t="str">
        <f t="shared" si="0"/>
        <v>Não atende</v>
      </c>
    </row>
    <row r="22" spans="1:7" ht="75" customHeight="1">
      <c r="A22" s="97"/>
      <c r="B22" s="98"/>
      <c r="C22" s="91"/>
      <c r="D22" s="97"/>
      <c r="E22" s="99"/>
      <c r="F22" s="100"/>
      <c r="G22" s="96" t="str">
        <f t="shared" si="0"/>
        <v>Não atende</v>
      </c>
    </row>
    <row r="23" spans="1:7" ht="75" customHeight="1">
      <c r="A23" s="97"/>
      <c r="B23" s="98"/>
      <c r="C23" s="91"/>
      <c r="D23" s="97"/>
      <c r="E23" s="99"/>
      <c r="F23" s="100"/>
      <c r="G23" s="96" t="str">
        <f t="shared" si="0"/>
        <v>Não atende</v>
      </c>
    </row>
    <row r="24" spans="1:7" ht="75" customHeight="1">
      <c r="A24" s="97"/>
      <c r="B24" s="98"/>
      <c r="C24" s="91"/>
      <c r="D24" s="97"/>
      <c r="E24" s="99"/>
      <c r="F24" s="100"/>
      <c r="G24" s="96" t="str">
        <f t="shared" si="0"/>
        <v>Não atende</v>
      </c>
    </row>
    <row r="25" spans="1:7" ht="75" customHeight="1">
      <c r="A25" s="97"/>
      <c r="B25" s="98"/>
      <c r="C25" s="91"/>
      <c r="D25" s="97"/>
      <c r="E25" s="99"/>
      <c r="F25" s="100"/>
      <c r="G25" s="96" t="str">
        <f t="shared" si="0"/>
        <v>Não atende</v>
      </c>
    </row>
    <row r="26" spans="1:7" ht="75" customHeight="1">
      <c r="A26" s="97"/>
      <c r="B26" s="98"/>
      <c r="C26" s="91"/>
      <c r="D26" s="97"/>
      <c r="E26" s="99"/>
      <c r="F26" s="100"/>
      <c r="G26" s="96" t="str">
        <f t="shared" si="0"/>
        <v>Não atende</v>
      </c>
    </row>
    <row r="27" spans="1:7" ht="75" customHeight="1">
      <c r="A27" s="97"/>
      <c r="B27" s="98"/>
      <c r="C27" s="91"/>
      <c r="D27" s="97"/>
      <c r="E27" s="102"/>
      <c r="F27" s="103"/>
      <c r="G27" s="96" t="str">
        <f t="shared" si="0"/>
        <v>Não atende</v>
      </c>
    </row>
    <row r="28" spans="1:7" ht="75" customHeight="1">
      <c r="A28" s="97"/>
      <c r="B28" s="98"/>
      <c r="C28" s="91"/>
      <c r="D28" s="97"/>
      <c r="E28" s="102"/>
      <c r="F28" s="103"/>
      <c r="G28" s="96" t="str">
        <f t="shared" si="0"/>
        <v>Não atende</v>
      </c>
    </row>
    <row r="29" spans="1:7" ht="75" customHeight="1">
      <c r="A29" s="97"/>
      <c r="B29" s="98"/>
      <c r="C29" s="91"/>
      <c r="D29" s="97"/>
      <c r="E29" s="102"/>
      <c r="F29" s="103"/>
      <c r="G29" s="96" t="str">
        <f t="shared" si="0"/>
        <v>Não atende</v>
      </c>
    </row>
    <row r="30" spans="1:7" ht="75" customHeight="1">
      <c r="A30" s="97"/>
      <c r="B30" s="98"/>
      <c r="C30" s="91"/>
      <c r="D30" s="97"/>
      <c r="E30" s="102"/>
      <c r="F30" s="103"/>
      <c r="G30" s="96" t="str">
        <f t="shared" si="0"/>
        <v>Não atende</v>
      </c>
    </row>
    <row r="31" spans="1:7" ht="75" customHeight="1">
      <c r="A31" s="97"/>
      <c r="B31" s="98"/>
      <c r="C31" s="91"/>
      <c r="D31" s="97"/>
      <c r="E31" s="102"/>
      <c r="F31" s="103"/>
      <c r="G31" s="96" t="str">
        <f t="shared" si="0"/>
        <v>Não atende</v>
      </c>
    </row>
    <row r="32" spans="1:7" ht="75" customHeight="1">
      <c r="A32" s="97"/>
      <c r="B32" s="98"/>
      <c r="C32" s="91"/>
      <c r="D32" s="97"/>
      <c r="E32" s="102"/>
      <c r="F32" s="103"/>
      <c r="G32" s="96" t="str">
        <f t="shared" si="0"/>
        <v>Não atende</v>
      </c>
    </row>
    <row r="33" spans="1:7" ht="75" customHeight="1">
      <c r="A33" s="97"/>
      <c r="B33" s="98"/>
      <c r="C33" s="91"/>
      <c r="D33" s="97"/>
      <c r="E33" s="102"/>
      <c r="F33" s="103"/>
      <c r="G33" s="96" t="str">
        <f t="shared" si="0"/>
        <v>Não atende</v>
      </c>
    </row>
    <row r="34" spans="1:7" ht="75" customHeight="1">
      <c r="A34" s="97"/>
      <c r="B34" s="98"/>
      <c r="C34" s="91"/>
      <c r="D34" s="97"/>
      <c r="E34" s="102"/>
      <c r="F34" s="103"/>
      <c r="G34" s="96" t="str">
        <f t="shared" si="0"/>
        <v>Não atende</v>
      </c>
    </row>
    <row r="35" spans="1:7" ht="75" customHeight="1">
      <c r="A35" s="97"/>
      <c r="B35" s="98"/>
      <c r="C35" s="91"/>
      <c r="D35" s="97"/>
      <c r="E35" s="102"/>
      <c r="F35" s="103"/>
      <c r="G35" s="96" t="str">
        <f t="shared" si="0"/>
        <v>Não atende</v>
      </c>
    </row>
    <row r="36" spans="1:7" ht="75" customHeight="1">
      <c r="A36" s="97"/>
      <c r="B36" s="98"/>
      <c r="C36" s="91"/>
      <c r="D36" s="97"/>
      <c r="E36" s="102"/>
      <c r="F36" s="103"/>
      <c r="G36" s="96" t="str">
        <f t="shared" si="0"/>
        <v>Não atende</v>
      </c>
    </row>
    <row r="37" spans="1:7" ht="75" customHeight="1">
      <c r="A37" s="97"/>
      <c r="B37" s="98"/>
      <c r="C37" s="91"/>
      <c r="D37" s="97"/>
      <c r="E37" s="102"/>
      <c r="F37" s="103"/>
      <c r="G37" s="96" t="str">
        <f t="shared" si="0"/>
        <v>Não atende</v>
      </c>
    </row>
    <row r="38" spans="1:7" ht="75" customHeight="1">
      <c r="A38" s="97"/>
      <c r="B38" s="98"/>
      <c r="C38" s="91"/>
      <c r="D38" s="97"/>
      <c r="E38" s="102"/>
      <c r="F38" s="103"/>
      <c r="G38" s="96" t="str">
        <f t="shared" si="0"/>
        <v>Não atende</v>
      </c>
    </row>
    <row r="39" spans="1:7" ht="75" customHeight="1">
      <c r="A39" s="97"/>
      <c r="B39" s="98"/>
      <c r="C39" s="91"/>
      <c r="D39" s="97"/>
      <c r="E39" s="102"/>
      <c r="F39" s="103"/>
      <c r="G39" s="96" t="str">
        <f t="shared" si="0"/>
        <v>Não atende</v>
      </c>
    </row>
    <row r="40" spans="1:7" ht="75" customHeight="1">
      <c r="A40" s="97"/>
      <c r="B40" s="98"/>
      <c r="C40" s="91"/>
      <c r="D40" s="97"/>
      <c r="E40" s="102"/>
      <c r="F40" s="103"/>
      <c r="G40" s="96" t="str">
        <f t="shared" si="0"/>
        <v>Não atende</v>
      </c>
    </row>
    <row r="41" spans="1:7" ht="75" customHeight="1">
      <c r="A41" s="97"/>
      <c r="B41" s="98"/>
      <c r="C41" s="91"/>
      <c r="D41" s="97"/>
      <c r="E41" s="102"/>
      <c r="F41" s="103"/>
      <c r="G41" s="96" t="str">
        <f t="shared" si="0"/>
        <v>Não atende</v>
      </c>
    </row>
    <row r="42" spans="1:7" ht="75" customHeight="1">
      <c r="A42" s="97"/>
      <c r="B42" s="98"/>
      <c r="C42" s="91"/>
      <c r="D42" s="97"/>
      <c r="E42" s="102"/>
      <c r="F42" s="103"/>
      <c r="G42" s="96" t="str">
        <f t="shared" si="0"/>
        <v>Não atende</v>
      </c>
    </row>
    <row r="43" spans="1:7" ht="75" customHeight="1">
      <c r="A43" s="97"/>
      <c r="B43" s="98"/>
      <c r="C43" s="91"/>
      <c r="D43" s="97"/>
      <c r="E43" s="102"/>
      <c r="F43" s="103"/>
      <c r="G43" s="96" t="str">
        <f t="shared" si="0"/>
        <v>Não atende</v>
      </c>
    </row>
    <row r="44" spans="1:7" ht="75" customHeight="1">
      <c r="A44" s="97"/>
      <c r="B44" s="98"/>
      <c r="C44" s="91"/>
      <c r="D44" s="97"/>
      <c r="E44" s="102"/>
      <c r="F44" s="103"/>
      <c r="G44" s="96" t="str">
        <f t="shared" si="0"/>
        <v>Não atende</v>
      </c>
    </row>
    <row r="45" spans="1:7" ht="75" customHeight="1">
      <c r="A45" s="97"/>
      <c r="B45" s="98"/>
      <c r="C45" s="91"/>
      <c r="D45" s="97"/>
      <c r="E45" s="102"/>
      <c r="F45" s="103"/>
      <c r="G45" s="96" t="str">
        <f t="shared" si="0"/>
        <v>Não atende</v>
      </c>
    </row>
    <row r="46" spans="1:7" ht="75" customHeight="1">
      <c r="A46" s="97"/>
      <c r="B46" s="98"/>
      <c r="C46" s="91"/>
      <c r="D46" s="97"/>
      <c r="E46" s="102"/>
      <c r="F46" s="103"/>
      <c r="G46" s="96" t="str">
        <f t="shared" si="0"/>
        <v>Não atende</v>
      </c>
    </row>
    <row r="47" spans="1:7" ht="75" customHeight="1">
      <c r="A47" s="97"/>
      <c r="B47" s="98"/>
      <c r="C47" s="91"/>
      <c r="D47" s="97"/>
      <c r="E47" s="102"/>
      <c r="F47" s="103"/>
      <c r="G47" s="96" t="str">
        <f t="shared" si="0"/>
        <v>Não atende</v>
      </c>
    </row>
    <row r="48" spans="1:7" ht="75" customHeight="1">
      <c r="A48" s="97"/>
      <c r="B48" s="98"/>
      <c r="C48" s="91"/>
      <c r="D48" s="97"/>
      <c r="E48" s="102"/>
      <c r="F48" s="103"/>
      <c r="G48" s="96" t="str">
        <f t="shared" si="0"/>
        <v>Não atende</v>
      </c>
    </row>
    <row r="49" spans="1:7" ht="75" customHeight="1">
      <c r="A49" s="97"/>
      <c r="B49" s="98"/>
      <c r="C49" s="91"/>
      <c r="D49" s="97"/>
      <c r="E49" s="102"/>
      <c r="F49" s="103"/>
      <c r="G49" s="96" t="str">
        <f t="shared" si="0"/>
        <v>Não atende</v>
      </c>
    </row>
    <row r="50" spans="1:7" ht="75" customHeight="1">
      <c r="A50" s="97"/>
      <c r="B50" s="98"/>
      <c r="C50" s="91"/>
      <c r="D50" s="97"/>
      <c r="E50" s="102"/>
      <c r="F50" s="103"/>
      <c r="G50" s="96" t="str">
        <f t="shared" si="0"/>
        <v>Não atende</v>
      </c>
    </row>
    <row r="51" spans="1:7" ht="75" customHeight="1">
      <c r="A51" s="97"/>
      <c r="B51" s="98"/>
      <c r="C51" s="91"/>
      <c r="D51" s="97"/>
      <c r="E51" s="102"/>
      <c r="F51" s="103"/>
      <c r="G51" s="96" t="str">
        <f t="shared" si="0"/>
        <v>Não atende</v>
      </c>
    </row>
    <row r="52" spans="1:7" ht="75" customHeight="1">
      <c r="A52" s="97"/>
      <c r="B52" s="98"/>
      <c r="C52" s="91"/>
      <c r="D52" s="97"/>
      <c r="E52" s="102"/>
      <c r="F52" s="103"/>
      <c r="G52" s="96" t="str">
        <f t="shared" si="0"/>
        <v>Não atende</v>
      </c>
    </row>
    <row r="53" spans="1:7" ht="75" customHeight="1">
      <c r="A53" s="97"/>
      <c r="B53" s="98"/>
      <c r="C53" s="91"/>
      <c r="D53" s="97"/>
      <c r="E53" s="102"/>
      <c r="F53" s="103"/>
      <c r="G53" s="96" t="str">
        <f t="shared" si="0"/>
        <v>Não atende</v>
      </c>
    </row>
    <row r="54" spans="1:7" ht="75" customHeight="1">
      <c r="A54" s="97"/>
      <c r="B54" s="98"/>
      <c r="C54" s="91"/>
      <c r="D54" s="97"/>
      <c r="E54" s="102"/>
      <c r="F54" s="103"/>
      <c r="G54" s="96" t="str">
        <f t="shared" si="0"/>
        <v>Não atende</v>
      </c>
    </row>
    <row r="55" spans="1:7" ht="75" customHeight="1">
      <c r="A55" s="97"/>
      <c r="B55" s="98"/>
      <c r="C55" s="91"/>
      <c r="D55" s="97"/>
      <c r="E55" s="102"/>
      <c r="F55" s="103"/>
      <c r="G55" s="96" t="str">
        <f t="shared" si="0"/>
        <v>Não atende</v>
      </c>
    </row>
    <row r="56" spans="1:7" ht="75" customHeight="1">
      <c r="A56" s="97"/>
      <c r="B56" s="98"/>
      <c r="C56" s="91"/>
      <c r="D56" s="97"/>
      <c r="E56" s="102"/>
      <c r="F56" s="103"/>
      <c r="G56" s="96" t="str">
        <f t="shared" si="0"/>
        <v>Não atende</v>
      </c>
    </row>
    <row r="57" spans="1:7" ht="75" customHeight="1">
      <c r="A57" s="97"/>
      <c r="B57" s="98"/>
      <c r="C57" s="91"/>
      <c r="D57" s="97"/>
      <c r="E57" s="102"/>
      <c r="F57" s="103"/>
      <c r="G57" s="96" t="str">
        <f t="shared" si="0"/>
        <v>Não atende</v>
      </c>
    </row>
    <row r="58" spans="1:7" ht="75" customHeight="1">
      <c r="A58" s="97"/>
      <c r="B58" s="98"/>
      <c r="C58" s="91"/>
      <c r="D58" s="97"/>
      <c r="E58" s="102"/>
      <c r="F58" s="103"/>
      <c r="G58" s="96" t="str">
        <f t="shared" si="0"/>
        <v>Não atende</v>
      </c>
    </row>
    <row r="59" spans="1:7" ht="75" customHeight="1">
      <c r="A59" s="97"/>
      <c r="B59" s="98"/>
      <c r="C59" s="91"/>
      <c r="D59" s="97"/>
      <c r="E59" s="102"/>
      <c r="F59" s="103"/>
      <c r="G59" s="96" t="str">
        <f t="shared" si="0"/>
        <v>Não atende</v>
      </c>
    </row>
    <row r="60" spans="1:7" ht="75" customHeight="1">
      <c r="A60" s="97"/>
      <c r="B60" s="98"/>
      <c r="C60" s="91"/>
      <c r="D60" s="97"/>
      <c r="E60" s="102"/>
      <c r="F60" s="103"/>
      <c r="G60" s="96" t="str">
        <f t="shared" si="0"/>
        <v>Não atende</v>
      </c>
    </row>
    <row r="61" spans="1:7" ht="75" customHeight="1">
      <c r="A61" s="97"/>
      <c r="B61" s="98"/>
      <c r="C61" s="91"/>
      <c r="D61" s="97"/>
      <c r="E61" s="102"/>
      <c r="F61" s="103"/>
      <c r="G61" s="96" t="str">
        <f t="shared" si="0"/>
        <v>Não atende</v>
      </c>
    </row>
    <row r="62" spans="1:7" ht="75" customHeight="1">
      <c r="A62" s="97"/>
      <c r="B62" s="98"/>
      <c r="C62" s="91"/>
      <c r="D62" s="97"/>
      <c r="E62" s="102"/>
      <c r="F62" s="103"/>
      <c r="G62" s="96" t="str">
        <f t="shared" si="0"/>
        <v>Não atende</v>
      </c>
    </row>
    <row r="63" spans="1:7" ht="75" customHeight="1">
      <c r="A63" s="97"/>
      <c r="B63" s="98"/>
      <c r="C63" s="91"/>
      <c r="D63" s="97"/>
      <c r="E63" s="102"/>
      <c r="F63" s="103"/>
      <c r="G63" s="96" t="str">
        <f t="shared" si="0"/>
        <v>Não atende</v>
      </c>
    </row>
    <row r="64" spans="1:7" ht="75" customHeight="1">
      <c r="A64" s="97"/>
      <c r="B64" s="98"/>
      <c r="C64" s="91"/>
      <c r="D64" s="97"/>
      <c r="E64" s="102"/>
      <c r="F64" s="103"/>
      <c r="G64" s="96" t="str">
        <f t="shared" si="0"/>
        <v>Não atende</v>
      </c>
    </row>
    <row r="65" spans="1:7" ht="75" customHeight="1">
      <c r="A65" s="97"/>
      <c r="B65" s="98"/>
      <c r="C65" s="91"/>
      <c r="D65" s="97"/>
      <c r="E65" s="102"/>
      <c r="F65" s="103"/>
      <c r="G65" s="96" t="str">
        <f t="shared" si="0"/>
        <v>Não atende</v>
      </c>
    </row>
    <row r="66" spans="1:7" ht="75" customHeight="1">
      <c r="A66" s="97"/>
      <c r="B66" s="98"/>
      <c r="C66" s="91"/>
      <c r="D66" s="97"/>
      <c r="E66" s="102"/>
      <c r="F66" s="103"/>
      <c r="G66" s="96" t="str">
        <f t="shared" si="0"/>
        <v>Não atende</v>
      </c>
    </row>
    <row r="67" spans="1:7" ht="75" customHeight="1">
      <c r="A67" s="97"/>
      <c r="B67" s="98"/>
      <c r="C67" s="91"/>
      <c r="D67" s="97"/>
      <c r="E67" s="102"/>
      <c r="F67" s="103"/>
      <c r="G67" s="96" t="str">
        <f t="shared" si="0"/>
        <v>Não atende</v>
      </c>
    </row>
    <row r="68" spans="1:7" ht="75" customHeight="1">
      <c r="A68" s="97"/>
      <c r="B68" s="98"/>
      <c r="C68" s="91"/>
      <c r="D68" s="97"/>
      <c r="E68" s="102"/>
      <c r="F68" s="103"/>
      <c r="G68" s="96" t="str">
        <f t="shared" si="0"/>
        <v>Não atende</v>
      </c>
    </row>
    <row r="69" spans="1:7" ht="75" customHeight="1">
      <c r="A69" s="97"/>
      <c r="B69" s="98"/>
      <c r="C69" s="91"/>
      <c r="D69" s="97"/>
      <c r="E69" s="102"/>
      <c r="F69" s="103"/>
      <c r="G69" s="96" t="str">
        <f t="shared" ref="G69:G100" si="3">IF(AND(E69="Sim",F69="Sim"),"Atende","Não atende")</f>
        <v>Não atende</v>
      </c>
    </row>
    <row r="70" spans="1:7" ht="75" customHeight="1">
      <c r="A70" s="97"/>
      <c r="B70" s="98"/>
      <c r="C70" s="91"/>
      <c r="D70" s="97"/>
      <c r="E70" s="102"/>
      <c r="F70" s="103"/>
      <c r="G70" s="96" t="str">
        <f t="shared" si="3"/>
        <v>Não atende</v>
      </c>
    </row>
    <row r="71" spans="1:7" ht="75" customHeight="1">
      <c r="A71" s="97"/>
      <c r="B71" s="98"/>
      <c r="C71" s="91"/>
      <c r="D71" s="97"/>
      <c r="E71" s="102"/>
      <c r="F71" s="103"/>
      <c r="G71" s="96" t="str">
        <f t="shared" si="3"/>
        <v>Não atende</v>
      </c>
    </row>
    <row r="72" spans="1:7" ht="75" customHeight="1">
      <c r="A72" s="97"/>
      <c r="B72" s="98"/>
      <c r="C72" s="91"/>
      <c r="D72" s="97"/>
      <c r="E72" s="102"/>
      <c r="F72" s="103"/>
      <c r="G72" s="96" t="str">
        <f t="shared" si="3"/>
        <v>Não atende</v>
      </c>
    </row>
    <row r="73" spans="1:7" ht="75" customHeight="1">
      <c r="A73" s="97"/>
      <c r="B73" s="98"/>
      <c r="C73" s="91"/>
      <c r="D73" s="97"/>
      <c r="E73" s="102"/>
      <c r="F73" s="103"/>
      <c r="G73" s="96" t="str">
        <f t="shared" si="3"/>
        <v>Não atende</v>
      </c>
    </row>
    <row r="74" spans="1:7" ht="75" customHeight="1">
      <c r="A74" s="97"/>
      <c r="B74" s="98"/>
      <c r="C74" s="91"/>
      <c r="D74" s="97"/>
      <c r="E74" s="102"/>
      <c r="F74" s="103"/>
      <c r="G74" s="96" t="str">
        <f t="shared" si="3"/>
        <v>Não atende</v>
      </c>
    </row>
    <row r="75" spans="1:7" ht="75" customHeight="1">
      <c r="A75" s="97"/>
      <c r="B75" s="98"/>
      <c r="C75" s="91"/>
      <c r="D75" s="97"/>
      <c r="E75" s="102"/>
      <c r="F75" s="103"/>
      <c r="G75" s="96" t="str">
        <f t="shared" si="3"/>
        <v>Não atende</v>
      </c>
    </row>
    <row r="76" spans="1:7" ht="75" customHeight="1">
      <c r="A76" s="97"/>
      <c r="B76" s="98"/>
      <c r="C76" s="91"/>
      <c r="D76" s="97"/>
      <c r="E76" s="102"/>
      <c r="F76" s="103"/>
      <c r="G76" s="96" t="str">
        <f t="shared" si="3"/>
        <v>Não atende</v>
      </c>
    </row>
    <row r="77" spans="1:7" ht="75" customHeight="1">
      <c r="A77" s="97"/>
      <c r="B77" s="98"/>
      <c r="C77" s="91"/>
      <c r="D77" s="97"/>
      <c r="E77" s="102"/>
      <c r="F77" s="103"/>
      <c r="G77" s="96" t="str">
        <f t="shared" si="3"/>
        <v>Não atende</v>
      </c>
    </row>
    <row r="78" spans="1:7" ht="75" customHeight="1">
      <c r="A78" s="97"/>
      <c r="B78" s="98"/>
      <c r="C78" s="91"/>
      <c r="D78" s="97"/>
      <c r="E78" s="102"/>
      <c r="F78" s="103"/>
      <c r="G78" s="96" t="str">
        <f t="shared" si="3"/>
        <v>Não atende</v>
      </c>
    </row>
    <row r="79" spans="1:7" ht="75" customHeight="1">
      <c r="A79" s="97"/>
      <c r="B79" s="98"/>
      <c r="C79" s="91"/>
      <c r="D79" s="97"/>
      <c r="E79" s="102"/>
      <c r="F79" s="103"/>
      <c r="G79" s="96" t="str">
        <f t="shared" si="3"/>
        <v>Não atende</v>
      </c>
    </row>
    <row r="80" spans="1:7" ht="75" customHeight="1">
      <c r="A80" s="97"/>
      <c r="B80" s="98"/>
      <c r="C80" s="91"/>
      <c r="D80" s="97"/>
      <c r="E80" s="102"/>
      <c r="F80" s="103"/>
      <c r="G80" s="96" t="str">
        <f t="shared" si="3"/>
        <v>Não atende</v>
      </c>
    </row>
    <row r="81" spans="1:7" ht="75" customHeight="1">
      <c r="A81" s="97"/>
      <c r="B81" s="98"/>
      <c r="C81" s="91"/>
      <c r="D81" s="97"/>
      <c r="E81" s="102"/>
      <c r="F81" s="103"/>
      <c r="G81" s="96" t="str">
        <f t="shared" si="3"/>
        <v>Não atende</v>
      </c>
    </row>
    <row r="82" spans="1:7" ht="75" customHeight="1">
      <c r="A82" s="97"/>
      <c r="B82" s="98"/>
      <c r="C82" s="91"/>
      <c r="D82" s="97"/>
      <c r="E82" s="102"/>
      <c r="F82" s="103"/>
      <c r="G82" s="96" t="str">
        <f t="shared" si="3"/>
        <v>Não atende</v>
      </c>
    </row>
    <row r="83" spans="1:7" ht="75" customHeight="1">
      <c r="A83" s="97"/>
      <c r="B83" s="98"/>
      <c r="C83" s="91"/>
      <c r="D83" s="97"/>
      <c r="E83" s="102"/>
      <c r="F83" s="103"/>
      <c r="G83" s="96" t="str">
        <f t="shared" si="3"/>
        <v>Não atende</v>
      </c>
    </row>
    <row r="84" spans="1:7" ht="75" customHeight="1">
      <c r="A84" s="97"/>
      <c r="B84" s="98"/>
      <c r="C84" s="91"/>
      <c r="D84" s="97"/>
      <c r="E84" s="102"/>
      <c r="F84" s="103"/>
      <c r="G84" s="96" t="str">
        <f t="shared" si="3"/>
        <v>Não atende</v>
      </c>
    </row>
    <row r="85" spans="1:7" ht="75" customHeight="1">
      <c r="A85" s="97"/>
      <c r="B85" s="98"/>
      <c r="C85" s="91"/>
      <c r="D85" s="97"/>
      <c r="E85" s="102"/>
      <c r="F85" s="103"/>
      <c r="G85" s="96" t="str">
        <f t="shared" si="3"/>
        <v>Não atende</v>
      </c>
    </row>
    <row r="86" spans="1:7" ht="75" customHeight="1">
      <c r="A86" s="97"/>
      <c r="B86" s="98"/>
      <c r="C86" s="91"/>
      <c r="D86" s="97"/>
      <c r="E86" s="102"/>
      <c r="F86" s="103"/>
      <c r="G86" s="96" t="str">
        <f t="shared" si="3"/>
        <v>Não atende</v>
      </c>
    </row>
    <row r="87" spans="1:7" ht="75" customHeight="1">
      <c r="A87" s="97"/>
      <c r="B87" s="98"/>
      <c r="C87" s="91"/>
      <c r="D87" s="97"/>
      <c r="E87" s="102"/>
      <c r="F87" s="103"/>
      <c r="G87" s="96" t="str">
        <f t="shared" si="3"/>
        <v>Não atende</v>
      </c>
    </row>
    <row r="88" spans="1:7" ht="75" customHeight="1">
      <c r="A88" s="97"/>
      <c r="B88" s="98"/>
      <c r="C88" s="91"/>
      <c r="D88" s="97"/>
      <c r="E88" s="102"/>
      <c r="F88" s="103"/>
      <c r="G88" s="96" t="str">
        <f t="shared" si="3"/>
        <v>Não atende</v>
      </c>
    </row>
    <row r="89" spans="1:7" ht="75" customHeight="1">
      <c r="A89" s="97"/>
      <c r="B89" s="98"/>
      <c r="C89" s="91"/>
      <c r="D89" s="97"/>
      <c r="E89" s="102"/>
      <c r="F89" s="103"/>
      <c r="G89" s="96" t="str">
        <f t="shared" si="3"/>
        <v>Não atende</v>
      </c>
    </row>
    <row r="90" spans="1:7" ht="75" customHeight="1">
      <c r="A90" s="97"/>
      <c r="B90" s="98"/>
      <c r="C90" s="91"/>
      <c r="D90" s="97"/>
      <c r="E90" s="102"/>
      <c r="F90" s="103"/>
      <c r="G90" s="96" t="str">
        <f t="shared" si="3"/>
        <v>Não atende</v>
      </c>
    </row>
    <row r="91" spans="1:7" ht="75" customHeight="1">
      <c r="A91" s="97"/>
      <c r="B91" s="98"/>
      <c r="C91" s="91"/>
      <c r="D91" s="97"/>
      <c r="E91" s="102"/>
      <c r="F91" s="103"/>
      <c r="G91" s="96" t="str">
        <f t="shared" si="3"/>
        <v>Não atende</v>
      </c>
    </row>
    <row r="92" spans="1:7" ht="75" customHeight="1">
      <c r="A92" s="97"/>
      <c r="B92" s="98"/>
      <c r="C92" s="91"/>
      <c r="D92" s="97"/>
      <c r="E92" s="102"/>
      <c r="F92" s="103"/>
      <c r="G92" s="96" t="str">
        <f t="shared" si="3"/>
        <v>Não atende</v>
      </c>
    </row>
    <row r="93" spans="1:7" ht="75" customHeight="1">
      <c r="A93" s="97"/>
      <c r="B93" s="98"/>
      <c r="C93" s="91"/>
      <c r="D93" s="97"/>
      <c r="E93" s="102"/>
      <c r="F93" s="103"/>
      <c r="G93" s="96" t="str">
        <f t="shared" si="3"/>
        <v>Não atende</v>
      </c>
    </row>
    <row r="94" spans="1:7" ht="75" customHeight="1">
      <c r="A94" s="97"/>
      <c r="B94" s="98"/>
      <c r="C94" s="91"/>
      <c r="D94" s="97"/>
      <c r="E94" s="102"/>
      <c r="F94" s="103"/>
      <c r="G94" s="96" t="str">
        <f t="shared" si="3"/>
        <v>Não atende</v>
      </c>
    </row>
    <row r="95" spans="1:7" ht="75" customHeight="1">
      <c r="A95" s="97"/>
      <c r="B95" s="98"/>
      <c r="C95" s="91"/>
      <c r="D95" s="97"/>
      <c r="E95" s="102"/>
      <c r="F95" s="103"/>
      <c r="G95" s="96" t="str">
        <f t="shared" si="3"/>
        <v>Não atende</v>
      </c>
    </row>
    <row r="96" spans="1:7" ht="75" customHeight="1">
      <c r="A96" s="97"/>
      <c r="B96" s="98"/>
      <c r="C96" s="91"/>
      <c r="D96" s="97"/>
      <c r="E96" s="102"/>
      <c r="F96" s="103"/>
      <c r="G96" s="96" t="str">
        <f t="shared" si="3"/>
        <v>Não atende</v>
      </c>
    </row>
    <row r="97" spans="1:7" ht="75" customHeight="1">
      <c r="A97" s="97"/>
      <c r="B97" s="98"/>
      <c r="C97" s="91"/>
      <c r="D97" s="97"/>
      <c r="E97" s="102"/>
      <c r="F97" s="103"/>
      <c r="G97" s="96" t="str">
        <f t="shared" si="3"/>
        <v>Não atende</v>
      </c>
    </row>
    <row r="98" spans="1:7" ht="75" customHeight="1">
      <c r="A98" s="97"/>
      <c r="B98" s="98"/>
      <c r="C98" s="91"/>
      <c r="D98" s="97"/>
      <c r="E98" s="102"/>
      <c r="F98" s="103"/>
      <c r="G98" s="96" t="str">
        <f t="shared" si="3"/>
        <v>Não atende</v>
      </c>
    </row>
    <row r="99" spans="1:7" ht="75" customHeight="1">
      <c r="A99" s="97"/>
      <c r="B99" s="104"/>
      <c r="C99" s="91"/>
      <c r="D99" s="97"/>
      <c r="E99" s="102"/>
      <c r="F99" s="103"/>
      <c r="G99" s="96" t="str">
        <f t="shared" si="3"/>
        <v>Não atende</v>
      </c>
    </row>
    <row r="100" spans="1:7" ht="75" customHeight="1" thickBot="1">
      <c r="A100" s="105"/>
      <c r="B100" s="106"/>
      <c r="C100" s="107"/>
      <c r="D100" s="105"/>
      <c r="E100" s="106"/>
      <c r="F100" s="108"/>
      <c r="G100" s="109" t="str">
        <f t="shared" si="3"/>
        <v>Não atende</v>
      </c>
    </row>
  </sheetData>
  <sheetProtection algorithmName="SHA-512" hashValue="1Wmnpu+iu/pTKymeaxCf4D5t/XBQZVD4zxHOAxpFyC2KlOvZW/hMctdwSuonjou0CYtV0X64Oa/4RRjXi7/dlQ==" saltValue="TK5D+w60XEBpFoAjut8UPw=="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E378AD62-F1A9-406D-9D9B-831ED17E9B0F}">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99"/>
  <sheetViews>
    <sheetView showGridLines="0" zoomScale="90" zoomScaleNormal="90" workbookViewId="0">
      <pane xSplit="3" ySplit="3" topLeftCell="D4" activePane="bottomRight" state="frozen"/>
      <selection pane="bottomRight" activeCell="H6" sqref="H6"/>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88" t="s">
        <v>0</v>
      </c>
      <c r="B1" s="189"/>
      <c r="C1" s="189"/>
      <c r="D1" s="189"/>
      <c r="E1" s="189"/>
      <c r="F1" s="189"/>
      <c r="G1" s="189"/>
      <c r="H1" s="189"/>
      <c r="I1" s="189"/>
      <c r="J1" s="189"/>
      <c r="K1" s="190"/>
    </row>
    <row r="2" spans="1:11" ht="40.15" customHeight="1" thickBot="1">
      <c r="A2" s="191" t="s">
        <v>1</v>
      </c>
      <c r="B2" s="192"/>
      <c r="C2" s="192"/>
      <c r="D2" s="192"/>
      <c r="E2" s="192"/>
      <c r="F2" s="192"/>
      <c r="G2" s="192"/>
      <c r="H2" s="192"/>
      <c r="I2" s="192"/>
      <c r="J2" s="192"/>
      <c r="K2" s="193"/>
    </row>
    <row r="3" spans="1:11" ht="45.75" thickBot="1">
      <c r="A3" s="29" t="s">
        <v>7</v>
      </c>
      <c r="B3" s="23" t="s">
        <v>30</v>
      </c>
      <c r="C3" s="23" t="s">
        <v>31</v>
      </c>
      <c r="D3" s="29" t="s">
        <v>10</v>
      </c>
      <c r="E3" s="22" t="s">
        <v>32</v>
      </c>
      <c r="F3" s="21" t="s">
        <v>33</v>
      </c>
      <c r="G3" s="21" t="s">
        <v>34</v>
      </c>
      <c r="H3" s="21" t="s">
        <v>35</v>
      </c>
      <c r="I3" s="21" t="s">
        <v>36</v>
      </c>
      <c r="J3" s="24" t="s">
        <v>37</v>
      </c>
      <c r="K3" s="34" t="s">
        <v>13</v>
      </c>
    </row>
    <row r="4" spans="1:11" ht="75" customHeight="1">
      <c r="A4" s="30" t="s">
        <v>14</v>
      </c>
      <c r="B4" s="30" t="s">
        <v>15</v>
      </c>
      <c r="C4" s="32" t="s">
        <v>38</v>
      </c>
      <c r="D4" s="30" t="s">
        <v>39</v>
      </c>
      <c r="E4" s="110" t="s">
        <v>40</v>
      </c>
      <c r="F4" s="111"/>
      <c r="G4" s="112"/>
      <c r="H4" s="112"/>
      <c r="I4" s="113"/>
      <c r="J4" s="114"/>
      <c r="K4" s="76" t="str">
        <f t="shared" ref="K4:K67" si="0">IF(AND(I4="Sim",J4="Sim",F4="Avaliar prioridade (RICE)",E4="Sim"),"Atende","Não atende")</f>
        <v>Não atende</v>
      </c>
    </row>
    <row r="5" spans="1:11" ht="75" customHeight="1">
      <c r="A5" s="30" t="s">
        <v>14</v>
      </c>
      <c r="B5" s="30" t="s">
        <v>15</v>
      </c>
      <c r="C5" s="32" t="s">
        <v>41</v>
      </c>
      <c r="D5" s="30" t="s">
        <v>39</v>
      </c>
      <c r="E5" s="110" t="s">
        <v>40</v>
      </c>
      <c r="F5" s="111"/>
      <c r="G5" s="112"/>
      <c r="H5" s="112"/>
      <c r="I5" s="113"/>
      <c r="J5" s="114"/>
      <c r="K5" s="76" t="str">
        <f t="shared" si="0"/>
        <v>Não atende</v>
      </c>
    </row>
    <row r="6" spans="1:11" ht="241.5" customHeight="1">
      <c r="A6" s="30" t="s">
        <v>42</v>
      </c>
      <c r="B6" s="30" t="s">
        <v>15</v>
      </c>
      <c r="C6" s="32" t="s">
        <v>43</v>
      </c>
      <c r="D6" s="30" t="s">
        <v>44</v>
      </c>
      <c r="E6" s="110" t="s">
        <v>40</v>
      </c>
      <c r="F6" s="111"/>
      <c r="G6" s="112"/>
      <c r="H6" s="112" t="str">
        <f t="shared" ref="H6:H99" si="1">IF(F6="Avaliar prioridade (RICE)",C6,"")</f>
        <v/>
      </c>
      <c r="I6" s="113"/>
      <c r="J6" s="114"/>
      <c r="K6" s="76" t="str">
        <f t="shared" si="0"/>
        <v>Não atende</v>
      </c>
    </row>
    <row r="7" spans="1:11" ht="75" customHeight="1">
      <c r="A7" s="30"/>
      <c r="B7" s="30"/>
      <c r="C7" s="32"/>
      <c r="D7" s="30"/>
      <c r="E7" s="110"/>
      <c r="F7" s="111"/>
      <c r="G7" s="112"/>
      <c r="H7" s="112" t="str">
        <f t="shared" si="1"/>
        <v/>
      </c>
      <c r="I7" s="113"/>
      <c r="J7" s="114"/>
      <c r="K7" s="76" t="str">
        <f t="shared" si="0"/>
        <v>Não atende</v>
      </c>
    </row>
    <row r="8" spans="1:11" ht="75" customHeight="1">
      <c r="A8" s="30"/>
      <c r="B8" s="30"/>
      <c r="C8" s="32"/>
      <c r="D8" s="30"/>
      <c r="E8" s="110"/>
      <c r="F8" s="111"/>
      <c r="G8" s="112"/>
      <c r="H8" s="112"/>
      <c r="I8" s="113"/>
      <c r="J8" s="114"/>
      <c r="K8" s="76" t="str">
        <f t="shared" si="0"/>
        <v>Não atende</v>
      </c>
    </row>
    <row r="9" spans="1:11" ht="75" customHeight="1">
      <c r="A9" s="30"/>
      <c r="B9" s="30"/>
      <c r="C9" s="32"/>
      <c r="D9" s="30"/>
      <c r="E9" s="110"/>
      <c r="F9" s="111"/>
      <c r="G9" s="112"/>
      <c r="H9" s="112"/>
      <c r="I9" s="113"/>
      <c r="J9" s="114"/>
      <c r="K9" s="76" t="str">
        <f t="shared" si="0"/>
        <v>Não atende</v>
      </c>
    </row>
    <row r="10" spans="1:11" ht="75" customHeight="1">
      <c r="A10" s="30"/>
      <c r="B10" s="30"/>
      <c r="C10" s="32"/>
      <c r="D10" s="30"/>
      <c r="E10" s="110"/>
      <c r="F10" s="111"/>
      <c r="G10" s="112"/>
      <c r="H10" s="112"/>
      <c r="I10" s="113"/>
      <c r="J10" s="114"/>
      <c r="K10" s="76" t="str">
        <f t="shared" si="0"/>
        <v>Não atende</v>
      </c>
    </row>
    <row r="11" spans="1:11" ht="75" customHeight="1">
      <c r="A11" s="30"/>
      <c r="B11" s="30"/>
      <c r="C11" s="32"/>
      <c r="D11" s="30"/>
      <c r="E11" s="110"/>
      <c r="F11" s="111"/>
      <c r="G11" s="112"/>
      <c r="H11" s="112"/>
      <c r="I11" s="113"/>
      <c r="J11" s="114"/>
      <c r="K11" s="76" t="str">
        <f t="shared" si="0"/>
        <v>Não atende</v>
      </c>
    </row>
    <row r="12" spans="1:11" ht="75" customHeight="1">
      <c r="A12" s="30"/>
      <c r="B12" s="30"/>
      <c r="C12" s="32"/>
      <c r="D12" s="30"/>
      <c r="E12" s="110"/>
      <c r="F12" s="111"/>
      <c r="G12" s="112"/>
      <c r="H12" s="112"/>
      <c r="I12" s="113"/>
      <c r="J12" s="114"/>
      <c r="K12" s="76" t="str">
        <f t="shared" si="0"/>
        <v>Não atende</v>
      </c>
    </row>
    <row r="13" spans="1:11" ht="75" customHeight="1">
      <c r="A13" s="30"/>
      <c r="B13" s="30"/>
      <c r="C13" s="32"/>
      <c r="D13" s="30"/>
      <c r="E13" s="110"/>
      <c r="F13" s="111"/>
      <c r="G13" s="112"/>
      <c r="H13" s="112"/>
      <c r="I13" s="113"/>
      <c r="J13" s="114"/>
      <c r="K13" s="76" t="str">
        <f t="shared" si="0"/>
        <v>Não atende</v>
      </c>
    </row>
    <row r="14" spans="1:11" ht="75" customHeight="1">
      <c r="A14" s="30"/>
      <c r="B14" s="30"/>
      <c r="C14" s="32"/>
      <c r="D14" s="30"/>
      <c r="E14" s="110"/>
      <c r="F14" s="111"/>
      <c r="G14" s="112"/>
      <c r="H14" s="112"/>
      <c r="I14" s="113"/>
      <c r="J14" s="114"/>
      <c r="K14" s="76" t="str">
        <f t="shared" si="0"/>
        <v>Não atende</v>
      </c>
    </row>
    <row r="15" spans="1:11" ht="75" customHeight="1">
      <c r="A15" s="30"/>
      <c r="B15" s="30"/>
      <c r="C15" s="32"/>
      <c r="D15" s="30"/>
      <c r="E15" s="110"/>
      <c r="F15" s="111"/>
      <c r="G15" s="112"/>
      <c r="H15" s="112"/>
      <c r="I15" s="113"/>
      <c r="J15" s="114"/>
      <c r="K15" s="76" t="str">
        <f t="shared" si="0"/>
        <v>Não atende</v>
      </c>
    </row>
    <row r="16" spans="1:11" ht="75" customHeight="1">
      <c r="A16" s="30"/>
      <c r="B16" s="30"/>
      <c r="C16" s="32"/>
      <c r="D16" s="30"/>
      <c r="E16" s="110"/>
      <c r="F16" s="111"/>
      <c r="G16" s="112"/>
      <c r="H16" s="112"/>
      <c r="I16" s="113"/>
      <c r="J16" s="114"/>
      <c r="K16" s="76" t="str">
        <f t="shared" si="0"/>
        <v>Não atende</v>
      </c>
    </row>
    <row r="17" spans="1:11" ht="75" customHeight="1">
      <c r="A17" s="30"/>
      <c r="B17" s="30"/>
      <c r="C17" s="32"/>
      <c r="D17" s="30"/>
      <c r="E17" s="110"/>
      <c r="F17" s="111"/>
      <c r="G17" s="112"/>
      <c r="H17" s="112"/>
      <c r="I17" s="113"/>
      <c r="J17" s="114"/>
      <c r="K17" s="76" t="str">
        <f t="shared" si="0"/>
        <v>Não atende</v>
      </c>
    </row>
    <row r="18" spans="1:11" ht="75" customHeight="1">
      <c r="A18" s="30"/>
      <c r="B18" s="30"/>
      <c r="C18" s="32"/>
      <c r="D18" s="30"/>
      <c r="E18" s="110"/>
      <c r="F18" s="111"/>
      <c r="G18" s="112"/>
      <c r="H18" s="112"/>
      <c r="I18" s="113"/>
      <c r="J18" s="114"/>
      <c r="K18" s="76" t="str">
        <f t="shared" si="0"/>
        <v>Não atende</v>
      </c>
    </row>
    <row r="19" spans="1:11" ht="75" customHeight="1">
      <c r="A19" s="30"/>
      <c r="B19" s="30"/>
      <c r="C19" s="32"/>
      <c r="D19" s="30"/>
      <c r="E19" s="110"/>
      <c r="F19" s="111"/>
      <c r="G19" s="112"/>
      <c r="H19" s="112"/>
      <c r="I19" s="113"/>
      <c r="J19" s="114"/>
      <c r="K19" s="76" t="str">
        <f t="shared" si="0"/>
        <v>Não atende</v>
      </c>
    </row>
    <row r="20" spans="1:11" ht="75" customHeight="1">
      <c r="A20" s="30"/>
      <c r="B20" s="30"/>
      <c r="C20" s="32"/>
      <c r="D20" s="30"/>
      <c r="E20" s="110"/>
      <c r="F20" s="111"/>
      <c r="G20" s="112"/>
      <c r="H20" s="112"/>
      <c r="I20" s="113"/>
      <c r="J20" s="114"/>
      <c r="K20" s="76" t="str">
        <f t="shared" si="0"/>
        <v>Não atende</v>
      </c>
    </row>
    <row r="21" spans="1:11" ht="75" customHeight="1">
      <c r="A21" s="30"/>
      <c r="B21" s="30"/>
      <c r="C21" s="32"/>
      <c r="D21" s="30"/>
      <c r="E21" s="110"/>
      <c r="F21" s="111"/>
      <c r="G21" s="112"/>
      <c r="H21" s="112"/>
      <c r="I21" s="113"/>
      <c r="J21" s="114"/>
      <c r="K21" s="76" t="str">
        <f t="shared" si="0"/>
        <v>Não atende</v>
      </c>
    </row>
    <row r="22" spans="1:11" ht="75" customHeight="1">
      <c r="A22" s="30"/>
      <c r="B22" s="30"/>
      <c r="C22" s="32"/>
      <c r="D22" s="30"/>
      <c r="E22" s="110"/>
      <c r="F22" s="111"/>
      <c r="G22" s="112"/>
      <c r="H22" s="112"/>
      <c r="I22" s="113"/>
      <c r="J22" s="114"/>
      <c r="K22" s="76" t="str">
        <f t="shared" si="0"/>
        <v>Não atende</v>
      </c>
    </row>
    <row r="23" spans="1:11" ht="75" customHeight="1">
      <c r="A23" s="30"/>
      <c r="B23" s="30"/>
      <c r="C23" s="32"/>
      <c r="D23" s="30"/>
      <c r="E23" s="110"/>
      <c r="F23" s="111"/>
      <c r="G23" s="112"/>
      <c r="H23" s="112"/>
      <c r="I23" s="113"/>
      <c r="J23" s="114"/>
      <c r="K23" s="76" t="str">
        <f t="shared" si="0"/>
        <v>Não atende</v>
      </c>
    </row>
    <row r="24" spans="1:11" ht="75" customHeight="1">
      <c r="A24" s="30"/>
      <c r="B24" s="30"/>
      <c r="C24" s="32"/>
      <c r="D24" s="30"/>
      <c r="E24" s="110"/>
      <c r="F24" s="111"/>
      <c r="G24" s="112"/>
      <c r="H24" s="112"/>
      <c r="I24" s="113"/>
      <c r="J24" s="114"/>
      <c r="K24" s="76" t="str">
        <f t="shared" si="0"/>
        <v>Não atende</v>
      </c>
    </row>
    <row r="25" spans="1:11" ht="75" customHeight="1">
      <c r="A25" s="30"/>
      <c r="B25" s="30"/>
      <c r="C25" s="32"/>
      <c r="D25" s="30"/>
      <c r="E25" s="110"/>
      <c r="F25" s="111"/>
      <c r="G25" s="112"/>
      <c r="H25" s="112"/>
      <c r="I25" s="113"/>
      <c r="J25" s="114"/>
      <c r="K25" s="76" t="str">
        <f t="shared" si="0"/>
        <v>Não atende</v>
      </c>
    </row>
    <row r="26" spans="1:11" ht="75" customHeight="1">
      <c r="A26" s="30"/>
      <c r="B26" s="30"/>
      <c r="C26" s="32"/>
      <c r="D26" s="30"/>
      <c r="E26" s="110"/>
      <c r="F26" s="111"/>
      <c r="G26" s="112"/>
      <c r="H26" s="112"/>
      <c r="I26" s="113"/>
      <c r="J26" s="114"/>
      <c r="K26" s="76" t="str">
        <f t="shared" si="0"/>
        <v>Não atende</v>
      </c>
    </row>
    <row r="27" spans="1:11" ht="75" customHeight="1">
      <c r="A27" s="30"/>
      <c r="B27" s="30"/>
      <c r="C27" s="32"/>
      <c r="D27" s="30"/>
      <c r="E27" s="110"/>
      <c r="F27" s="111"/>
      <c r="G27" s="112"/>
      <c r="H27" s="112"/>
      <c r="I27" s="113"/>
      <c r="J27" s="114"/>
      <c r="K27" s="76" t="str">
        <f t="shared" si="0"/>
        <v>Não atende</v>
      </c>
    </row>
    <row r="28" spans="1:11" ht="75" customHeight="1">
      <c r="A28" s="30"/>
      <c r="B28" s="30"/>
      <c r="C28" s="32"/>
      <c r="D28" s="30"/>
      <c r="E28" s="110"/>
      <c r="F28" s="111"/>
      <c r="G28" s="112"/>
      <c r="H28" s="112"/>
      <c r="I28" s="113"/>
      <c r="J28" s="114"/>
      <c r="K28" s="76" t="str">
        <f t="shared" si="0"/>
        <v>Não atende</v>
      </c>
    </row>
    <row r="29" spans="1:11" ht="75" customHeight="1">
      <c r="A29" s="30"/>
      <c r="B29" s="30"/>
      <c r="C29" s="32"/>
      <c r="D29" s="30"/>
      <c r="E29" s="110"/>
      <c r="F29" s="111"/>
      <c r="G29" s="112"/>
      <c r="H29" s="112"/>
      <c r="I29" s="113"/>
      <c r="J29" s="114"/>
      <c r="K29" s="76" t="str">
        <f t="shared" si="0"/>
        <v>Não atende</v>
      </c>
    </row>
    <row r="30" spans="1:11" ht="75" customHeight="1">
      <c r="A30" s="30"/>
      <c r="B30" s="30"/>
      <c r="C30" s="32"/>
      <c r="D30" s="30"/>
      <c r="E30" s="110"/>
      <c r="F30" s="111"/>
      <c r="G30" s="112"/>
      <c r="H30" s="112"/>
      <c r="I30" s="113"/>
      <c r="J30" s="114"/>
      <c r="K30" s="76" t="str">
        <f t="shared" si="0"/>
        <v>Não atende</v>
      </c>
    </row>
    <row r="31" spans="1:11" ht="75" customHeight="1">
      <c r="A31" s="30"/>
      <c r="B31" s="30"/>
      <c r="C31" s="32"/>
      <c r="D31" s="30"/>
      <c r="E31" s="110"/>
      <c r="F31" s="111"/>
      <c r="G31" s="112"/>
      <c r="H31" s="112"/>
      <c r="I31" s="113"/>
      <c r="J31" s="114"/>
      <c r="K31" s="76" t="str">
        <f t="shared" si="0"/>
        <v>Não atende</v>
      </c>
    </row>
    <row r="32" spans="1:11" ht="75" customHeight="1">
      <c r="A32" s="30"/>
      <c r="B32" s="30"/>
      <c r="C32" s="32"/>
      <c r="D32" s="30"/>
      <c r="E32" s="110"/>
      <c r="F32" s="111"/>
      <c r="G32" s="112"/>
      <c r="H32" s="112"/>
      <c r="I32" s="113"/>
      <c r="J32" s="114"/>
      <c r="K32" s="76" t="str">
        <f t="shared" si="0"/>
        <v>Não atende</v>
      </c>
    </row>
    <row r="33" spans="1:11" ht="75" customHeight="1">
      <c r="A33" s="30"/>
      <c r="B33" s="30"/>
      <c r="C33" s="32"/>
      <c r="D33" s="30"/>
      <c r="E33" s="110"/>
      <c r="F33" s="111"/>
      <c r="G33" s="112"/>
      <c r="H33" s="112"/>
      <c r="I33" s="113"/>
      <c r="J33" s="114"/>
      <c r="K33" s="76" t="str">
        <f t="shared" si="0"/>
        <v>Não atende</v>
      </c>
    </row>
    <row r="34" spans="1:11" ht="75" customHeight="1">
      <c r="A34" s="30"/>
      <c r="B34" s="30"/>
      <c r="C34" s="32"/>
      <c r="D34" s="30"/>
      <c r="E34" s="110"/>
      <c r="F34" s="111"/>
      <c r="G34" s="112"/>
      <c r="H34" s="112"/>
      <c r="I34" s="113"/>
      <c r="J34" s="114"/>
      <c r="K34" s="76" t="str">
        <f t="shared" si="0"/>
        <v>Não atende</v>
      </c>
    </row>
    <row r="35" spans="1:11" ht="75" customHeight="1">
      <c r="A35" s="30"/>
      <c r="B35" s="30"/>
      <c r="C35" s="32"/>
      <c r="D35" s="30"/>
      <c r="E35" s="110"/>
      <c r="F35" s="111"/>
      <c r="G35" s="112"/>
      <c r="H35" s="112"/>
      <c r="I35" s="113"/>
      <c r="J35" s="114"/>
      <c r="K35" s="76" t="str">
        <f t="shared" si="0"/>
        <v>Não atende</v>
      </c>
    </row>
    <row r="36" spans="1:11" ht="75" customHeight="1">
      <c r="A36" s="30"/>
      <c r="B36" s="30"/>
      <c r="C36" s="32"/>
      <c r="D36" s="30"/>
      <c r="E36" s="110"/>
      <c r="F36" s="111"/>
      <c r="G36" s="112"/>
      <c r="H36" s="112"/>
      <c r="I36" s="113"/>
      <c r="J36" s="114"/>
      <c r="K36" s="76" t="str">
        <f t="shared" si="0"/>
        <v>Não atende</v>
      </c>
    </row>
    <row r="37" spans="1:11" ht="75" customHeight="1">
      <c r="A37" s="30"/>
      <c r="B37" s="30"/>
      <c r="C37" s="32"/>
      <c r="D37" s="30"/>
      <c r="E37" s="110"/>
      <c r="F37" s="111"/>
      <c r="G37" s="112"/>
      <c r="H37" s="112"/>
      <c r="I37" s="113"/>
      <c r="J37" s="114"/>
      <c r="K37" s="76" t="str">
        <f t="shared" si="0"/>
        <v>Não atende</v>
      </c>
    </row>
    <row r="38" spans="1:11" ht="75" customHeight="1">
      <c r="A38" s="30"/>
      <c r="B38" s="30"/>
      <c r="C38" s="32"/>
      <c r="D38" s="30"/>
      <c r="E38" s="110"/>
      <c r="F38" s="111"/>
      <c r="G38" s="112"/>
      <c r="H38" s="112"/>
      <c r="I38" s="113"/>
      <c r="J38" s="114"/>
      <c r="K38" s="76" t="str">
        <f t="shared" si="0"/>
        <v>Não atende</v>
      </c>
    </row>
    <row r="39" spans="1:11" ht="75" customHeight="1">
      <c r="A39" s="30"/>
      <c r="B39" s="30"/>
      <c r="C39" s="32"/>
      <c r="D39" s="30"/>
      <c r="E39" s="110"/>
      <c r="F39" s="111"/>
      <c r="G39" s="112"/>
      <c r="H39" s="112"/>
      <c r="I39" s="113"/>
      <c r="J39" s="114"/>
      <c r="K39" s="76" t="str">
        <f t="shared" si="0"/>
        <v>Não atende</v>
      </c>
    </row>
    <row r="40" spans="1:11" ht="75" customHeight="1">
      <c r="A40" s="30"/>
      <c r="B40" s="30"/>
      <c r="C40" s="32"/>
      <c r="D40" s="30"/>
      <c r="E40" s="110"/>
      <c r="F40" s="111"/>
      <c r="G40" s="112"/>
      <c r="H40" s="112"/>
      <c r="I40" s="113"/>
      <c r="J40" s="114"/>
      <c r="K40" s="76" t="str">
        <f t="shared" si="0"/>
        <v>Não atende</v>
      </c>
    </row>
    <row r="41" spans="1:11" ht="75" customHeight="1">
      <c r="A41" s="30"/>
      <c r="B41" s="30"/>
      <c r="C41" s="32"/>
      <c r="D41" s="30"/>
      <c r="E41" s="110"/>
      <c r="F41" s="111"/>
      <c r="G41" s="112"/>
      <c r="H41" s="112"/>
      <c r="I41" s="113"/>
      <c r="J41" s="114"/>
      <c r="K41" s="76" t="str">
        <f t="shared" si="0"/>
        <v>Não atende</v>
      </c>
    </row>
    <row r="42" spans="1:11" ht="75" customHeight="1">
      <c r="A42" s="30"/>
      <c r="B42" s="30"/>
      <c r="C42" s="32"/>
      <c r="D42" s="30"/>
      <c r="E42" s="110"/>
      <c r="F42" s="111"/>
      <c r="G42" s="112"/>
      <c r="H42" s="112"/>
      <c r="I42" s="113"/>
      <c r="J42" s="114"/>
      <c r="K42" s="76" t="str">
        <f t="shared" si="0"/>
        <v>Não atende</v>
      </c>
    </row>
    <row r="43" spans="1:11" ht="75" customHeight="1">
      <c r="A43" s="30"/>
      <c r="B43" s="30"/>
      <c r="C43" s="32"/>
      <c r="D43" s="30"/>
      <c r="E43" s="110"/>
      <c r="F43" s="111"/>
      <c r="G43" s="112"/>
      <c r="H43" s="112"/>
      <c r="I43" s="113"/>
      <c r="J43" s="114"/>
      <c r="K43" s="76" t="str">
        <f t="shared" si="0"/>
        <v>Não atende</v>
      </c>
    </row>
    <row r="44" spans="1:11" ht="75" customHeight="1">
      <c r="A44" s="30"/>
      <c r="B44" s="30"/>
      <c r="C44" s="32"/>
      <c r="D44" s="30"/>
      <c r="E44" s="110"/>
      <c r="F44" s="111"/>
      <c r="G44" s="112"/>
      <c r="H44" s="112"/>
      <c r="I44" s="113"/>
      <c r="J44" s="114"/>
      <c r="K44" s="76" t="str">
        <f t="shared" si="0"/>
        <v>Não atende</v>
      </c>
    </row>
    <row r="45" spans="1:11" ht="75" customHeight="1">
      <c r="A45" s="30"/>
      <c r="B45" s="30"/>
      <c r="C45" s="32"/>
      <c r="D45" s="30"/>
      <c r="E45" s="110"/>
      <c r="F45" s="111"/>
      <c r="G45" s="112"/>
      <c r="H45" s="112"/>
      <c r="I45" s="113"/>
      <c r="J45" s="114"/>
      <c r="K45" s="76" t="str">
        <f t="shared" si="0"/>
        <v>Não atende</v>
      </c>
    </row>
    <row r="46" spans="1:11" ht="75" customHeight="1">
      <c r="A46" s="30"/>
      <c r="B46" s="30"/>
      <c r="C46" s="32"/>
      <c r="D46" s="30"/>
      <c r="E46" s="110"/>
      <c r="F46" s="111"/>
      <c r="G46" s="112"/>
      <c r="H46" s="112"/>
      <c r="I46" s="113"/>
      <c r="J46" s="114"/>
      <c r="K46" s="76" t="str">
        <f t="shared" si="0"/>
        <v>Não atende</v>
      </c>
    </row>
    <row r="47" spans="1:11" ht="75" customHeight="1">
      <c r="A47" s="30"/>
      <c r="B47" s="30"/>
      <c r="C47" s="32"/>
      <c r="D47" s="30"/>
      <c r="E47" s="110"/>
      <c r="F47" s="111"/>
      <c r="G47" s="112"/>
      <c r="H47" s="112"/>
      <c r="I47" s="113"/>
      <c r="J47" s="114"/>
      <c r="K47" s="76" t="str">
        <f t="shared" si="0"/>
        <v>Não atende</v>
      </c>
    </row>
    <row r="48" spans="1:11" ht="75" customHeight="1">
      <c r="A48" s="30"/>
      <c r="B48" s="30"/>
      <c r="C48" s="32"/>
      <c r="D48" s="30"/>
      <c r="E48" s="110"/>
      <c r="F48" s="111"/>
      <c r="G48" s="112"/>
      <c r="H48" s="112"/>
      <c r="I48" s="113"/>
      <c r="J48" s="114"/>
      <c r="K48" s="76" t="str">
        <f t="shared" si="0"/>
        <v>Não atende</v>
      </c>
    </row>
    <row r="49" spans="1:11" ht="75" customHeight="1">
      <c r="A49" s="30"/>
      <c r="B49" s="30"/>
      <c r="C49" s="32"/>
      <c r="D49" s="30"/>
      <c r="E49" s="110"/>
      <c r="F49" s="111"/>
      <c r="G49" s="112"/>
      <c r="H49" s="112"/>
      <c r="I49" s="113"/>
      <c r="J49" s="114"/>
      <c r="K49" s="76" t="str">
        <f t="shared" si="0"/>
        <v>Não atende</v>
      </c>
    </row>
    <row r="50" spans="1:11" ht="75" customHeight="1">
      <c r="A50" s="30"/>
      <c r="B50" s="30"/>
      <c r="C50" s="32"/>
      <c r="D50" s="30"/>
      <c r="E50" s="110"/>
      <c r="F50" s="111"/>
      <c r="G50" s="112"/>
      <c r="H50" s="112"/>
      <c r="I50" s="113"/>
      <c r="J50" s="114"/>
      <c r="K50" s="76" t="str">
        <f t="shared" si="0"/>
        <v>Não atende</v>
      </c>
    </row>
    <row r="51" spans="1:11" ht="75" customHeight="1">
      <c r="A51" s="30"/>
      <c r="B51" s="30"/>
      <c r="C51" s="32"/>
      <c r="D51" s="30"/>
      <c r="E51" s="110"/>
      <c r="F51" s="111"/>
      <c r="G51" s="112"/>
      <c r="H51" s="112"/>
      <c r="I51" s="113"/>
      <c r="J51" s="114"/>
      <c r="K51" s="76" t="str">
        <f t="shared" si="0"/>
        <v>Não atende</v>
      </c>
    </row>
    <row r="52" spans="1:11" ht="75" customHeight="1">
      <c r="A52" s="30"/>
      <c r="B52" s="30"/>
      <c r="C52" s="32"/>
      <c r="D52" s="30"/>
      <c r="E52" s="110"/>
      <c r="F52" s="111"/>
      <c r="G52" s="112"/>
      <c r="H52" s="112"/>
      <c r="I52" s="113"/>
      <c r="J52" s="114"/>
      <c r="K52" s="76" t="str">
        <f t="shared" si="0"/>
        <v>Não atende</v>
      </c>
    </row>
    <row r="53" spans="1:11" ht="75" customHeight="1">
      <c r="A53" s="30"/>
      <c r="B53" s="30"/>
      <c r="C53" s="32"/>
      <c r="D53" s="30"/>
      <c r="E53" s="110"/>
      <c r="F53" s="111"/>
      <c r="G53" s="112"/>
      <c r="H53" s="112"/>
      <c r="I53" s="113"/>
      <c r="J53" s="114"/>
      <c r="K53" s="76" t="str">
        <f t="shared" si="0"/>
        <v>Não atende</v>
      </c>
    </row>
    <row r="54" spans="1:11" ht="75" customHeight="1">
      <c r="A54" s="30"/>
      <c r="B54" s="30"/>
      <c r="C54" s="32"/>
      <c r="D54" s="30"/>
      <c r="E54" s="110"/>
      <c r="F54" s="111"/>
      <c r="G54" s="112"/>
      <c r="H54" s="112"/>
      <c r="I54" s="113"/>
      <c r="J54" s="114"/>
      <c r="K54" s="76" t="str">
        <f t="shared" si="0"/>
        <v>Não atende</v>
      </c>
    </row>
    <row r="55" spans="1:11" ht="75" customHeight="1">
      <c r="A55" s="30"/>
      <c r="B55" s="30"/>
      <c r="C55" s="32"/>
      <c r="D55" s="30"/>
      <c r="E55" s="110"/>
      <c r="F55" s="111"/>
      <c r="G55" s="112"/>
      <c r="H55" s="112"/>
      <c r="I55" s="113"/>
      <c r="J55" s="114"/>
      <c r="K55" s="76" t="str">
        <f t="shared" si="0"/>
        <v>Não atende</v>
      </c>
    </row>
    <row r="56" spans="1:11" ht="75" customHeight="1">
      <c r="A56" s="30"/>
      <c r="B56" s="30"/>
      <c r="C56" s="32"/>
      <c r="D56" s="30"/>
      <c r="E56" s="110"/>
      <c r="F56" s="111"/>
      <c r="G56" s="112"/>
      <c r="H56" s="112"/>
      <c r="I56" s="113"/>
      <c r="J56" s="114"/>
      <c r="K56" s="76" t="str">
        <f t="shared" si="0"/>
        <v>Não atende</v>
      </c>
    </row>
    <row r="57" spans="1:11" ht="75" customHeight="1">
      <c r="A57" s="30"/>
      <c r="B57" s="30"/>
      <c r="C57" s="32"/>
      <c r="D57" s="30"/>
      <c r="E57" s="110"/>
      <c r="F57" s="111"/>
      <c r="G57" s="112"/>
      <c r="H57" s="112"/>
      <c r="I57" s="113"/>
      <c r="J57" s="114"/>
      <c r="K57" s="76" t="str">
        <f t="shared" si="0"/>
        <v>Não atende</v>
      </c>
    </row>
    <row r="58" spans="1:11" ht="75" customHeight="1">
      <c r="A58" s="30"/>
      <c r="B58" s="30"/>
      <c r="C58" s="32"/>
      <c r="D58" s="30"/>
      <c r="E58" s="110"/>
      <c r="F58" s="111"/>
      <c r="G58" s="112"/>
      <c r="H58" s="112"/>
      <c r="I58" s="113"/>
      <c r="J58" s="114"/>
      <c r="K58" s="76" t="str">
        <f t="shared" si="0"/>
        <v>Não atende</v>
      </c>
    </row>
    <row r="59" spans="1:11" ht="75" customHeight="1">
      <c r="A59" s="30"/>
      <c r="B59" s="30"/>
      <c r="C59" s="32"/>
      <c r="D59" s="30"/>
      <c r="E59" s="110"/>
      <c r="F59" s="111"/>
      <c r="G59" s="112"/>
      <c r="H59" s="112"/>
      <c r="I59" s="113"/>
      <c r="J59" s="114"/>
      <c r="K59" s="76" t="str">
        <f t="shared" si="0"/>
        <v>Não atende</v>
      </c>
    </row>
    <row r="60" spans="1:11" ht="75" customHeight="1">
      <c r="A60" s="30"/>
      <c r="B60" s="30"/>
      <c r="C60" s="32"/>
      <c r="D60" s="30"/>
      <c r="E60" s="110"/>
      <c r="F60" s="111"/>
      <c r="G60" s="112"/>
      <c r="H60" s="112"/>
      <c r="I60" s="113"/>
      <c r="J60" s="114"/>
      <c r="K60" s="76" t="str">
        <f t="shared" si="0"/>
        <v>Não atende</v>
      </c>
    </row>
    <row r="61" spans="1:11" ht="75" customHeight="1">
      <c r="A61" s="30"/>
      <c r="B61" s="30"/>
      <c r="C61" s="32"/>
      <c r="D61" s="30"/>
      <c r="E61" s="110"/>
      <c r="F61" s="111"/>
      <c r="G61" s="112"/>
      <c r="H61" s="112"/>
      <c r="I61" s="113"/>
      <c r="J61" s="114"/>
      <c r="K61" s="76" t="str">
        <f t="shared" si="0"/>
        <v>Não atende</v>
      </c>
    </row>
    <row r="62" spans="1:11" ht="75" customHeight="1">
      <c r="A62" s="30"/>
      <c r="B62" s="30"/>
      <c r="C62" s="32"/>
      <c r="D62" s="30"/>
      <c r="E62" s="110"/>
      <c r="F62" s="111"/>
      <c r="G62" s="112"/>
      <c r="H62" s="112"/>
      <c r="I62" s="113"/>
      <c r="J62" s="114"/>
      <c r="K62" s="76" t="str">
        <f t="shared" si="0"/>
        <v>Não atende</v>
      </c>
    </row>
    <row r="63" spans="1:11" ht="75" customHeight="1">
      <c r="A63" s="30"/>
      <c r="B63" s="30"/>
      <c r="C63" s="32"/>
      <c r="D63" s="30"/>
      <c r="E63" s="110"/>
      <c r="F63" s="111"/>
      <c r="G63" s="112"/>
      <c r="H63" s="112"/>
      <c r="I63" s="113"/>
      <c r="J63" s="114"/>
      <c r="K63" s="76" t="str">
        <f t="shared" si="0"/>
        <v>Não atende</v>
      </c>
    </row>
    <row r="64" spans="1:11" ht="75" customHeight="1">
      <c r="A64" s="30"/>
      <c r="B64" s="30"/>
      <c r="C64" s="32"/>
      <c r="D64" s="30"/>
      <c r="E64" s="110"/>
      <c r="F64" s="111"/>
      <c r="G64" s="112"/>
      <c r="H64" s="112"/>
      <c r="I64" s="113"/>
      <c r="J64" s="114"/>
      <c r="K64" s="76" t="str">
        <f t="shared" si="0"/>
        <v>Não atende</v>
      </c>
    </row>
    <row r="65" spans="1:11" ht="75" customHeight="1">
      <c r="A65" s="30"/>
      <c r="B65" s="30"/>
      <c r="C65" s="32"/>
      <c r="D65" s="30"/>
      <c r="E65" s="110"/>
      <c r="F65" s="111"/>
      <c r="G65" s="112"/>
      <c r="H65" s="112"/>
      <c r="I65" s="113"/>
      <c r="J65" s="114"/>
      <c r="K65" s="76" t="str">
        <f t="shared" si="0"/>
        <v>Não atende</v>
      </c>
    </row>
    <row r="66" spans="1:11" ht="75" customHeight="1">
      <c r="A66" s="30"/>
      <c r="B66" s="30"/>
      <c r="C66" s="32"/>
      <c r="D66" s="30"/>
      <c r="E66" s="110"/>
      <c r="F66" s="111"/>
      <c r="G66" s="112"/>
      <c r="H66" s="112"/>
      <c r="I66" s="113"/>
      <c r="J66" s="114"/>
      <c r="K66" s="76" t="str">
        <f t="shared" si="0"/>
        <v>Não atende</v>
      </c>
    </row>
    <row r="67" spans="1:11" ht="75" customHeight="1">
      <c r="A67" s="30"/>
      <c r="B67" s="30"/>
      <c r="C67" s="32"/>
      <c r="D67" s="30"/>
      <c r="E67" s="110"/>
      <c r="F67" s="111"/>
      <c r="G67" s="112"/>
      <c r="H67" s="112"/>
      <c r="I67" s="113"/>
      <c r="J67" s="114"/>
      <c r="K67" s="76" t="str">
        <f t="shared" si="0"/>
        <v>Não atende</v>
      </c>
    </row>
    <row r="68" spans="1:11" ht="75" customHeight="1">
      <c r="A68" s="30"/>
      <c r="B68" s="30"/>
      <c r="C68" s="32"/>
      <c r="D68" s="30"/>
      <c r="E68" s="110"/>
      <c r="F68" s="111"/>
      <c r="G68" s="112"/>
      <c r="H68" s="112"/>
      <c r="I68" s="113"/>
      <c r="J68" s="114"/>
      <c r="K68" s="76" t="str">
        <f t="shared" ref="K68:K99" si="2">IF(AND(I68="Sim",J68="Sim",F68="Avaliar prioridade (RICE)",E68="Sim"),"Atende","Não atende")</f>
        <v>Não atende</v>
      </c>
    </row>
    <row r="69" spans="1:11" ht="75" customHeight="1">
      <c r="A69" s="30"/>
      <c r="B69" s="30"/>
      <c r="C69" s="32"/>
      <c r="D69" s="30"/>
      <c r="E69" s="110"/>
      <c r="F69" s="111"/>
      <c r="G69" s="112"/>
      <c r="H69" s="112"/>
      <c r="I69" s="113"/>
      <c r="J69" s="114"/>
      <c r="K69" s="76" t="str">
        <f t="shared" si="2"/>
        <v>Não atende</v>
      </c>
    </row>
    <row r="70" spans="1:11" ht="75" customHeight="1">
      <c r="A70" s="30"/>
      <c r="B70" s="30"/>
      <c r="C70" s="32"/>
      <c r="D70" s="30"/>
      <c r="E70" s="110"/>
      <c r="F70" s="111"/>
      <c r="G70" s="112"/>
      <c r="H70" s="112"/>
      <c r="I70" s="113"/>
      <c r="J70" s="114"/>
      <c r="K70" s="76" t="str">
        <f t="shared" si="2"/>
        <v>Não atende</v>
      </c>
    </row>
    <row r="71" spans="1:11" ht="75" customHeight="1">
      <c r="A71" s="30"/>
      <c r="B71" s="30"/>
      <c r="C71" s="32"/>
      <c r="D71" s="30"/>
      <c r="E71" s="110"/>
      <c r="F71" s="111"/>
      <c r="G71" s="112"/>
      <c r="H71" s="112"/>
      <c r="I71" s="113"/>
      <c r="J71" s="114"/>
      <c r="K71" s="76" t="str">
        <f t="shared" si="2"/>
        <v>Não atende</v>
      </c>
    </row>
    <row r="72" spans="1:11" ht="75" customHeight="1">
      <c r="A72" s="30"/>
      <c r="B72" s="30"/>
      <c r="C72" s="32"/>
      <c r="D72" s="30"/>
      <c r="E72" s="110"/>
      <c r="F72" s="111"/>
      <c r="G72" s="112"/>
      <c r="H72" s="112"/>
      <c r="I72" s="113"/>
      <c r="J72" s="114"/>
      <c r="K72" s="76" t="str">
        <f t="shared" si="2"/>
        <v>Não atende</v>
      </c>
    </row>
    <row r="73" spans="1:11" ht="75" customHeight="1">
      <c r="A73" s="30"/>
      <c r="B73" s="30"/>
      <c r="C73" s="32"/>
      <c r="D73" s="30"/>
      <c r="E73" s="110"/>
      <c r="F73" s="111"/>
      <c r="G73" s="112"/>
      <c r="H73" s="112"/>
      <c r="I73" s="113"/>
      <c r="J73" s="114"/>
      <c r="K73" s="76" t="str">
        <f t="shared" si="2"/>
        <v>Não atende</v>
      </c>
    </row>
    <row r="74" spans="1:11" ht="75" customHeight="1">
      <c r="A74" s="30"/>
      <c r="B74" s="30"/>
      <c r="C74" s="32"/>
      <c r="D74" s="30"/>
      <c r="E74" s="110"/>
      <c r="F74" s="111"/>
      <c r="G74" s="112"/>
      <c r="H74" s="112"/>
      <c r="I74" s="113"/>
      <c r="J74" s="114"/>
      <c r="K74" s="76" t="str">
        <f t="shared" si="2"/>
        <v>Não atende</v>
      </c>
    </row>
    <row r="75" spans="1:11" ht="75" customHeight="1">
      <c r="A75" s="30"/>
      <c r="B75" s="30"/>
      <c r="C75" s="32"/>
      <c r="D75" s="30"/>
      <c r="E75" s="110"/>
      <c r="F75" s="111"/>
      <c r="G75" s="112"/>
      <c r="H75" s="112"/>
      <c r="I75" s="113"/>
      <c r="J75" s="114"/>
      <c r="K75" s="76" t="str">
        <f t="shared" si="2"/>
        <v>Não atende</v>
      </c>
    </row>
    <row r="76" spans="1:11" ht="75" customHeight="1">
      <c r="A76" s="30"/>
      <c r="B76" s="30"/>
      <c r="C76" s="32"/>
      <c r="D76" s="30"/>
      <c r="E76" s="110"/>
      <c r="F76" s="111"/>
      <c r="G76" s="112"/>
      <c r="H76" s="112"/>
      <c r="I76" s="113"/>
      <c r="J76" s="114"/>
      <c r="K76" s="76" t="str">
        <f t="shared" si="2"/>
        <v>Não atende</v>
      </c>
    </row>
    <row r="77" spans="1:11" ht="75" customHeight="1">
      <c r="A77" s="30"/>
      <c r="B77" s="30"/>
      <c r="C77" s="32"/>
      <c r="D77" s="30"/>
      <c r="E77" s="110"/>
      <c r="F77" s="111"/>
      <c r="G77" s="112"/>
      <c r="H77" s="112"/>
      <c r="I77" s="113"/>
      <c r="J77" s="114"/>
      <c r="K77" s="76" t="str">
        <f t="shared" si="2"/>
        <v>Não atende</v>
      </c>
    </row>
    <row r="78" spans="1:11" ht="75" customHeight="1">
      <c r="A78" s="30"/>
      <c r="B78" s="30"/>
      <c r="C78" s="32"/>
      <c r="D78" s="30"/>
      <c r="E78" s="110"/>
      <c r="F78" s="111"/>
      <c r="G78" s="112"/>
      <c r="H78" s="112"/>
      <c r="I78" s="113"/>
      <c r="J78" s="114"/>
      <c r="K78" s="76" t="str">
        <f t="shared" si="2"/>
        <v>Não atende</v>
      </c>
    </row>
    <row r="79" spans="1:11" ht="75" customHeight="1">
      <c r="A79" s="30"/>
      <c r="B79" s="30"/>
      <c r="C79" s="32"/>
      <c r="D79" s="30"/>
      <c r="E79" s="110"/>
      <c r="F79" s="111"/>
      <c r="G79" s="112"/>
      <c r="H79" s="112"/>
      <c r="I79" s="113"/>
      <c r="J79" s="114"/>
      <c r="K79" s="76" t="str">
        <f t="shared" si="2"/>
        <v>Não atende</v>
      </c>
    </row>
    <row r="80" spans="1:11" ht="75" customHeight="1">
      <c r="A80" s="30"/>
      <c r="B80" s="30"/>
      <c r="C80" s="32"/>
      <c r="D80" s="30"/>
      <c r="E80" s="110"/>
      <c r="F80" s="111"/>
      <c r="G80" s="112"/>
      <c r="H80" s="112"/>
      <c r="I80" s="113"/>
      <c r="J80" s="114"/>
      <c r="K80" s="76" t="str">
        <f t="shared" si="2"/>
        <v>Não atende</v>
      </c>
    </row>
    <row r="81" spans="1:11" ht="75" customHeight="1">
      <c r="A81" s="30"/>
      <c r="B81" s="30"/>
      <c r="C81" s="32"/>
      <c r="D81" s="30"/>
      <c r="E81" s="110"/>
      <c r="F81" s="111"/>
      <c r="G81" s="112"/>
      <c r="H81" s="112"/>
      <c r="I81" s="113"/>
      <c r="J81" s="114"/>
      <c r="K81" s="76" t="str">
        <f t="shared" si="2"/>
        <v>Não atende</v>
      </c>
    </row>
    <row r="82" spans="1:11" ht="75" customHeight="1">
      <c r="A82" s="30"/>
      <c r="B82" s="30"/>
      <c r="C82" s="32"/>
      <c r="D82" s="30"/>
      <c r="E82" s="110"/>
      <c r="F82" s="111"/>
      <c r="G82" s="112"/>
      <c r="H82" s="112"/>
      <c r="I82" s="113"/>
      <c r="J82" s="114"/>
      <c r="K82" s="76" t="str">
        <f t="shared" si="2"/>
        <v>Não atende</v>
      </c>
    </row>
    <row r="83" spans="1:11" ht="75" customHeight="1">
      <c r="A83" s="30"/>
      <c r="B83" s="30"/>
      <c r="C83" s="32"/>
      <c r="D83" s="30"/>
      <c r="E83" s="110"/>
      <c r="F83" s="111"/>
      <c r="G83" s="112"/>
      <c r="H83" s="112" t="str">
        <f t="shared" si="1"/>
        <v/>
      </c>
      <c r="I83" s="113"/>
      <c r="J83" s="114"/>
      <c r="K83" s="76" t="str">
        <f t="shared" si="2"/>
        <v>Não atende</v>
      </c>
    </row>
    <row r="84" spans="1:11" ht="75" customHeight="1">
      <c r="A84" s="30"/>
      <c r="B84" s="30"/>
      <c r="C84" s="32"/>
      <c r="D84" s="30"/>
      <c r="E84" s="110"/>
      <c r="F84" s="111"/>
      <c r="G84" s="112"/>
      <c r="H84" s="112" t="str">
        <f t="shared" si="1"/>
        <v/>
      </c>
      <c r="I84" s="113"/>
      <c r="J84" s="114"/>
      <c r="K84" s="76" t="str">
        <f t="shared" si="2"/>
        <v>Não atende</v>
      </c>
    </row>
    <row r="85" spans="1:11" ht="75" customHeight="1">
      <c r="A85" s="30"/>
      <c r="B85" s="30"/>
      <c r="C85" s="32"/>
      <c r="D85" s="30"/>
      <c r="E85" s="110"/>
      <c r="F85" s="111"/>
      <c r="G85" s="115"/>
      <c r="H85" s="112" t="str">
        <f t="shared" si="1"/>
        <v/>
      </c>
      <c r="I85" s="113"/>
      <c r="J85" s="114"/>
      <c r="K85" s="76" t="str">
        <f t="shared" si="2"/>
        <v>Não atende</v>
      </c>
    </row>
    <row r="86" spans="1:11" ht="75" customHeight="1">
      <c r="A86" s="30"/>
      <c r="B86" s="30"/>
      <c r="C86" s="32"/>
      <c r="D86" s="30"/>
      <c r="E86" s="110"/>
      <c r="F86" s="111"/>
      <c r="G86" s="115"/>
      <c r="H86" s="112"/>
      <c r="I86" s="113"/>
      <c r="J86" s="114"/>
      <c r="K86" s="76" t="str">
        <f t="shared" si="2"/>
        <v>Não atende</v>
      </c>
    </row>
    <row r="87" spans="1:11" ht="75" customHeight="1">
      <c r="A87" s="30"/>
      <c r="B87" s="30"/>
      <c r="C87" s="32"/>
      <c r="D87" s="30"/>
      <c r="E87" s="110"/>
      <c r="F87" s="111"/>
      <c r="G87" s="115"/>
      <c r="H87" s="112"/>
      <c r="I87" s="113"/>
      <c r="J87" s="114"/>
      <c r="K87" s="76" t="str">
        <f t="shared" si="2"/>
        <v>Não atende</v>
      </c>
    </row>
    <row r="88" spans="1:11" ht="75" customHeight="1">
      <c r="A88" s="30"/>
      <c r="B88" s="30"/>
      <c r="C88" s="32"/>
      <c r="D88" s="30"/>
      <c r="E88" s="110"/>
      <c r="F88" s="111"/>
      <c r="G88" s="115"/>
      <c r="H88" s="112"/>
      <c r="I88" s="113"/>
      <c r="J88" s="114"/>
      <c r="K88" s="76" t="str">
        <f t="shared" si="2"/>
        <v>Não atende</v>
      </c>
    </row>
    <row r="89" spans="1:11" ht="75" customHeight="1">
      <c r="A89" s="30"/>
      <c r="B89" s="30"/>
      <c r="C89" s="32"/>
      <c r="D89" s="30"/>
      <c r="E89" s="110"/>
      <c r="F89" s="111"/>
      <c r="G89" s="115"/>
      <c r="H89" s="112"/>
      <c r="I89" s="113"/>
      <c r="J89" s="114"/>
      <c r="K89" s="76" t="str">
        <f t="shared" si="2"/>
        <v>Não atende</v>
      </c>
    </row>
    <row r="90" spans="1:11" ht="75" customHeight="1">
      <c r="A90" s="30"/>
      <c r="B90" s="30"/>
      <c r="C90" s="32"/>
      <c r="D90" s="30"/>
      <c r="E90" s="110"/>
      <c r="F90" s="111"/>
      <c r="G90" s="115"/>
      <c r="H90" s="112"/>
      <c r="I90" s="113"/>
      <c r="J90" s="114"/>
      <c r="K90" s="76" t="str">
        <f t="shared" si="2"/>
        <v>Não atende</v>
      </c>
    </row>
    <row r="91" spans="1:11" ht="75" customHeight="1">
      <c r="A91" s="30"/>
      <c r="B91" s="30"/>
      <c r="C91" s="32"/>
      <c r="D91" s="30"/>
      <c r="E91" s="110"/>
      <c r="F91" s="111"/>
      <c r="G91" s="115"/>
      <c r="H91" s="112"/>
      <c r="I91" s="113"/>
      <c r="J91" s="114"/>
      <c r="K91" s="76" t="str">
        <f t="shared" si="2"/>
        <v>Não atende</v>
      </c>
    </row>
    <row r="92" spans="1:11" ht="75" customHeight="1">
      <c r="A92" s="30"/>
      <c r="B92" s="30"/>
      <c r="C92" s="32"/>
      <c r="D92" s="30"/>
      <c r="E92" s="110"/>
      <c r="F92" s="111"/>
      <c r="G92" s="115"/>
      <c r="H92" s="112"/>
      <c r="I92" s="113"/>
      <c r="J92" s="114"/>
      <c r="K92" s="76" t="str">
        <f t="shared" si="2"/>
        <v>Não atende</v>
      </c>
    </row>
    <row r="93" spans="1:11" ht="75" customHeight="1">
      <c r="A93" s="30"/>
      <c r="B93" s="30"/>
      <c r="C93" s="32"/>
      <c r="D93" s="30"/>
      <c r="E93" s="110"/>
      <c r="F93" s="111"/>
      <c r="G93" s="115"/>
      <c r="H93" s="112"/>
      <c r="I93" s="113"/>
      <c r="J93" s="114"/>
      <c r="K93" s="76" t="str">
        <f t="shared" si="2"/>
        <v>Não atende</v>
      </c>
    </row>
    <row r="94" spans="1:11" ht="75" customHeight="1">
      <c r="A94" s="30"/>
      <c r="B94" s="30"/>
      <c r="C94" s="32"/>
      <c r="D94" s="30"/>
      <c r="E94" s="110"/>
      <c r="F94" s="111"/>
      <c r="G94" s="115"/>
      <c r="H94" s="112"/>
      <c r="I94" s="113"/>
      <c r="J94" s="114"/>
      <c r="K94" s="76" t="str">
        <f t="shared" si="2"/>
        <v>Não atende</v>
      </c>
    </row>
    <row r="95" spans="1:11" ht="75" customHeight="1">
      <c r="A95" s="30"/>
      <c r="B95" s="30"/>
      <c r="C95" s="32"/>
      <c r="D95" s="30"/>
      <c r="E95" s="110"/>
      <c r="F95" s="111"/>
      <c r="G95" s="115"/>
      <c r="H95" s="112"/>
      <c r="I95" s="113"/>
      <c r="J95" s="114"/>
      <c r="K95" s="76" t="str">
        <f t="shared" si="2"/>
        <v>Não atende</v>
      </c>
    </row>
    <row r="96" spans="1:11" ht="75" customHeight="1">
      <c r="A96" s="30"/>
      <c r="B96" s="30"/>
      <c r="C96" s="32"/>
      <c r="D96" s="30"/>
      <c r="E96" s="110"/>
      <c r="F96" s="111"/>
      <c r="G96" s="115"/>
      <c r="H96" s="112"/>
      <c r="I96" s="113"/>
      <c r="J96" s="114"/>
      <c r="K96" s="76" t="str">
        <f t="shared" si="2"/>
        <v>Não atende</v>
      </c>
    </row>
    <row r="97" spans="1:11" ht="75" customHeight="1">
      <c r="A97" s="30"/>
      <c r="B97" s="30"/>
      <c r="C97" s="32"/>
      <c r="D97" s="30"/>
      <c r="E97" s="110"/>
      <c r="F97" s="111"/>
      <c r="G97" s="115"/>
      <c r="H97" s="112"/>
      <c r="I97" s="113"/>
      <c r="J97" s="114"/>
      <c r="K97" s="76" t="str">
        <f t="shared" si="2"/>
        <v>Não atende</v>
      </c>
    </row>
    <row r="98" spans="1:11" ht="75" customHeight="1">
      <c r="A98" s="30"/>
      <c r="B98" s="30"/>
      <c r="C98" s="32"/>
      <c r="D98" s="30"/>
      <c r="E98" s="110"/>
      <c r="F98" s="111"/>
      <c r="G98" s="115"/>
      <c r="H98" s="112"/>
      <c r="I98" s="113"/>
      <c r="J98" s="114"/>
      <c r="K98" s="76" t="str">
        <f t="shared" si="2"/>
        <v>Não atende</v>
      </c>
    </row>
    <row r="99" spans="1:11" ht="75" customHeight="1" thickBot="1">
      <c r="A99" s="31"/>
      <c r="B99" s="31"/>
      <c r="C99" s="33"/>
      <c r="D99" s="31"/>
      <c r="E99" s="110"/>
      <c r="F99" s="111"/>
      <c r="G99" s="115"/>
      <c r="H99" s="112" t="str">
        <f t="shared" si="1"/>
        <v/>
      </c>
      <c r="I99" s="113"/>
      <c r="J99" s="114"/>
      <c r="K99" s="77" t="str">
        <f t="shared" si="2"/>
        <v>Não atende</v>
      </c>
    </row>
  </sheetData>
  <sheetProtection algorithmName="SHA-512" hashValue="CST3ZVXMzJyaJz/t6m9EDXivItD+MCNSlQUIeQjTFrjGYVYZZRFw8NfNlBbBxkVq+OCewbt7u6lZT2FdeDVo1w==" saltValue="JQNIGMg3T25rJTt8ica0GA==" spinCount="100000" sheet="1" objects="1" scenarios="1"/>
  <mergeCells count="2">
    <mergeCell ref="A1:K1"/>
    <mergeCell ref="A2:K2"/>
  </mergeCells>
  <phoneticPr fontId="3" type="noConversion"/>
  <dataValidations count="3">
    <dataValidation type="list" allowBlank="1" showInputMessage="1" showErrorMessage="1" sqref="E4:E99 I4:J99" xr:uid="{5A8B98EA-C1B7-4EAC-9F4C-26E5B677D75B}">
      <formula1>"Sim, Não"</formula1>
    </dataValidation>
    <dataValidation type="list" allowBlank="1" showInputMessage="1" showErrorMessage="1" sqref="D4:D99" xr:uid="{B7E2C97E-70F9-4CC0-9D20-7251886FAD81}">
      <formula1>"Em andamento fora da AR, Ferramenta de problemas em normas"</formula1>
    </dataValidation>
    <dataValidation type="list" allowBlank="1" showInputMessage="1" showErrorMessage="1" sqref="F4:F99"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C4" sqref="C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94" t="s">
        <v>0</v>
      </c>
      <c r="B1" s="194"/>
      <c r="C1" s="194"/>
      <c r="D1" s="194"/>
      <c r="E1" s="194"/>
      <c r="F1" s="195"/>
    </row>
    <row r="2" spans="1:6" ht="39" customHeight="1" thickBot="1">
      <c r="A2" s="192" t="s">
        <v>1</v>
      </c>
      <c r="B2" s="192"/>
      <c r="C2" s="192"/>
      <c r="D2" s="192"/>
      <c r="E2" s="192"/>
      <c r="F2" s="193"/>
    </row>
    <row r="3" spans="1:6" s="1" customFormat="1" ht="45.75" thickBot="1">
      <c r="A3" s="20" t="s">
        <v>45</v>
      </c>
      <c r="B3" s="21" t="s">
        <v>46</v>
      </c>
      <c r="C3" s="21" t="s">
        <v>47</v>
      </c>
      <c r="D3" s="21" t="s">
        <v>48</v>
      </c>
      <c r="E3" s="24" t="s">
        <v>49</v>
      </c>
      <c r="F3" s="25" t="s">
        <v>13</v>
      </c>
    </row>
    <row r="4" spans="1:6" ht="75" customHeight="1">
      <c r="A4" s="116" t="s">
        <v>14</v>
      </c>
      <c r="B4" s="116" t="s">
        <v>50</v>
      </c>
      <c r="C4" s="171" t="s">
        <v>51</v>
      </c>
      <c r="D4" s="116" t="s">
        <v>18</v>
      </c>
      <c r="E4" s="117" t="s">
        <v>18</v>
      </c>
      <c r="F4" s="35" t="str">
        <f>IF(AND(D4="Sim",E4="Sim"),"Atende","Não atende")</f>
        <v>Atende</v>
      </c>
    </row>
    <row r="5" spans="1:6" ht="75" customHeight="1">
      <c r="A5" s="113"/>
      <c r="B5" s="113"/>
      <c r="C5" s="172"/>
      <c r="D5" s="113"/>
      <c r="E5" s="114"/>
      <c r="F5" s="26" t="str">
        <f t="shared" ref="F5:F68" si="0">IF(AND(D5="Sim",E5="Sim"),"Atende","Não atende")</f>
        <v>Não atende</v>
      </c>
    </row>
    <row r="6" spans="1:6" ht="75" customHeight="1">
      <c r="A6" s="113"/>
      <c r="B6" s="113"/>
      <c r="C6" s="118"/>
      <c r="D6" s="113"/>
      <c r="E6" s="114"/>
      <c r="F6" s="26" t="str">
        <f t="shared" si="0"/>
        <v>Não atende</v>
      </c>
    </row>
    <row r="7" spans="1:6" ht="75" customHeight="1">
      <c r="A7" s="113"/>
      <c r="B7" s="113"/>
      <c r="C7" s="118"/>
      <c r="D7" s="113"/>
      <c r="E7" s="114"/>
      <c r="F7" s="26" t="str">
        <f t="shared" si="0"/>
        <v>Não atende</v>
      </c>
    </row>
    <row r="8" spans="1:6" ht="75" customHeight="1">
      <c r="A8" s="113"/>
      <c r="B8" s="113"/>
      <c r="C8" s="118"/>
      <c r="D8" s="113"/>
      <c r="E8" s="114"/>
      <c r="F8" s="26" t="str">
        <f t="shared" si="0"/>
        <v>Não atende</v>
      </c>
    </row>
    <row r="9" spans="1:6" ht="75" customHeight="1">
      <c r="A9" s="113"/>
      <c r="B9" s="113"/>
      <c r="C9" s="118"/>
      <c r="D9" s="113"/>
      <c r="E9" s="114"/>
      <c r="F9" s="26" t="str">
        <f t="shared" si="0"/>
        <v>Não atende</v>
      </c>
    </row>
    <row r="10" spans="1:6" ht="75" customHeight="1">
      <c r="A10" s="113"/>
      <c r="B10" s="113"/>
      <c r="C10" s="118"/>
      <c r="D10" s="113"/>
      <c r="E10" s="114"/>
      <c r="F10" s="26" t="str">
        <f t="shared" si="0"/>
        <v>Não atende</v>
      </c>
    </row>
    <row r="11" spans="1:6" ht="75" customHeight="1">
      <c r="A11" s="113"/>
      <c r="B11" s="113"/>
      <c r="C11" s="118"/>
      <c r="D11" s="113"/>
      <c r="E11" s="114"/>
      <c r="F11" s="26" t="str">
        <f t="shared" si="0"/>
        <v>Não atende</v>
      </c>
    </row>
    <row r="12" spans="1:6" ht="75" customHeight="1">
      <c r="A12" s="113"/>
      <c r="B12" s="113"/>
      <c r="C12" s="118"/>
      <c r="D12" s="113"/>
      <c r="E12" s="114"/>
      <c r="F12" s="26" t="str">
        <f t="shared" si="0"/>
        <v>Não atende</v>
      </c>
    </row>
    <row r="13" spans="1:6" ht="75" customHeight="1">
      <c r="A13" s="113"/>
      <c r="B13" s="113"/>
      <c r="C13" s="118"/>
      <c r="D13" s="113"/>
      <c r="E13" s="114"/>
      <c r="F13" s="26" t="str">
        <f t="shared" si="0"/>
        <v>Não atende</v>
      </c>
    </row>
    <row r="14" spans="1:6" ht="75" customHeight="1">
      <c r="A14" s="113"/>
      <c r="B14" s="113"/>
      <c r="C14" s="118"/>
      <c r="D14" s="113"/>
      <c r="E14" s="114"/>
      <c r="F14" s="26" t="str">
        <f t="shared" si="0"/>
        <v>Não atende</v>
      </c>
    </row>
    <row r="15" spans="1:6" ht="75" customHeight="1">
      <c r="A15" s="113"/>
      <c r="B15" s="113"/>
      <c r="C15" s="118"/>
      <c r="D15" s="113"/>
      <c r="E15" s="114"/>
      <c r="F15" s="26" t="str">
        <f t="shared" si="0"/>
        <v>Não atende</v>
      </c>
    </row>
    <row r="16" spans="1:6" ht="75" customHeight="1">
      <c r="A16" s="113"/>
      <c r="B16" s="113"/>
      <c r="C16" s="118"/>
      <c r="D16" s="113"/>
      <c r="E16" s="114"/>
      <c r="F16" s="26" t="str">
        <f t="shared" si="0"/>
        <v>Não atende</v>
      </c>
    </row>
    <row r="17" spans="1:6" ht="75" customHeight="1">
      <c r="A17" s="113"/>
      <c r="B17" s="113"/>
      <c r="C17" s="118"/>
      <c r="D17" s="113"/>
      <c r="E17" s="114"/>
      <c r="F17" s="26" t="str">
        <f t="shared" si="0"/>
        <v>Não atende</v>
      </c>
    </row>
    <row r="18" spans="1:6" ht="75" customHeight="1">
      <c r="A18" s="113"/>
      <c r="B18" s="113"/>
      <c r="C18" s="118"/>
      <c r="D18" s="113"/>
      <c r="E18" s="114"/>
      <c r="F18" s="26" t="str">
        <f t="shared" si="0"/>
        <v>Não atende</v>
      </c>
    </row>
    <row r="19" spans="1:6" ht="75" customHeight="1">
      <c r="A19" s="113"/>
      <c r="B19" s="113"/>
      <c r="C19" s="118"/>
      <c r="D19" s="113"/>
      <c r="E19" s="114"/>
      <c r="F19" s="26" t="str">
        <f t="shared" si="0"/>
        <v>Não atende</v>
      </c>
    </row>
    <row r="20" spans="1:6" ht="75" customHeight="1">
      <c r="A20" s="113"/>
      <c r="B20" s="113"/>
      <c r="C20" s="118"/>
      <c r="D20" s="113"/>
      <c r="E20" s="114"/>
      <c r="F20" s="26" t="str">
        <f t="shared" si="0"/>
        <v>Não atende</v>
      </c>
    </row>
    <row r="21" spans="1:6" ht="75" customHeight="1">
      <c r="A21" s="113"/>
      <c r="B21" s="113"/>
      <c r="C21" s="118"/>
      <c r="D21" s="113"/>
      <c r="E21" s="114"/>
      <c r="F21" s="26" t="str">
        <f t="shared" si="0"/>
        <v>Não atende</v>
      </c>
    </row>
    <row r="22" spans="1:6" ht="75" customHeight="1">
      <c r="A22" s="113"/>
      <c r="B22" s="113"/>
      <c r="C22" s="118"/>
      <c r="D22" s="113"/>
      <c r="E22" s="114"/>
      <c r="F22" s="26" t="str">
        <f t="shared" si="0"/>
        <v>Não atende</v>
      </c>
    </row>
    <row r="23" spans="1:6" ht="75" customHeight="1">
      <c r="A23" s="113"/>
      <c r="B23" s="113"/>
      <c r="C23" s="118"/>
      <c r="D23" s="113"/>
      <c r="E23" s="114"/>
      <c r="F23" s="26" t="str">
        <f t="shared" si="0"/>
        <v>Não atende</v>
      </c>
    </row>
    <row r="24" spans="1:6" ht="75" customHeight="1">
      <c r="A24" s="113"/>
      <c r="B24" s="113"/>
      <c r="C24" s="118"/>
      <c r="D24" s="113"/>
      <c r="E24" s="114"/>
      <c r="F24" s="26" t="str">
        <f t="shared" si="0"/>
        <v>Não atende</v>
      </c>
    </row>
    <row r="25" spans="1:6" ht="75" customHeight="1">
      <c r="A25" s="113"/>
      <c r="B25" s="113"/>
      <c r="C25" s="118"/>
      <c r="D25" s="113"/>
      <c r="E25" s="114"/>
      <c r="F25" s="26" t="str">
        <f t="shared" si="0"/>
        <v>Não atende</v>
      </c>
    </row>
    <row r="26" spans="1:6" ht="75" customHeight="1">
      <c r="A26" s="113"/>
      <c r="B26" s="113"/>
      <c r="C26" s="118"/>
      <c r="D26" s="113"/>
      <c r="E26" s="114"/>
      <c r="F26" s="26" t="str">
        <f t="shared" si="0"/>
        <v>Não atende</v>
      </c>
    </row>
    <row r="27" spans="1:6" ht="75" customHeight="1">
      <c r="A27" s="113"/>
      <c r="B27" s="113"/>
      <c r="C27" s="118"/>
      <c r="D27" s="113"/>
      <c r="E27" s="114"/>
      <c r="F27" s="26" t="str">
        <f t="shared" si="0"/>
        <v>Não atende</v>
      </c>
    </row>
    <row r="28" spans="1:6" ht="75" customHeight="1">
      <c r="A28" s="113"/>
      <c r="B28" s="113"/>
      <c r="C28" s="118"/>
      <c r="D28" s="113"/>
      <c r="E28" s="114"/>
      <c r="F28" s="26" t="str">
        <f t="shared" si="0"/>
        <v>Não atende</v>
      </c>
    </row>
    <row r="29" spans="1:6" ht="75" customHeight="1">
      <c r="A29" s="113"/>
      <c r="B29" s="113"/>
      <c r="C29" s="118"/>
      <c r="D29" s="113"/>
      <c r="E29" s="114"/>
      <c r="F29" s="26" t="str">
        <f t="shared" si="0"/>
        <v>Não atende</v>
      </c>
    </row>
    <row r="30" spans="1:6" ht="75" customHeight="1">
      <c r="A30" s="113"/>
      <c r="B30" s="113"/>
      <c r="C30" s="118"/>
      <c r="D30" s="113"/>
      <c r="E30" s="114"/>
      <c r="F30" s="26" t="str">
        <f t="shared" si="0"/>
        <v>Não atende</v>
      </c>
    </row>
    <row r="31" spans="1:6" ht="75" customHeight="1">
      <c r="A31" s="113"/>
      <c r="B31" s="113"/>
      <c r="C31" s="118"/>
      <c r="D31" s="113"/>
      <c r="E31" s="114"/>
      <c r="F31" s="26" t="str">
        <f t="shared" si="0"/>
        <v>Não atende</v>
      </c>
    </row>
    <row r="32" spans="1:6" ht="75" customHeight="1">
      <c r="A32" s="113"/>
      <c r="B32" s="113"/>
      <c r="C32" s="118"/>
      <c r="D32" s="113"/>
      <c r="E32" s="114"/>
      <c r="F32" s="26" t="str">
        <f t="shared" si="0"/>
        <v>Não atende</v>
      </c>
    </row>
    <row r="33" spans="1:6" ht="75" customHeight="1">
      <c r="A33" s="113"/>
      <c r="B33" s="113"/>
      <c r="C33" s="118"/>
      <c r="D33" s="113"/>
      <c r="E33" s="114"/>
      <c r="F33" s="26" t="str">
        <f t="shared" si="0"/>
        <v>Não atende</v>
      </c>
    </row>
    <row r="34" spans="1:6" ht="75" customHeight="1">
      <c r="A34" s="113"/>
      <c r="B34" s="113"/>
      <c r="C34" s="118"/>
      <c r="D34" s="113"/>
      <c r="E34" s="114"/>
      <c r="F34" s="26" t="str">
        <f t="shared" si="0"/>
        <v>Não atende</v>
      </c>
    </row>
    <row r="35" spans="1:6" ht="75" customHeight="1">
      <c r="A35" s="113"/>
      <c r="B35" s="113"/>
      <c r="C35" s="118"/>
      <c r="D35" s="113"/>
      <c r="E35" s="114"/>
      <c r="F35" s="26" t="str">
        <f t="shared" si="0"/>
        <v>Não atende</v>
      </c>
    </row>
    <row r="36" spans="1:6" ht="75" customHeight="1">
      <c r="A36" s="113"/>
      <c r="B36" s="113"/>
      <c r="C36" s="118"/>
      <c r="D36" s="113"/>
      <c r="E36" s="114"/>
      <c r="F36" s="26" t="str">
        <f t="shared" si="0"/>
        <v>Não atende</v>
      </c>
    </row>
    <row r="37" spans="1:6" ht="75" customHeight="1">
      <c r="A37" s="113"/>
      <c r="B37" s="113"/>
      <c r="C37" s="118"/>
      <c r="D37" s="113"/>
      <c r="E37" s="114"/>
      <c r="F37" s="26" t="str">
        <f t="shared" si="0"/>
        <v>Não atende</v>
      </c>
    </row>
    <row r="38" spans="1:6" ht="75" customHeight="1">
      <c r="A38" s="113"/>
      <c r="B38" s="113"/>
      <c r="C38" s="118"/>
      <c r="D38" s="113"/>
      <c r="E38" s="114"/>
      <c r="F38" s="26" t="str">
        <f t="shared" si="0"/>
        <v>Não atende</v>
      </c>
    </row>
    <row r="39" spans="1:6" ht="75" customHeight="1">
      <c r="A39" s="113"/>
      <c r="B39" s="113"/>
      <c r="C39" s="118"/>
      <c r="D39" s="113"/>
      <c r="E39" s="114"/>
      <c r="F39" s="26" t="str">
        <f t="shared" si="0"/>
        <v>Não atende</v>
      </c>
    </row>
    <row r="40" spans="1:6" ht="75" customHeight="1">
      <c r="A40" s="113"/>
      <c r="B40" s="113"/>
      <c r="C40" s="118"/>
      <c r="D40" s="113"/>
      <c r="E40" s="114"/>
      <c r="F40" s="26" t="str">
        <f t="shared" si="0"/>
        <v>Não atende</v>
      </c>
    </row>
    <row r="41" spans="1:6" ht="75" customHeight="1">
      <c r="A41" s="113"/>
      <c r="B41" s="113"/>
      <c r="C41" s="118"/>
      <c r="D41" s="113"/>
      <c r="E41" s="114"/>
      <c r="F41" s="26" t="str">
        <f t="shared" si="0"/>
        <v>Não atende</v>
      </c>
    </row>
    <row r="42" spans="1:6" ht="75" customHeight="1">
      <c r="A42" s="113"/>
      <c r="B42" s="113"/>
      <c r="C42" s="118"/>
      <c r="D42" s="113"/>
      <c r="E42" s="114"/>
      <c r="F42" s="26" t="str">
        <f t="shared" si="0"/>
        <v>Não atende</v>
      </c>
    </row>
    <row r="43" spans="1:6" ht="75" customHeight="1">
      <c r="A43" s="113"/>
      <c r="B43" s="113"/>
      <c r="C43" s="118"/>
      <c r="D43" s="113"/>
      <c r="E43" s="114"/>
      <c r="F43" s="26" t="str">
        <f t="shared" si="0"/>
        <v>Não atende</v>
      </c>
    </row>
    <row r="44" spans="1:6" ht="75" customHeight="1">
      <c r="A44" s="113"/>
      <c r="B44" s="113"/>
      <c r="C44" s="118"/>
      <c r="D44" s="113"/>
      <c r="E44" s="114"/>
      <c r="F44" s="26" t="str">
        <f t="shared" si="0"/>
        <v>Não atende</v>
      </c>
    </row>
    <row r="45" spans="1:6" ht="75" customHeight="1">
      <c r="A45" s="113"/>
      <c r="B45" s="113"/>
      <c r="C45" s="118"/>
      <c r="D45" s="113"/>
      <c r="E45" s="114"/>
      <c r="F45" s="26" t="str">
        <f t="shared" si="0"/>
        <v>Não atende</v>
      </c>
    </row>
    <row r="46" spans="1:6" ht="75" customHeight="1">
      <c r="A46" s="113"/>
      <c r="B46" s="113"/>
      <c r="C46" s="118"/>
      <c r="D46" s="113"/>
      <c r="E46" s="114"/>
      <c r="F46" s="26" t="str">
        <f t="shared" si="0"/>
        <v>Não atende</v>
      </c>
    </row>
    <row r="47" spans="1:6" ht="75" customHeight="1">
      <c r="A47" s="113"/>
      <c r="B47" s="113"/>
      <c r="C47" s="118"/>
      <c r="D47" s="113"/>
      <c r="E47" s="114"/>
      <c r="F47" s="26" t="str">
        <f t="shared" si="0"/>
        <v>Não atende</v>
      </c>
    </row>
    <row r="48" spans="1:6" ht="75" customHeight="1">
      <c r="A48" s="113"/>
      <c r="B48" s="113"/>
      <c r="C48" s="118"/>
      <c r="D48" s="113"/>
      <c r="E48" s="114"/>
      <c r="F48" s="26" t="str">
        <f t="shared" si="0"/>
        <v>Não atende</v>
      </c>
    </row>
    <row r="49" spans="1:6" ht="75" customHeight="1">
      <c r="A49" s="113"/>
      <c r="B49" s="113"/>
      <c r="C49" s="118"/>
      <c r="D49" s="113"/>
      <c r="E49" s="114"/>
      <c r="F49" s="26" t="str">
        <f t="shared" si="0"/>
        <v>Não atende</v>
      </c>
    </row>
    <row r="50" spans="1:6" ht="75" customHeight="1">
      <c r="A50" s="113"/>
      <c r="B50" s="113"/>
      <c r="C50" s="118"/>
      <c r="D50" s="113"/>
      <c r="E50" s="114"/>
      <c r="F50" s="26" t="str">
        <f t="shared" si="0"/>
        <v>Não atende</v>
      </c>
    </row>
    <row r="51" spans="1:6" ht="75" customHeight="1">
      <c r="A51" s="113"/>
      <c r="B51" s="113"/>
      <c r="C51" s="118"/>
      <c r="D51" s="113"/>
      <c r="E51" s="114"/>
      <c r="F51" s="26" t="str">
        <f t="shared" si="0"/>
        <v>Não atende</v>
      </c>
    </row>
    <row r="52" spans="1:6" ht="75" customHeight="1">
      <c r="A52" s="113"/>
      <c r="B52" s="113"/>
      <c r="C52" s="118"/>
      <c r="D52" s="113"/>
      <c r="E52" s="114"/>
      <c r="F52" s="26" t="str">
        <f t="shared" si="0"/>
        <v>Não atende</v>
      </c>
    </row>
    <row r="53" spans="1:6" ht="75" customHeight="1">
      <c r="A53" s="113"/>
      <c r="B53" s="113"/>
      <c r="C53" s="118"/>
      <c r="D53" s="113"/>
      <c r="E53" s="114"/>
      <c r="F53" s="26" t="str">
        <f t="shared" si="0"/>
        <v>Não atende</v>
      </c>
    </row>
    <row r="54" spans="1:6" ht="75" customHeight="1">
      <c r="A54" s="113"/>
      <c r="B54" s="113"/>
      <c r="C54" s="118"/>
      <c r="D54" s="113"/>
      <c r="E54" s="114"/>
      <c r="F54" s="26" t="str">
        <f t="shared" si="0"/>
        <v>Não atende</v>
      </c>
    </row>
    <row r="55" spans="1:6" ht="75" customHeight="1">
      <c r="A55" s="113"/>
      <c r="B55" s="113"/>
      <c r="C55" s="118"/>
      <c r="D55" s="113"/>
      <c r="E55" s="114"/>
      <c r="F55" s="26" t="str">
        <f t="shared" si="0"/>
        <v>Não atende</v>
      </c>
    </row>
    <row r="56" spans="1:6" ht="75" customHeight="1">
      <c r="A56" s="113"/>
      <c r="B56" s="113"/>
      <c r="C56" s="118"/>
      <c r="D56" s="113"/>
      <c r="E56" s="114"/>
      <c r="F56" s="26" t="str">
        <f t="shared" si="0"/>
        <v>Não atende</v>
      </c>
    </row>
    <row r="57" spans="1:6" ht="75" customHeight="1">
      <c r="A57" s="113"/>
      <c r="B57" s="113"/>
      <c r="C57" s="118"/>
      <c r="D57" s="113"/>
      <c r="E57" s="114"/>
      <c r="F57" s="26" t="str">
        <f t="shared" si="0"/>
        <v>Não atende</v>
      </c>
    </row>
    <row r="58" spans="1:6" ht="75" customHeight="1">
      <c r="A58" s="113"/>
      <c r="B58" s="113"/>
      <c r="C58" s="118"/>
      <c r="D58" s="113"/>
      <c r="E58" s="114"/>
      <c r="F58" s="26" t="str">
        <f t="shared" si="0"/>
        <v>Não atende</v>
      </c>
    </row>
    <row r="59" spans="1:6" ht="75" customHeight="1">
      <c r="A59" s="113"/>
      <c r="B59" s="113"/>
      <c r="C59" s="118"/>
      <c r="D59" s="113"/>
      <c r="E59" s="114"/>
      <c r="F59" s="26" t="str">
        <f t="shared" si="0"/>
        <v>Não atende</v>
      </c>
    </row>
    <row r="60" spans="1:6" ht="75" customHeight="1">
      <c r="A60" s="113"/>
      <c r="B60" s="113"/>
      <c r="C60" s="118"/>
      <c r="D60" s="113"/>
      <c r="E60" s="114"/>
      <c r="F60" s="26" t="str">
        <f t="shared" si="0"/>
        <v>Não atende</v>
      </c>
    </row>
    <row r="61" spans="1:6" ht="75" customHeight="1">
      <c r="A61" s="113"/>
      <c r="B61" s="113"/>
      <c r="C61" s="118"/>
      <c r="D61" s="113"/>
      <c r="E61" s="114"/>
      <c r="F61" s="26" t="str">
        <f t="shared" si="0"/>
        <v>Não atende</v>
      </c>
    </row>
    <row r="62" spans="1:6" ht="75" customHeight="1">
      <c r="A62" s="113"/>
      <c r="B62" s="113"/>
      <c r="C62" s="118"/>
      <c r="D62" s="113"/>
      <c r="E62" s="114"/>
      <c r="F62" s="26" t="str">
        <f t="shared" si="0"/>
        <v>Não atende</v>
      </c>
    </row>
    <row r="63" spans="1:6" ht="75" customHeight="1">
      <c r="A63" s="113"/>
      <c r="B63" s="113"/>
      <c r="C63" s="118"/>
      <c r="D63" s="113"/>
      <c r="E63" s="114"/>
      <c r="F63" s="26" t="str">
        <f t="shared" si="0"/>
        <v>Não atende</v>
      </c>
    </row>
    <row r="64" spans="1:6" ht="75" customHeight="1">
      <c r="A64" s="113"/>
      <c r="B64" s="113"/>
      <c r="C64" s="118"/>
      <c r="D64" s="113"/>
      <c r="E64" s="114"/>
      <c r="F64" s="26" t="str">
        <f t="shared" si="0"/>
        <v>Não atende</v>
      </c>
    </row>
    <row r="65" spans="1:6" ht="75" customHeight="1">
      <c r="A65" s="113"/>
      <c r="B65" s="113"/>
      <c r="C65" s="118"/>
      <c r="D65" s="113"/>
      <c r="E65" s="114"/>
      <c r="F65" s="26" t="str">
        <f t="shared" si="0"/>
        <v>Não atende</v>
      </c>
    </row>
    <row r="66" spans="1:6" ht="75" customHeight="1">
      <c r="A66" s="113"/>
      <c r="B66" s="113"/>
      <c r="C66" s="118"/>
      <c r="D66" s="113"/>
      <c r="E66" s="114"/>
      <c r="F66" s="26" t="str">
        <f t="shared" si="0"/>
        <v>Não atende</v>
      </c>
    </row>
    <row r="67" spans="1:6" ht="75" customHeight="1">
      <c r="A67" s="113"/>
      <c r="B67" s="113"/>
      <c r="C67" s="118"/>
      <c r="D67" s="113"/>
      <c r="E67" s="114"/>
      <c r="F67" s="26" t="str">
        <f t="shared" si="0"/>
        <v>Não atende</v>
      </c>
    </row>
    <row r="68" spans="1:6" ht="75" customHeight="1">
      <c r="A68" s="113"/>
      <c r="B68" s="113"/>
      <c r="C68" s="118"/>
      <c r="D68" s="113"/>
      <c r="E68" s="114"/>
      <c r="F68" s="26" t="str">
        <f t="shared" si="0"/>
        <v>Não atende</v>
      </c>
    </row>
    <row r="69" spans="1:6" ht="75" customHeight="1">
      <c r="A69" s="113"/>
      <c r="B69" s="113"/>
      <c r="C69" s="118"/>
      <c r="D69" s="113"/>
      <c r="E69" s="114"/>
      <c r="F69" s="26" t="str">
        <f t="shared" ref="F69:F100" si="1">IF(AND(D69="Sim",E69="Sim"),"Atende","Não atende")</f>
        <v>Não atende</v>
      </c>
    </row>
    <row r="70" spans="1:6" ht="75" customHeight="1">
      <c r="A70" s="113"/>
      <c r="B70" s="113"/>
      <c r="C70" s="118"/>
      <c r="D70" s="113"/>
      <c r="E70" s="114"/>
      <c r="F70" s="26" t="str">
        <f t="shared" si="1"/>
        <v>Não atende</v>
      </c>
    </row>
    <row r="71" spans="1:6" ht="75" customHeight="1">
      <c r="A71" s="113"/>
      <c r="B71" s="113"/>
      <c r="C71" s="118"/>
      <c r="D71" s="113"/>
      <c r="E71" s="114"/>
      <c r="F71" s="26" t="str">
        <f t="shared" si="1"/>
        <v>Não atende</v>
      </c>
    </row>
    <row r="72" spans="1:6" ht="75" customHeight="1">
      <c r="A72" s="113"/>
      <c r="B72" s="113"/>
      <c r="C72" s="118"/>
      <c r="D72" s="113"/>
      <c r="E72" s="114"/>
      <c r="F72" s="26" t="str">
        <f t="shared" si="1"/>
        <v>Não atende</v>
      </c>
    </row>
    <row r="73" spans="1:6" ht="75" customHeight="1">
      <c r="A73" s="113"/>
      <c r="B73" s="113"/>
      <c r="C73" s="118"/>
      <c r="D73" s="113"/>
      <c r="E73" s="114"/>
      <c r="F73" s="26" t="str">
        <f t="shared" si="1"/>
        <v>Não atende</v>
      </c>
    </row>
    <row r="74" spans="1:6" ht="75" customHeight="1">
      <c r="A74" s="113"/>
      <c r="B74" s="113"/>
      <c r="C74" s="118"/>
      <c r="D74" s="113"/>
      <c r="E74" s="114"/>
      <c r="F74" s="26" t="str">
        <f t="shared" si="1"/>
        <v>Não atende</v>
      </c>
    </row>
    <row r="75" spans="1:6" ht="75" customHeight="1">
      <c r="A75" s="113"/>
      <c r="B75" s="113"/>
      <c r="C75" s="118"/>
      <c r="D75" s="113"/>
      <c r="E75" s="114"/>
      <c r="F75" s="26" t="str">
        <f t="shared" si="1"/>
        <v>Não atende</v>
      </c>
    </row>
    <row r="76" spans="1:6" ht="75" customHeight="1">
      <c r="A76" s="113"/>
      <c r="B76" s="113"/>
      <c r="C76" s="118"/>
      <c r="D76" s="113"/>
      <c r="E76" s="114"/>
      <c r="F76" s="26" t="str">
        <f t="shared" si="1"/>
        <v>Não atende</v>
      </c>
    </row>
    <row r="77" spans="1:6" ht="75" customHeight="1">
      <c r="A77" s="113"/>
      <c r="B77" s="113"/>
      <c r="C77" s="118"/>
      <c r="D77" s="113"/>
      <c r="E77" s="114"/>
      <c r="F77" s="26" t="str">
        <f t="shared" si="1"/>
        <v>Não atende</v>
      </c>
    </row>
    <row r="78" spans="1:6" ht="75" customHeight="1">
      <c r="A78" s="113"/>
      <c r="B78" s="113"/>
      <c r="C78" s="118"/>
      <c r="D78" s="113"/>
      <c r="E78" s="114"/>
      <c r="F78" s="26" t="str">
        <f t="shared" si="1"/>
        <v>Não atende</v>
      </c>
    </row>
    <row r="79" spans="1:6" ht="75" customHeight="1">
      <c r="A79" s="113"/>
      <c r="B79" s="113"/>
      <c r="C79" s="118"/>
      <c r="D79" s="113"/>
      <c r="E79" s="114"/>
      <c r="F79" s="26" t="str">
        <f t="shared" si="1"/>
        <v>Não atende</v>
      </c>
    </row>
    <row r="80" spans="1:6" ht="75" customHeight="1">
      <c r="A80" s="113"/>
      <c r="B80" s="113"/>
      <c r="C80" s="118"/>
      <c r="D80" s="113"/>
      <c r="E80" s="114"/>
      <c r="F80" s="26" t="str">
        <f t="shared" si="1"/>
        <v>Não atende</v>
      </c>
    </row>
    <row r="81" spans="1:6" ht="75" customHeight="1">
      <c r="A81" s="113"/>
      <c r="B81" s="113"/>
      <c r="C81" s="118"/>
      <c r="D81" s="113"/>
      <c r="E81" s="114"/>
      <c r="F81" s="26" t="str">
        <f t="shared" si="1"/>
        <v>Não atende</v>
      </c>
    </row>
    <row r="82" spans="1:6" ht="75" customHeight="1">
      <c r="A82" s="113"/>
      <c r="B82" s="113"/>
      <c r="C82" s="118"/>
      <c r="D82" s="113"/>
      <c r="E82" s="114"/>
      <c r="F82" s="26" t="str">
        <f t="shared" si="1"/>
        <v>Não atende</v>
      </c>
    </row>
    <row r="83" spans="1:6" ht="75" customHeight="1">
      <c r="A83" s="113"/>
      <c r="B83" s="113"/>
      <c r="C83" s="118"/>
      <c r="D83" s="113"/>
      <c r="E83" s="114"/>
      <c r="F83" s="26" t="str">
        <f t="shared" si="1"/>
        <v>Não atende</v>
      </c>
    </row>
    <row r="84" spans="1:6" ht="75" customHeight="1">
      <c r="A84" s="113"/>
      <c r="B84" s="113"/>
      <c r="C84" s="118"/>
      <c r="D84" s="113"/>
      <c r="E84" s="114"/>
      <c r="F84" s="26" t="str">
        <f t="shared" si="1"/>
        <v>Não atende</v>
      </c>
    </row>
    <row r="85" spans="1:6" ht="75" customHeight="1">
      <c r="A85" s="113"/>
      <c r="B85" s="113"/>
      <c r="C85" s="118"/>
      <c r="D85" s="113"/>
      <c r="E85" s="114"/>
      <c r="F85" s="26" t="str">
        <f t="shared" si="1"/>
        <v>Não atende</v>
      </c>
    </row>
    <row r="86" spans="1:6" ht="75" customHeight="1">
      <c r="A86" s="113"/>
      <c r="B86" s="113"/>
      <c r="C86" s="118"/>
      <c r="D86" s="113"/>
      <c r="E86" s="114"/>
      <c r="F86" s="26" t="str">
        <f t="shared" si="1"/>
        <v>Não atende</v>
      </c>
    </row>
    <row r="87" spans="1:6" ht="75" customHeight="1">
      <c r="A87" s="113"/>
      <c r="B87" s="113"/>
      <c r="C87" s="118"/>
      <c r="D87" s="113"/>
      <c r="E87" s="114"/>
      <c r="F87" s="26" t="str">
        <f t="shared" si="1"/>
        <v>Não atende</v>
      </c>
    </row>
    <row r="88" spans="1:6" ht="75" customHeight="1">
      <c r="A88" s="113"/>
      <c r="B88" s="113"/>
      <c r="C88" s="118"/>
      <c r="D88" s="113"/>
      <c r="E88" s="114"/>
      <c r="F88" s="26" t="str">
        <f t="shared" si="1"/>
        <v>Não atende</v>
      </c>
    </row>
    <row r="89" spans="1:6" ht="75" customHeight="1">
      <c r="A89" s="113"/>
      <c r="B89" s="113"/>
      <c r="C89" s="118"/>
      <c r="D89" s="113"/>
      <c r="E89" s="114"/>
      <c r="F89" s="26" t="str">
        <f t="shared" si="1"/>
        <v>Não atende</v>
      </c>
    </row>
    <row r="90" spans="1:6" ht="75" customHeight="1">
      <c r="A90" s="113"/>
      <c r="B90" s="113"/>
      <c r="C90" s="118"/>
      <c r="D90" s="113"/>
      <c r="E90" s="114"/>
      <c r="F90" s="26" t="str">
        <f t="shared" si="1"/>
        <v>Não atende</v>
      </c>
    </row>
    <row r="91" spans="1:6" ht="75" customHeight="1">
      <c r="A91" s="113"/>
      <c r="B91" s="113"/>
      <c r="C91" s="118"/>
      <c r="D91" s="113"/>
      <c r="E91" s="114"/>
      <c r="F91" s="26" t="str">
        <f t="shared" si="1"/>
        <v>Não atende</v>
      </c>
    </row>
    <row r="92" spans="1:6" ht="75" customHeight="1">
      <c r="A92" s="113"/>
      <c r="B92" s="113"/>
      <c r="C92" s="118"/>
      <c r="D92" s="113"/>
      <c r="E92" s="114"/>
      <c r="F92" s="26" t="str">
        <f t="shared" si="1"/>
        <v>Não atende</v>
      </c>
    </row>
    <row r="93" spans="1:6" ht="75" customHeight="1">
      <c r="A93" s="113"/>
      <c r="B93" s="113"/>
      <c r="C93" s="118"/>
      <c r="D93" s="113"/>
      <c r="E93" s="114"/>
      <c r="F93" s="26" t="str">
        <f t="shared" si="1"/>
        <v>Não atende</v>
      </c>
    </row>
    <row r="94" spans="1:6" ht="75" customHeight="1">
      <c r="A94" s="113"/>
      <c r="B94" s="113"/>
      <c r="C94" s="118"/>
      <c r="D94" s="113"/>
      <c r="E94" s="114"/>
      <c r="F94" s="26" t="str">
        <f t="shared" si="1"/>
        <v>Não atende</v>
      </c>
    </row>
    <row r="95" spans="1:6" ht="75" customHeight="1">
      <c r="A95" s="113"/>
      <c r="B95" s="113"/>
      <c r="C95" s="118"/>
      <c r="D95" s="113"/>
      <c r="E95" s="114"/>
      <c r="F95" s="26" t="str">
        <f t="shared" si="1"/>
        <v>Não atende</v>
      </c>
    </row>
    <row r="96" spans="1:6" ht="75" customHeight="1">
      <c r="A96" s="113"/>
      <c r="B96" s="113"/>
      <c r="C96" s="118"/>
      <c r="D96" s="113"/>
      <c r="E96" s="114"/>
      <c r="F96" s="26" t="str">
        <f t="shared" si="1"/>
        <v>Não atende</v>
      </c>
    </row>
    <row r="97" spans="1:6" ht="75" customHeight="1">
      <c r="A97" s="113"/>
      <c r="B97" s="113"/>
      <c r="C97" s="118"/>
      <c r="D97" s="113"/>
      <c r="E97" s="114"/>
      <c r="F97" s="26" t="str">
        <f t="shared" si="1"/>
        <v>Não atende</v>
      </c>
    </row>
    <row r="98" spans="1:6" ht="75" customHeight="1">
      <c r="A98" s="113"/>
      <c r="B98" s="113"/>
      <c r="C98" s="118"/>
      <c r="D98" s="113"/>
      <c r="E98" s="114"/>
      <c r="F98" s="26" t="str">
        <f t="shared" si="1"/>
        <v>Não atende</v>
      </c>
    </row>
    <row r="99" spans="1:6" ht="75" customHeight="1">
      <c r="A99" s="113"/>
      <c r="B99" s="113"/>
      <c r="C99" s="118"/>
      <c r="D99" s="113"/>
      <c r="E99" s="114"/>
      <c r="F99" s="26" t="str">
        <f t="shared" si="1"/>
        <v>Não atende</v>
      </c>
    </row>
    <row r="100" spans="1:6" ht="75" customHeight="1" thickBot="1">
      <c r="A100" s="113"/>
      <c r="B100" s="113"/>
      <c r="C100" s="118"/>
      <c r="D100" s="113"/>
      <c r="E100" s="114"/>
      <c r="F100" s="27" t="str">
        <f t="shared" si="1"/>
        <v>Não atende</v>
      </c>
    </row>
  </sheetData>
  <sheetProtection algorithmName="SHA-512" hashValue="j86uh2dudkmzKNgZsTWsEkEALaS2IEWrjzSfUeF00w88PsIWHXm2uGVemALBBk0n/uNFRzB9h9Oqaa9FV4YKoQ==" saltValue="JrpPnQ+pSoUAYK3Ef562Lw=="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15" activePane="bottomRight" state="frozen"/>
      <selection pane="bottomRight" activeCell="G15" sqref="G15"/>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28"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88" t="s">
        <v>0</v>
      </c>
      <c r="B1" s="189"/>
      <c r="C1" s="189"/>
      <c r="D1" s="189"/>
      <c r="E1" s="189"/>
      <c r="F1" s="189"/>
      <c r="G1" s="189"/>
      <c r="H1" s="189"/>
      <c r="I1" s="189"/>
      <c r="J1" s="189"/>
      <c r="K1" s="189"/>
      <c r="L1" s="190"/>
    </row>
    <row r="2" spans="1:12" ht="46.9" customHeight="1" thickBot="1">
      <c r="A2" s="191" t="s">
        <v>1</v>
      </c>
      <c r="B2" s="192"/>
      <c r="C2" s="192"/>
      <c r="D2" s="192"/>
      <c r="E2" s="192"/>
      <c r="F2" s="192"/>
      <c r="G2" s="192"/>
      <c r="H2" s="192"/>
      <c r="I2" s="192"/>
      <c r="J2" s="192"/>
      <c r="K2" s="192"/>
      <c r="L2" s="193"/>
    </row>
    <row r="3" spans="1:12" ht="90.75" thickBot="1">
      <c r="A3" s="39" t="s">
        <v>7</v>
      </c>
      <c r="B3" s="39" t="s">
        <v>8</v>
      </c>
      <c r="C3" s="39" t="s">
        <v>9</v>
      </c>
      <c r="D3" s="38" t="s">
        <v>52</v>
      </c>
      <c r="E3" s="37" t="s">
        <v>53</v>
      </c>
      <c r="F3" s="37" t="s">
        <v>54</v>
      </c>
      <c r="G3" s="37" t="s">
        <v>55</v>
      </c>
      <c r="H3" s="37" t="s">
        <v>56</v>
      </c>
      <c r="I3" s="37" t="s">
        <v>57</v>
      </c>
      <c r="J3" s="37" t="s">
        <v>58</v>
      </c>
      <c r="K3" s="46" t="s">
        <v>59</v>
      </c>
      <c r="L3" s="47" t="s">
        <v>60</v>
      </c>
    </row>
    <row r="4" spans="1:12" ht="75" customHeight="1">
      <c r="A4" s="40" t="str" cm="1">
        <f t="array" ref="A4:C15">_xlfn._xlws.FILTER(Tabela7[[Macrotema]:[Tema Regulatório]],Tabela7[Resultado]= "Atende")</f>
        <v>Medicamentos</v>
      </c>
      <c r="B4" s="40" t="str">
        <v>GGBIO</v>
      </c>
      <c r="C4" s="43" t="str">
        <v>8.3 - Atualização dos requisitos técnicos e regulatórios para o registro de Produtos Biológicos</v>
      </c>
      <c r="D4" s="119" t="s">
        <v>18</v>
      </c>
      <c r="E4" s="120" t="s">
        <v>18</v>
      </c>
      <c r="F4" s="121" t="s">
        <v>40</v>
      </c>
      <c r="G4" s="121" t="s">
        <v>18</v>
      </c>
      <c r="H4" s="121" t="s">
        <v>18</v>
      </c>
      <c r="I4" s="121" t="s">
        <v>18</v>
      </c>
      <c r="J4" s="121" t="s">
        <v>18</v>
      </c>
      <c r="K4" s="122" t="s">
        <v>40</v>
      </c>
      <c r="L4" s="26">
        <f>COUNTIF(D4:K4,"Sim")</f>
        <v>6</v>
      </c>
    </row>
    <row r="5" spans="1:12" ht="75" customHeight="1">
      <c r="A5" s="41" t="str">
        <v>Medicamentos</v>
      </c>
      <c r="B5" s="41" t="str">
        <v>GGBIO</v>
      </c>
      <c r="C5" s="44" t="str">
        <v>8.5 - Condições e procedimentos para o registro de vacinas influenza pré-pandêmicas, atualização para uma cepa pandêmica e autorização de uso, comercialização e monitoramento das vacinas pandêmicas contra influenza</v>
      </c>
      <c r="D5" s="123" t="s">
        <v>18</v>
      </c>
      <c r="E5" s="121" t="s">
        <v>18</v>
      </c>
      <c r="F5" s="121" t="s">
        <v>40</v>
      </c>
      <c r="G5" s="121" t="s">
        <v>18</v>
      </c>
      <c r="H5" s="121" t="s">
        <v>18</v>
      </c>
      <c r="I5" s="121" t="s">
        <v>18</v>
      </c>
      <c r="J5" s="121" t="s">
        <v>18</v>
      </c>
      <c r="K5" s="122" t="s">
        <v>40</v>
      </c>
      <c r="L5" s="26">
        <f t="shared" ref="L5:L54" si="0">COUNTIF(D5:K5,"Sim")</f>
        <v>6</v>
      </c>
    </row>
    <row r="6" spans="1:12" ht="75" customHeight="1">
      <c r="A6" s="41" t="str">
        <v>Medicamentos</v>
      </c>
      <c r="B6" s="41" t="str">
        <v>GGBIO</v>
      </c>
      <c r="C6" s="44" t="str">
        <v>8.11 - Previsão expressa da aplicabilidade da norma de pós registro de produtos sintéticos para a  regularização de radiofármacos</v>
      </c>
      <c r="D6" s="123" t="s">
        <v>40</v>
      </c>
      <c r="E6" s="121" t="s">
        <v>18</v>
      </c>
      <c r="F6" s="121" t="s">
        <v>40</v>
      </c>
      <c r="G6" s="121" t="s">
        <v>18</v>
      </c>
      <c r="H6" s="121" t="s">
        <v>18</v>
      </c>
      <c r="I6" s="121" t="s">
        <v>18</v>
      </c>
      <c r="J6" s="121" t="s">
        <v>40</v>
      </c>
      <c r="K6" s="122" t="s">
        <v>40</v>
      </c>
      <c r="L6" s="26">
        <f t="shared" si="0"/>
        <v>4</v>
      </c>
    </row>
    <row r="7" spans="1:12" ht="75" customHeight="1">
      <c r="A7" s="41" t="str">
        <v>Medicamentos</v>
      </c>
      <c r="B7" s="41" t="str">
        <v>GGBIO e GGMED</v>
      </c>
      <c r="C7" s="44" t="str">
        <v>8.18 - Regularização sanitária condicional de medicamentos via termo de compromisso (equivalente ao tema 8.38)</v>
      </c>
      <c r="D7" s="123" t="s">
        <v>40</v>
      </c>
      <c r="E7" s="121" t="s">
        <v>18</v>
      </c>
      <c r="F7" s="121" t="s">
        <v>40</v>
      </c>
      <c r="G7" s="121" t="s">
        <v>40</v>
      </c>
      <c r="H7" s="121" t="s">
        <v>40</v>
      </c>
      <c r="I7" s="121" t="s">
        <v>40</v>
      </c>
      <c r="J7" s="121" t="s">
        <v>40</v>
      </c>
      <c r="K7" s="122" t="s">
        <v>18</v>
      </c>
      <c r="L7" s="26">
        <f t="shared" si="0"/>
        <v>2</v>
      </c>
    </row>
    <row r="8" spans="1:12" ht="75" customHeight="1">
      <c r="A8" s="41" t="str">
        <v>Medicamentos</v>
      </c>
      <c r="B8" s="41" t="str">
        <v>GGBIO</v>
      </c>
      <c r="C8" s="44" t="str">
        <v>8.20 - Revisão do marco regulatório que trata das alterações pós registro de produtos biológicos e seu cancelamento.</v>
      </c>
      <c r="D8" s="121" t="s">
        <v>40</v>
      </c>
      <c r="E8" s="121" t="s">
        <v>18</v>
      </c>
      <c r="F8" s="124" t="s">
        <v>40</v>
      </c>
      <c r="G8" s="124" t="s">
        <v>40</v>
      </c>
      <c r="H8" s="124" t="s">
        <v>40</v>
      </c>
      <c r="I8" s="124" t="s">
        <v>40</v>
      </c>
      <c r="J8" s="124" t="s">
        <v>40</v>
      </c>
      <c r="K8" s="125" t="s">
        <v>40</v>
      </c>
      <c r="L8" s="26">
        <f t="shared" si="0"/>
        <v>1</v>
      </c>
    </row>
    <row r="9" spans="1:12" ht="75" customHeight="1">
      <c r="A9" s="41" t="str">
        <v>Medicamentos</v>
      </c>
      <c r="B9" s="41" t="str">
        <v>GGBIO</v>
      </c>
      <c r="C9" s="44" t="str">
        <v xml:space="preserve">8.24 - Requisitos sanitários para a regularização e vigilância de medicamentos industrializados de uso humano em todo o seu ciclo de vida </v>
      </c>
      <c r="D9" s="121" t="s">
        <v>18</v>
      </c>
      <c r="E9" s="121" t="s">
        <v>18</v>
      </c>
      <c r="F9" s="121" t="s">
        <v>40</v>
      </c>
      <c r="G9" s="121" t="s">
        <v>18</v>
      </c>
      <c r="H9" s="121" t="s">
        <v>18</v>
      </c>
      <c r="I9" s="121" t="s">
        <v>18</v>
      </c>
      <c r="J9" s="121" t="s">
        <v>18</v>
      </c>
      <c r="K9" s="122" t="s">
        <v>40</v>
      </c>
      <c r="L9" s="26">
        <f t="shared" si="0"/>
        <v>6</v>
      </c>
    </row>
    <row r="10" spans="1:12" ht="75" customHeight="1">
      <c r="A10" s="41" t="str">
        <v>Medicamentos</v>
      </c>
      <c r="B10" s="41" t="str">
        <v>GGBIO e GGMED</v>
      </c>
      <c r="C10" s="44" t="str">
        <v>8.38 - Termo de compromisso para fins de registro, pós-registro ou autorização temporária de uso emergencial de medicamentos (equivalente ao tema 8.18)</v>
      </c>
      <c r="D10" s="123" t="s">
        <v>40</v>
      </c>
      <c r="E10" s="121" t="s">
        <v>18</v>
      </c>
      <c r="F10" s="121" t="s">
        <v>40</v>
      </c>
      <c r="G10" s="121" t="s">
        <v>40</v>
      </c>
      <c r="H10" s="121" t="s">
        <v>40</v>
      </c>
      <c r="I10" s="121" t="s">
        <v>40</v>
      </c>
      <c r="J10" s="121" t="s">
        <v>40</v>
      </c>
      <c r="K10" s="122" t="s">
        <v>18</v>
      </c>
      <c r="L10" s="26">
        <f t="shared" si="0"/>
        <v>2</v>
      </c>
    </row>
    <row r="11" spans="1:12" ht="75" customHeight="1">
      <c r="A11" s="41" t="str">
        <v>Medicamentos</v>
      </c>
      <c r="B11" s="41" t="str">
        <v>GGBIO</v>
      </c>
      <c r="C11" s="44" t="str">
        <v>13.1 - Elaboração de marco legal para as alterações pós registro de produtos de terapia avançada</v>
      </c>
      <c r="D11" s="123" t="s">
        <v>40</v>
      </c>
      <c r="E11" s="121" t="s">
        <v>18</v>
      </c>
      <c r="F11" s="121" t="s">
        <v>40</v>
      </c>
      <c r="G11" s="121" t="s">
        <v>18</v>
      </c>
      <c r="H11" s="121" t="s">
        <v>18</v>
      </c>
      <c r="I11" s="121" t="s">
        <v>40</v>
      </c>
      <c r="J11" s="121" t="s">
        <v>40</v>
      </c>
      <c r="K11" s="122" t="s">
        <v>40</v>
      </c>
      <c r="L11" s="26">
        <f t="shared" si="0"/>
        <v>3</v>
      </c>
    </row>
    <row r="12" spans="1:12" ht="75" customHeight="1">
      <c r="A12" s="41" t="str">
        <v>Medicamentos</v>
      </c>
      <c r="B12" s="41" t="str">
        <v>GGBIO</v>
      </c>
      <c r="C12" s="44" t="str">
        <v>13.2 - Regulamentação para Boas Práticas em produtos do sangue para fins não transfusionais</v>
      </c>
      <c r="D12" s="123" t="s">
        <v>18</v>
      </c>
      <c r="E12" s="121" t="s">
        <v>18</v>
      </c>
      <c r="F12" s="124" t="s">
        <v>40</v>
      </c>
      <c r="G12" s="124" t="s">
        <v>18</v>
      </c>
      <c r="H12" s="124" t="s">
        <v>18</v>
      </c>
      <c r="I12" s="124" t="s">
        <v>18</v>
      </c>
      <c r="J12" s="124" t="s">
        <v>18</v>
      </c>
      <c r="K12" s="125" t="s">
        <v>40</v>
      </c>
      <c r="L12" s="26">
        <f t="shared" si="0"/>
        <v>6</v>
      </c>
    </row>
    <row r="13" spans="1:12" ht="75" customHeight="1">
      <c r="A13" s="41" t="str">
        <v>Medicamentos</v>
      </c>
      <c r="B13" s="41" t="str">
        <v>GGBIO</v>
      </c>
      <c r="C13" s="44" t="str">
        <v>13.3 - Revisão e atualização dos requisitos sanitários relativos às Boas Práticas no Ciclo do Sangue</v>
      </c>
      <c r="D13" s="123" t="s">
        <v>18</v>
      </c>
      <c r="E13" s="121" t="s">
        <v>18</v>
      </c>
      <c r="F13" s="121" t="s">
        <v>40</v>
      </c>
      <c r="G13" s="121" t="s">
        <v>18</v>
      </c>
      <c r="H13" s="121" t="s">
        <v>40</v>
      </c>
      <c r="I13" s="121" t="s">
        <v>40</v>
      </c>
      <c r="J13" s="121" t="s">
        <v>18</v>
      </c>
      <c r="K13" s="122" t="s">
        <v>40</v>
      </c>
      <c r="L13" s="26">
        <f t="shared" si="0"/>
        <v>4</v>
      </c>
    </row>
    <row r="14" spans="1:12" ht="75" customHeight="1">
      <c r="A14" s="41" t="str">
        <v>Medicamentos</v>
      </c>
      <c r="B14" s="41" t="str">
        <v>GGBIO</v>
      </c>
      <c r="C14" s="44" t="str">
        <v>8.39 - Atualização periódica da composição da vacina Influenza sazonal</v>
      </c>
      <c r="D14" s="123" t="s">
        <v>18</v>
      </c>
      <c r="E14" s="121" t="s">
        <v>18</v>
      </c>
      <c r="F14" s="124" t="s">
        <v>40</v>
      </c>
      <c r="G14" s="124" t="s">
        <v>18</v>
      </c>
      <c r="H14" s="124" t="s">
        <v>18</v>
      </c>
      <c r="I14" s="124" t="s">
        <v>18</v>
      </c>
      <c r="J14" s="124" t="s">
        <v>40</v>
      </c>
      <c r="K14" s="125" t="s">
        <v>40</v>
      </c>
      <c r="L14" s="26">
        <f t="shared" si="0"/>
        <v>5</v>
      </c>
    </row>
    <row r="15" spans="1:12" ht="75" customHeight="1">
      <c r="A15" s="41" t="str">
        <v>Medicamentos</v>
      </c>
      <c r="B15" s="41" t="str">
        <v>GSTCO/GGBIO</v>
      </c>
      <c r="C15" s="44" t="str">
        <v>Atualização da Resolução RDC nº 506/2021, que trata da pesquisa clínica de produtos de terapia avançada, em função da publicação da Lei nº 14.874/2024.</v>
      </c>
      <c r="D15" s="123" t="s">
        <v>18</v>
      </c>
      <c r="E15" s="121" t="s">
        <v>18</v>
      </c>
      <c r="F15" s="121" t="s">
        <v>18</v>
      </c>
      <c r="G15" s="121" t="s">
        <v>40</v>
      </c>
      <c r="H15" s="121" t="s">
        <v>40</v>
      </c>
      <c r="I15" s="121" t="s">
        <v>18</v>
      </c>
      <c r="J15" s="121" t="s">
        <v>18</v>
      </c>
      <c r="K15" s="122" t="s">
        <v>18</v>
      </c>
      <c r="L15" s="26">
        <f t="shared" si="0"/>
        <v>6</v>
      </c>
    </row>
    <row r="16" spans="1:12" ht="75" customHeight="1">
      <c r="A16" s="41"/>
      <c r="B16" s="41"/>
      <c r="C16" s="44"/>
      <c r="D16" s="123"/>
      <c r="E16" s="121"/>
      <c r="F16" s="121"/>
      <c r="G16" s="121"/>
      <c r="H16" s="121"/>
      <c r="I16" s="121"/>
      <c r="J16" s="121"/>
      <c r="K16" s="122"/>
      <c r="L16" s="26">
        <f t="shared" si="0"/>
        <v>0</v>
      </c>
    </row>
    <row r="17" spans="1:12" ht="75" customHeight="1">
      <c r="A17" s="41"/>
      <c r="B17" s="41"/>
      <c r="C17" s="44"/>
      <c r="D17" s="123"/>
      <c r="E17" s="121"/>
      <c r="F17" s="121"/>
      <c r="G17" s="121"/>
      <c r="H17" s="121"/>
      <c r="I17" s="121"/>
      <c r="J17" s="121"/>
      <c r="K17" s="122"/>
      <c r="L17" s="26">
        <f t="shared" si="0"/>
        <v>0</v>
      </c>
    </row>
    <row r="18" spans="1:12" ht="75" customHeight="1">
      <c r="A18" s="41"/>
      <c r="B18" s="41"/>
      <c r="C18" s="44"/>
      <c r="D18" s="123"/>
      <c r="E18" s="121"/>
      <c r="F18" s="121"/>
      <c r="G18" s="121"/>
      <c r="H18" s="121"/>
      <c r="I18" s="121"/>
      <c r="J18" s="121"/>
      <c r="K18" s="122"/>
      <c r="L18" s="26">
        <f t="shared" si="0"/>
        <v>0</v>
      </c>
    </row>
    <row r="19" spans="1:12" ht="75" customHeight="1">
      <c r="A19" s="41"/>
      <c r="B19" s="41"/>
      <c r="C19" s="44"/>
      <c r="D19" s="123"/>
      <c r="E19" s="121"/>
      <c r="F19" s="121"/>
      <c r="G19" s="121"/>
      <c r="H19" s="121"/>
      <c r="I19" s="121"/>
      <c r="J19" s="121"/>
      <c r="K19" s="122"/>
      <c r="L19" s="26">
        <f t="shared" si="0"/>
        <v>0</v>
      </c>
    </row>
    <row r="20" spans="1:12" ht="75" customHeight="1">
      <c r="A20" s="41"/>
      <c r="B20" s="41"/>
      <c r="C20" s="44"/>
      <c r="D20" s="123"/>
      <c r="E20" s="121"/>
      <c r="F20" s="121"/>
      <c r="G20" s="121"/>
      <c r="H20" s="121"/>
      <c r="I20" s="121"/>
      <c r="J20" s="121"/>
      <c r="K20" s="122"/>
      <c r="L20" s="26">
        <f t="shared" si="0"/>
        <v>0</v>
      </c>
    </row>
    <row r="21" spans="1:12" ht="75" customHeight="1">
      <c r="A21" s="41"/>
      <c r="B21" s="41"/>
      <c r="C21" s="44"/>
      <c r="D21" s="123"/>
      <c r="E21" s="121"/>
      <c r="F21" s="121"/>
      <c r="G21" s="121"/>
      <c r="H21" s="121"/>
      <c r="I21" s="121"/>
      <c r="J21" s="121"/>
      <c r="K21" s="122"/>
      <c r="L21" s="26">
        <f t="shared" si="0"/>
        <v>0</v>
      </c>
    </row>
    <row r="22" spans="1:12" ht="75" customHeight="1">
      <c r="A22" s="41"/>
      <c r="B22" s="41"/>
      <c r="C22" s="44"/>
      <c r="D22" s="123"/>
      <c r="E22" s="121"/>
      <c r="F22" s="121"/>
      <c r="G22" s="121"/>
      <c r="H22" s="121"/>
      <c r="I22" s="121"/>
      <c r="J22" s="121"/>
      <c r="K22" s="122"/>
      <c r="L22" s="26">
        <f t="shared" si="0"/>
        <v>0</v>
      </c>
    </row>
    <row r="23" spans="1:12" ht="75" customHeight="1">
      <c r="A23" s="41"/>
      <c r="B23" s="41"/>
      <c r="C23" s="44"/>
      <c r="D23" s="123"/>
      <c r="E23" s="121"/>
      <c r="F23" s="121"/>
      <c r="G23" s="121"/>
      <c r="H23" s="121"/>
      <c r="I23" s="121"/>
      <c r="J23" s="121"/>
      <c r="K23" s="122"/>
      <c r="L23" s="26">
        <f t="shared" si="0"/>
        <v>0</v>
      </c>
    </row>
    <row r="24" spans="1:12" ht="75" customHeight="1">
      <c r="A24" s="41"/>
      <c r="B24" s="41"/>
      <c r="C24" s="44"/>
      <c r="D24" s="123"/>
      <c r="E24" s="121"/>
      <c r="F24" s="121"/>
      <c r="G24" s="121"/>
      <c r="H24" s="121"/>
      <c r="I24" s="121"/>
      <c r="J24" s="121"/>
      <c r="K24" s="122"/>
      <c r="L24" s="26">
        <f t="shared" si="0"/>
        <v>0</v>
      </c>
    </row>
    <row r="25" spans="1:12" ht="75" customHeight="1">
      <c r="A25" s="41"/>
      <c r="B25" s="41"/>
      <c r="C25" s="44"/>
      <c r="D25" s="123"/>
      <c r="E25" s="121"/>
      <c r="F25" s="121"/>
      <c r="G25" s="121"/>
      <c r="H25" s="121"/>
      <c r="I25" s="121"/>
      <c r="J25" s="121"/>
      <c r="K25" s="122"/>
      <c r="L25" s="26">
        <f t="shared" si="0"/>
        <v>0</v>
      </c>
    </row>
    <row r="26" spans="1:12" ht="75" customHeight="1">
      <c r="A26" s="41"/>
      <c r="B26" s="41"/>
      <c r="C26" s="44"/>
      <c r="D26" s="123"/>
      <c r="E26" s="121"/>
      <c r="F26" s="121"/>
      <c r="G26" s="121"/>
      <c r="H26" s="121"/>
      <c r="I26" s="121"/>
      <c r="J26" s="121"/>
      <c r="K26" s="122"/>
      <c r="L26" s="26">
        <f t="shared" si="0"/>
        <v>0</v>
      </c>
    </row>
    <row r="27" spans="1:12" ht="75" customHeight="1">
      <c r="A27" s="41"/>
      <c r="B27" s="41"/>
      <c r="C27" s="44"/>
      <c r="D27" s="123"/>
      <c r="E27" s="121"/>
      <c r="F27" s="121"/>
      <c r="G27" s="121"/>
      <c r="H27" s="121"/>
      <c r="I27" s="121"/>
      <c r="J27" s="121"/>
      <c r="K27" s="122"/>
      <c r="L27" s="26">
        <f t="shared" si="0"/>
        <v>0</v>
      </c>
    </row>
    <row r="28" spans="1:12" ht="75" customHeight="1">
      <c r="A28" s="41"/>
      <c r="B28" s="41"/>
      <c r="C28" s="44"/>
      <c r="D28" s="123"/>
      <c r="E28" s="121"/>
      <c r="F28" s="121"/>
      <c r="G28" s="121"/>
      <c r="H28" s="121"/>
      <c r="I28" s="121"/>
      <c r="J28" s="121"/>
      <c r="K28" s="122"/>
      <c r="L28" s="26">
        <f t="shared" si="0"/>
        <v>0</v>
      </c>
    </row>
    <row r="29" spans="1:12" ht="75" customHeight="1">
      <c r="A29" s="41"/>
      <c r="B29" s="41"/>
      <c r="C29" s="44"/>
      <c r="D29" s="123"/>
      <c r="E29" s="121"/>
      <c r="F29" s="121"/>
      <c r="G29" s="121"/>
      <c r="H29" s="121"/>
      <c r="I29" s="121"/>
      <c r="J29" s="121"/>
      <c r="K29" s="122"/>
      <c r="L29" s="26">
        <f t="shared" si="0"/>
        <v>0</v>
      </c>
    </row>
    <row r="30" spans="1:12" ht="75" customHeight="1">
      <c r="A30" s="41"/>
      <c r="B30" s="41"/>
      <c r="C30" s="44"/>
      <c r="D30" s="123"/>
      <c r="E30" s="121"/>
      <c r="F30" s="121"/>
      <c r="G30" s="121"/>
      <c r="H30" s="121"/>
      <c r="I30" s="121"/>
      <c r="J30" s="121"/>
      <c r="K30" s="122"/>
      <c r="L30" s="26">
        <f t="shared" si="0"/>
        <v>0</v>
      </c>
    </row>
    <row r="31" spans="1:12" ht="75" customHeight="1">
      <c r="A31" s="41"/>
      <c r="B31" s="41"/>
      <c r="C31" s="44"/>
      <c r="D31" s="123"/>
      <c r="E31" s="121"/>
      <c r="F31" s="121"/>
      <c r="G31" s="121"/>
      <c r="H31" s="121"/>
      <c r="I31" s="121"/>
      <c r="J31" s="121"/>
      <c r="K31" s="122"/>
      <c r="L31" s="26">
        <f t="shared" si="0"/>
        <v>0</v>
      </c>
    </row>
    <row r="32" spans="1:12" ht="75" customHeight="1">
      <c r="A32" s="41"/>
      <c r="B32" s="41"/>
      <c r="C32" s="44"/>
      <c r="D32" s="123"/>
      <c r="E32" s="121"/>
      <c r="F32" s="121"/>
      <c r="G32" s="121"/>
      <c r="H32" s="121"/>
      <c r="I32" s="121"/>
      <c r="J32" s="121"/>
      <c r="K32" s="122"/>
      <c r="L32" s="26">
        <f t="shared" si="0"/>
        <v>0</v>
      </c>
    </row>
    <row r="33" spans="1:12" ht="75" customHeight="1">
      <c r="A33" s="41"/>
      <c r="B33" s="41"/>
      <c r="C33" s="44"/>
      <c r="D33" s="123"/>
      <c r="E33" s="121"/>
      <c r="F33" s="121"/>
      <c r="G33" s="121"/>
      <c r="H33" s="121"/>
      <c r="I33" s="121"/>
      <c r="J33" s="121"/>
      <c r="K33" s="122"/>
      <c r="L33" s="26">
        <f t="shared" si="0"/>
        <v>0</v>
      </c>
    </row>
    <row r="34" spans="1:12" ht="75" customHeight="1">
      <c r="A34" s="41"/>
      <c r="B34" s="41"/>
      <c r="C34" s="44"/>
      <c r="D34" s="123"/>
      <c r="E34" s="121"/>
      <c r="F34" s="121"/>
      <c r="G34" s="121"/>
      <c r="H34" s="121"/>
      <c r="I34" s="121"/>
      <c r="J34" s="121"/>
      <c r="K34" s="122"/>
      <c r="L34" s="26">
        <f t="shared" si="0"/>
        <v>0</v>
      </c>
    </row>
    <row r="35" spans="1:12" ht="75" customHeight="1">
      <c r="A35" s="41"/>
      <c r="B35" s="41"/>
      <c r="C35" s="44"/>
      <c r="D35" s="123"/>
      <c r="E35" s="121"/>
      <c r="F35" s="121"/>
      <c r="G35" s="121"/>
      <c r="H35" s="121"/>
      <c r="I35" s="121"/>
      <c r="J35" s="121"/>
      <c r="K35" s="122"/>
      <c r="L35" s="26">
        <f t="shared" si="0"/>
        <v>0</v>
      </c>
    </row>
    <row r="36" spans="1:12" ht="75" customHeight="1">
      <c r="A36" s="41"/>
      <c r="B36" s="41"/>
      <c r="C36" s="44"/>
      <c r="D36" s="123"/>
      <c r="E36" s="121"/>
      <c r="F36" s="121"/>
      <c r="G36" s="121"/>
      <c r="H36" s="121"/>
      <c r="I36" s="121"/>
      <c r="J36" s="121"/>
      <c r="K36" s="122"/>
      <c r="L36" s="26">
        <f t="shared" si="0"/>
        <v>0</v>
      </c>
    </row>
    <row r="37" spans="1:12" ht="75" customHeight="1">
      <c r="A37" s="41"/>
      <c r="B37" s="41"/>
      <c r="C37" s="44"/>
      <c r="D37" s="123"/>
      <c r="E37" s="121"/>
      <c r="F37" s="121"/>
      <c r="G37" s="121"/>
      <c r="H37" s="121"/>
      <c r="I37" s="121"/>
      <c r="J37" s="121"/>
      <c r="K37" s="122"/>
      <c r="L37" s="26">
        <f t="shared" si="0"/>
        <v>0</v>
      </c>
    </row>
    <row r="38" spans="1:12" ht="75" customHeight="1">
      <c r="A38" s="41"/>
      <c r="B38" s="41"/>
      <c r="C38" s="44"/>
      <c r="D38" s="123"/>
      <c r="E38" s="121"/>
      <c r="F38" s="121"/>
      <c r="G38" s="121"/>
      <c r="H38" s="121"/>
      <c r="I38" s="121"/>
      <c r="J38" s="121"/>
      <c r="K38" s="122"/>
      <c r="L38" s="26">
        <f t="shared" si="0"/>
        <v>0</v>
      </c>
    </row>
    <row r="39" spans="1:12" ht="75" customHeight="1">
      <c r="A39" s="41"/>
      <c r="B39" s="41"/>
      <c r="C39" s="44"/>
      <c r="D39" s="123"/>
      <c r="E39" s="121"/>
      <c r="F39" s="121"/>
      <c r="G39" s="121"/>
      <c r="H39" s="121"/>
      <c r="I39" s="121"/>
      <c r="J39" s="121"/>
      <c r="K39" s="122"/>
      <c r="L39" s="26">
        <f t="shared" si="0"/>
        <v>0</v>
      </c>
    </row>
    <row r="40" spans="1:12" ht="75" customHeight="1">
      <c r="A40" s="41"/>
      <c r="B40" s="41"/>
      <c r="C40" s="44"/>
      <c r="D40" s="123"/>
      <c r="E40" s="121"/>
      <c r="F40" s="121"/>
      <c r="G40" s="121"/>
      <c r="H40" s="121"/>
      <c r="I40" s="121"/>
      <c r="J40" s="121"/>
      <c r="K40" s="122"/>
      <c r="L40" s="26">
        <f t="shared" si="0"/>
        <v>0</v>
      </c>
    </row>
    <row r="41" spans="1:12" ht="75" customHeight="1">
      <c r="A41" s="41"/>
      <c r="B41" s="41"/>
      <c r="C41" s="44"/>
      <c r="D41" s="123"/>
      <c r="E41" s="121"/>
      <c r="F41" s="121"/>
      <c r="G41" s="121"/>
      <c r="H41" s="121"/>
      <c r="I41" s="121"/>
      <c r="J41" s="121"/>
      <c r="K41" s="122"/>
      <c r="L41" s="26">
        <f t="shared" si="0"/>
        <v>0</v>
      </c>
    </row>
    <row r="42" spans="1:12" ht="75" customHeight="1">
      <c r="A42" s="41"/>
      <c r="B42" s="41"/>
      <c r="C42" s="44"/>
      <c r="D42" s="123"/>
      <c r="E42" s="121"/>
      <c r="F42" s="121"/>
      <c r="G42" s="121"/>
      <c r="H42" s="121"/>
      <c r="I42" s="121"/>
      <c r="J42" s="121"/>
      <c r="K42" s="122"/>
      <c r="L42" s="26">
        <f t="shared" si="0"/>
        <v>0</v>
      </c>
    </row>
    <row r="43" spans="1:12" ht="75" customHeight="1">
      <c r="A43" s="41"/>
      <c r="B43" s="41"/>
      <c r="C43" s="44"/>
      <c r="D43" s="123"/>
      <c r="E43" s="121"/>
      <c r="F43" s="121"/>
      <c r="G43" s="121"/>
      <c r="H43" s="121"/>
      <c r="I43" s="121"/>
      <c r="J43" s="121"/>
      <c r="K43" s="122"/>
      <c r="L43" s="26">
        <f t="shared" si="0"/>
        <v>0</v>
      </c>
    </row>
    <row r="44" spans="1:12" ht="75" customHeight="1">
      <c r="A44" s="41"/>
      <c r="B44" s="41"/>
      <c r="C44" s="44"/>
      <c r="D44" s="123"/>
      <c r="E44" s="121"/>
      <c r="F44" s="121"/>
      <c r="G44" s="121"/>
      <c r="H44" s="121"/>
      <c r="I44" s="121"/>
      <c r="J44" s="121"/>
      <c r="K44" s="122"/>
      <c r="L44" s="26">
        <f t="shared" si="0"/>
        <v>0</v>
      </c>
    </row>
    <row r="45" spans="1:12" ht="75" customHeight="1">
      <c r="A45" s="41"/>
      <c r="B45" s="41"/>
      <c r="C45" s="44"/>
      <c r="D45" s="123"/>
      <c r="E45" s="121"/>
      <c r="F45" s="121"/>
      <c r="G45" s="121"/>
      <c r="H45" s="121"/>
      <c r="I45" s="121"/>
      <c r="J45" s="121"/>
      <c r="K45" s="122"/>
      <c r="L45" s="26">
        <f t="shared" si="0"/>
        <v>0</v>
      </c>
    </row>
    <row r="46" spans="1:12" ht="75" customHeight="1">
      <c r="A46" s="41"/>
      <c r="B46" s="41"/>
      <c r="C46" s="44"/>
      <c r="D46" s="123"/>
      <c r="E46" s="121"/>
      <c r="F46" s="121"/>
      <c r="G46" s="121"/>
      <c r="H46" s="121"/>
      <c r="I46" s="121"/>
      <c r="J46" s="121"/>
      <c r="K46" s="122"/>
      <c r="L46" s="26">
        <f t="shared" si="0"/>
        <v>0</v>
      </c>
    </row>
    <row r="47" spans="1:12" ht="75" customHeight="1">
      <c r="A47" s="41"/>
      <c r="B47" s="41"/>
      <c r="C47" s="44"/>
      <c r="D47" s="123"/>
      <c r="E47" s="121"/>
      <c r="F47" s="121"/>
      <c r="G47" s="121"/>
      <c r="H47" s="121"/>
      <c r="I47" s="121"/>
      <c r="J47" s="121"/>
      <c r="K47" s="122"/>
      <c r="L47" s="26">
        <f t="shared" si="0"/>
        <v>0</v>
      </c>
    </row>
    <row r="48" spans="1:12" ht="75" customHeight="1">
      <c r="A48" s="41"/>
      <c r="B48" s="41"/>
      <c r="C48" s="44"/>
      <c r="D48" s="123"/>
      <c r="E48" s="121"/>
      <c r="F48" s="121"/>
      <c r="G48" s="121"/>
      <c r="H48" s="121"/>
      <c r="I48" s="121"/>
      <c r="J48" s="121"/>
      <c r="K48" s="122"/>
      <c r="L48" s="26">
        <f t="shared" si="0"/>
        <v>0</v>
      </c>
    </row>
    <row r="49" spans="1:12" ht="75" customHeight="1">
      <c r="A49" s="41"/>
      <c r="B49" s="41"/>
      <c r="C49" s="44"/>
      <c r="D49" s="123"/>
      <c r="E49" s="121"/>
      <c r="F49" s="121"/>
      <c r="G49" s="121"/>
      <c r="H49" s="121"/>
      <c r="I49" s="121"/>
      <c r="J49" s="121"/>
      <c r="K49" s="122"/>
      <c r="L49" s="26">
        <f t="shared" si="0"/>
        <v>0</v>
      </c>
    </row>
    <row r="50" spans="1:12" ht="75" customHeight="1">
      <c r="A50" s="41"/>
      <c r="B50" s="41"/>
      <c r="C50" s="44"/>
      <c r="D50" s="123"/>
      <c r="E50" s="121"/>
      <c r="F50" s="121"/>
      <c r="G50" s="121"/>
      <c r="H50" s="121"/>
      <c r="I50" s="121"/>
      <c r="J50" s="121"/>
      <c r="K50" s="122"/>
      <c r="L50" s="26">
        <f t="shared" si="0"/>
        <v>0</v>
      </c>
    </row>
    <row r="51" spans="1:12" ht="75" customHeight="1">
      <c r="A51" s="41"/>
      <c r="B51" s="41"/>
      <c r="C51" s="44"/>
      <c r="D51" s="123"/>
      <c r="E51" s="121"/>
      <c r="F51" s="121"/>
      <c r="G51" s="121"/>
      <c r="H51" s="121"/>
      <c r="I51" s="121"/>
      <c r="J51" s="121"/>
      <c r="K51" s="122"/>
      <c r="L51" s="26">
        <f t="shared" si="0"/>
        <v>0</v>
      </c>
    </row>
    <row r="52" spans="1:12" ht="75" customHeight="1">
      <c r="A52" s="41"/>
      <c r="B52" s="41"/>
      <c r="C52" s="44"/>
      <c r="D52" s="123"/>
      <c r="E52" s="121"/>
      <c r="F52" s="121"/>
      <c r="G52" s="121"/>
      <c r="H52" s="121"/>
      <c r="I52" s="121"/>
      <c r="J52" s="121"/>
      <c r="K52" s="122"/>
      <c r="L52" s="26">
        <f t="shared" si="0"/>
        <v>0</v>
      </c>
    </row>
    <row r="53" spans="1:12" ht="75" customHeight="1">
      <c r="A53" s="41"/>
      <c r="B53" s="41"/>
      <c r="C53" s="44"/>
      <c r="D53" s="123"/>
      <c r="E53" s="121"/>
      <c r="F53" s="121"/>
      <c r="G53" s="121"/>
      <c r="H53" s="121"/>
      <c r="I53" s="121"/>
      <c r="J53" s="121"/>
      <c r="K53" s="122"/>
      <c r="L53" s="26">
        <f t="shared" si="0"/>
        <v>0</v>
      </c>
    </row>
    <row r="54" spans="1:12" ht="75" customHeight="1" thickBot="1">
      <c r="A54" s="42"/>
      <c r="B54" s="42"/>
      <c r="C54" s="45"/>
      <c r="D54" s="126"/>
      <c r="E54" s="127"/>
      <c r="F54" s="127"/>
      <c r="G54" s="127"/>
      <c r="H54" s="127"/>
      <c r="I54" s="127"/>
      <c r="J54" s="127"/>
      <c r="K54" s="128"/>
      <c r="L54" s="27">
        <f t="shared" si="0"/>
        <v>0</v>
      </c>
    </row>
  </sheetData>
  <sheetProtection algorithmName="SHA-512" hashValue="1nGXYBXTWquP4+wcNqyxTS7ZC+nJ4N5hAtyk/TxBQoXgd0G3XGQZoZRl3YG8lIIYANgRIwULmv3HLr8SXc0Kyw==" saltValue="0uIBKlloazHebBrkyyX7fg=="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I14" activePane="bottomRight" state="frozen"/>
      <selection pane="bottomRight" activeCell="D17" sqref="D17:J17"/>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88" t="s">
        <v>0</v>
      </c>
      <c r="B1" s="189"/>
      <c r="C1" s="189"/>
      <c r="D1" s="189"/>
      <c r="E1" s="189"/>
      <c r="F1" s="189"/>
      <c r="G1" s="189"/>
      <c r="H1" s="189"/>
      <c r="I1" s="189"/>
      <c r="J1" s="189"/>
      <c r="K1" s="190"/>
    </row>
    <row r="2" spans="1:11" ht="43.15" customHeight="1" thickBot="1">
      <c r="A2" s="191" t="s">
        <v>1</v>
      </c>
      <c r="B2" s="192"/>
      <c r="C2" s="192"/>
      <c r="D2" s="192"/>
      <c r="E2" s="192"/>
      <c r="F2" s="192"/>
      <c r="G2" s="192"/>
      <c r="H2" s="192"/>
      <c r="I2" s="192"/>
      <c r="J2" s="192"/>
      <c r="K2" s="193"/>
    </row>
    <row r="3" spans="1:11" s="1" customFormat="1" ht="45.75" customHeight="1">
      <c r="A3" s="196" t="s">
        <v>7</v>
      </c>
      <c r="B3" s="196" t="s">
        <v>8</v>
      </c>
      <c r="C3" s="196" t="s">
        <v>9</v>
      </c>
      <c r="D3" s="57" t="s">
        <v>61</v>
      </c>
      <c r="E3" s="49" t="s">
        <v>62</v>
      </c>
      <c r="F3" s="198" t="s">
        <v>63</v>
      </c>
      <c r="G3" s="198"/>
      <c r="H3" s="198"/>
      <c r="I3" s="198"/>
      <c r="J3" s="199"/>
      <c r="K3" s="200" t="s">
        <v>60</v>
      </c>
    </row>
    <row r="4" spans="1:11" s="1" customFormat="1" ht="99.6" customHeight="1" thickBot="1">
      <c r="A4" s="197"/>
      <c r="B4" s="197"/>
      <c r="C4" s="197"/>
      <c r="D4" s="58" t="s">
        <v>64</v>
      </c>
      <c r="E4" s="50" t="s">
        <v>65</v>
      </c>
      <c r="F4" s="51" t="s">
        <v>66</v>
      </c>
      <c r="G4" s="51" t="s">
        <v>67</v>
      </c>
      <c r="H4" s="51" t="s">
        <v>68</v>
      </c>
      <c r="I4" s="51" t="s">
        <v>69</v>
      </c>
      <c r="J4" s="79" t="s">
        <v>70</v>
      </c>
      <c r="K4" s="201"/>
    </row>
    <row r="5" spans="1:11" ht="75" customHeight="1">
      <c r="A5" s="54" t="str">
        <f>'4) R-Alcance'!A4</f>
        <v>Medicamentos</v>
      </c>
      <c r="B5" s="54" t="str">
        <f>'4) R-Alcance'!B4</f>
        <v>GGBIO</v>
      </c>
      <c r="C5" s="59" t="str">
        <f>'4) R-Alcance'!C4</f>
        <v>8.3 - Atualização dos requisitos técnicos e regulatórios para o registro de Produtos Biológicos</v>
      </c>
      <c r="D5" s="119" t="s">
        <v>71</v>
      </c>
      <c r="E5" s="121" t="s">
        <v>71</v>
      </c>
      <c r="F5" s="120" t="s">
        <v>72</v>
      </c>
      <c r="G5" s="120" t="s">
        <v>73</v>
      </c>
      <c r="H5" s="120" t="s">
        <v>74</v>
      </c>
      <c r="I5" s="129" t="s">
        <v>18</v>
      </c>
      <c r="J5" s="129" t="s">
        <v>18</v>
      </c>
      <c r="K5" s="62">
        <f>AVERAGE(VLOOKUP(D5,DICIONÁRIO!$A$1:$B$13,2,FALSE),VLOOKUP(E5,DICIONÁRIO!$A$1:$B$13,2,FALSE),VLOOKUP('5) I-Impacto'!F5,DICIONÁRIO!$A$1:$B$13,2,FALSE),VLOOKUP(G5,DICIONÁRIO!$A$1:$B$13,2,FALSE),VLOOKUP('5) I-Impacto'!H5,DICIONÁRIO!$A$1:$B$13,2,FALSE),VLOOKUP('5) I-Impacto'!I5,DICIONÁRIO!$A$1:$B$13,2,FALSE), VLOOKUP('5) I-Impacto'!J5,DICIONÁRIO!$A$1:$B$13,2,FALSE))</f>
        <v>2.5</v>
      </c>
    </row>
    <row r="6" spans="1:11" ht="75" customHeight="1">
      <c r="A6" s="55" t="str">
        <f>'4) R-Alcance'!A5</f>
        <v>Medicamentos</v>
      </c>
      <c r="B6" s="55" t="str">
        <f>'4) R-Alcance'!B5</f>
        <v>GGBIO</v>
      </c>
      <c r="C6" s="60" t="str">
        <f>'4) R-Alcance'!C5</f>
        <v>8.5 - Condições e procedimentos para o registro de vacinas influenza pré-pandêmicas, atualização para uma cepa pandêmica e autorização de uso, comercialização e monitoramento das vacinas pandêmicas contra influenza</v>
      </c>
      <c r="D6" s="119" t="s">
        <v>71</v>
      </c>
      <c r="E6" s="121" t="s">
        <v>71</v>
      </c>
      <c r="F6" s="120" t="s">
        <v>72</v>
      </c>
      <c r="G6" s="120" t="s">
        <v>73</v>
      </c>
      <c r="H6" s="121" t="s">
        <v>73</v>
      </c>
      <c r="I6" s="122" t="s">
        <v>18</v>
      </c>
      <c r="J6" s="122" t="s">
        <v>18</v>
      </c>
      <c r="K6" s="62">
        <f>AVERAGE(VLOOKUP(D6,DICIONÁRIO!$A$1:$B$13,2,FALSE),VLOOKUP(E6,DICIONÁRIO!$A$1:$B$13,2,FALSE),VLOOKUP('5) I-Impacto'!F6,DICIONÁRIO!$A$1:$B$13,2,FALSE),VLOOKUP(G6,DICIONÁRIO!$A$1:$B$13,2,FALSE),VLOOKUP('5) I-Impacto'!H6,DICIONÁRIO!$A$1:$B$13,2,FALSE),VLOOKUP('5) I-Impacto'!I6,DICIONÁRIO!$A$1:$B$13,2,FALSE), VLOOKUP('5) I-Impacto'!J6,DICIONÁRIO!$A$1:$B$13,2,FALSE))</f>
        <v>2.6428571428571428</v>
      </c>
    </row>
    <row r="7" spans="1:11" ht="75" customHeight="1">
      <c r="A7" s="55" t="str">
        <f>'4) R-Alcance'!A6</f>
        <v>Medicamentos</v>
      </c>
      <c r="B7" s="55" t="str">
        <f>'4) R-Alcance'!B6</f>
        <v>GGBIO</v>
      </c>
      <c r="C7" s="60" t="str">
        <f>'4) R-Alcance'!C6</f>
        <v>8.11 - Previsão expressa da aplicabilidade da norma de pós registro de produtos sintéticos para a  regularização de radiofármacos</v>
      </c>
      <c r="D7" s="123" t="s">
        <v>75</v>
      </c>
      <c r="E7" s="121" t="s">
        <v>75</v>
      </c>
      <c r="F7" s="121" t="s">
        <v>73</v>
      </c>
      <c r="G7" s="121" t="s">
        <v>74</v>
      </c>
      <c r="H7" s="121" t="s">
        <v>74</v>
      </c>
      <c r="I7" s="122" t="s">
        <v>40</v>
      </c>
      <c r="J7" s="122" t="s">
        <v>40</v>
      </c>
      <c r="K7" s="62">
        <f>AVERAGE(VLOOKUP(D7,DICIONÁRIO!$A$1:$B$13,2,FALSE),VLOOKUP(E7,DICIONÁRIO!$A$1:$B$13,2,FALSE),VLOOKUP('5) I-Impacto'!F7,DICIONÁRIO!$A$1:$B$13,2,FALSE),VLOOKUP(G7,DICIONÁRIO!$A$1:$B$13,2,FALSE),VLOOKUP('5) I-Impacto'!H7,DICIONÁRIO!$A$1:$B$13,2,FALSE),VLOOKUP('5) I-Impacto'!I7,DICIONÁRIO!$A$1:$B$13,2,FALSE), VLOOKUP('5) I-Impacto'!J7,DICIONÁRIO!$A$1:$B$13,2,FALSE))</f>
        <v>0.8571428571428571</v>
      </c>
    </row>
    <row r="8" spans="1:11" ht="75" customHeight="1">
      <c r="A8" s="55" t="str">
        <f>'4) R-Alcance'!A7</f>
        <v>Medicamentos</v>
      </c>
      <c r="B8" s="55" t="str">
        <f>'4) R-Alcance'!B7</f>
        <v>GGBIO e GGMED</v>
      </c>
      <c r="C8" s="60" t="str">
        <f>'4) R-Alcance'!C7</f>
        <v>8.18 - Regularização sanitária condicional de medicamentos via termo de compromisso (equivalente ao tema 8.38)</v>
      </c>
      <c r="D8" s="123" t="s">
        <v>76</v>
      </c>
      <c r="E8" s="121" t="s">
        <v>76</v>
      </c>
      <c r="F8" s="121" t="s">
        <v>72</v>
      </c>
      <c r="G8" s="121" t="s">
        <v>72</v>
      </c>
      <c r="H8" s="121" t="s">
        <v>73</v>
      </c>
      <c r="I8" s="122" t="s">
        <v>18</v>
      </c>
      <c r="J8" s="122" t="s">
        <v>18</v>
      </c>
      <c r="K8" s="62">
        <f>AVERAGE(VLOOKUP(D8,DICIONÁRIO!$A$1:$B$13,2,FALSE),VLOOKUP(E8,DICIONÁRIO!$A$1:$B$13,2,FALSE),VLOOKUP('5) I-Impacto'!F8,DICIONÁRIO!$A$1:$B$13,2,FALSE),VLOOKUP(G8,DICIONÁRIO!$A$1:$B$13,2,FALSE),VLOOKUP('5) I-Impacto'!H8,DICIONÁRIO!$A$1:$B$13,2,FALSE),VLOOKUP('5) I-Impacto'!I8,DICIONÁRIO!$A$1:$B$13,2,FALSE), VLOOKUP('5) I-Impacto'!J8,DICIONÁRIO!$A$1:$B$13,2,FALSE))</f>
        <v>2.4285714285714284</v>
      </c>
    </row>
    <row r="9" spans="1:11" ht="75" customHeight="1">
      <c r="A9" s="55" t="str">
        <f>'4) R-Alcance'!A8</f>
        <v>Medicamentos</v>
      </c>
      <c r="B9" s="55" t="str">
        <f>'4) R-Alcance'!B8</f>
        <v>GGBIO</v>
      </c>
      <c r="C9" s="60" t="str">
        <f>'4) R-Alcance'!C8</f>
        <v>8.20 - Revisão do marco regulatório que trata das alterações pós registro de produtos biológicos e seu cancelamento.</v>
      </c>
      <c r="D9" s="123" t="s">
        <v>75</v>
      </c>
      <c r="E9" s="121" t="s">
        <v>75</v>
      </c>
      <c r="F9" s="121" t="s">
        <v>72</v>
      </c>
      <c r="G9" s="121" t="s">
        <v>73</v>
      </c>
      <c r="H9" s="121" t="s">
        <v>72</v>
      </c>
      <c r="I9" s="122" t="s">
        <v>40</v>
      </c>
      <c r="J9" s="122" t="s">
        <v>40</v>
      </c>
      <c r="K9" s="62">
        <f>AVERAGE(VLOOKUP(D9,DICIONÁRIO!$A$1:$B$13,2,FALSE),VLOOKUP(E9,DICIONÁRIO!$A$1:$B$13,2,FALSE),VLOOKUP('5) I-Impacto'!F9,DICIONÁRIO!$A$1:$B$13,2,FALSE),VLOOKUP(G9,DICIONÁRIO!$A$1:$B$13,2,FALSE),VLOOKUP('5) I-Impacto'!H9,DICIONÁRIO!$A$1:$B$13,2,FALSE),VLOOKUP('5) I-Impacto'!I9,DICIONÁRIO!$A$1:$B$13,2,FALSE), VLOOKUP('5) I-Impacto'!J9,DICIONÁRIO!$A$1:$B$13,2,FALSE))</f>
        <v>1.2857142857142858</v>
      </c>
    </row>
    <row r="10" spans="1:11" ht="75" customHeight="1">
      <c r="A10" s="55" t="str">
        <f>'4) R-Alcance'!A9</f>
        <v>Medicamentos</v>
      </c>
      <c r="B10" s="55" t="str">
        <f>'4) R-Alcance'!B9</f>
        <v>GGBIO</v>
      </c>
      <c r="C10" s="60" t="str">
        <f>'4) R-Alcance'!C9</f>
        <v xml:space="preserve">8.24 - Requisitos sanitários para a regularização e vigilância de medicamentos industrializados de uso humano em todo o seu ciclo de vida </v>
      </c>
      <c r="D10" s="123" t="s">
        <v>71</v>
      </c>
      <c r="E10" s="121" t="s">
        <v>71</v>
      </c>
      <c r="F10" s="121" t="s">
        <v>74</v>
      </c>
      <c r="G10" s="121" t="s">
        <v>74</v>
      </c>
      <c r="H10" s="121" t="s">
        <v>74</v>
      </c>
      <c r="I10" s="122" t="s">
        <v>18</v>
      </c>
      <c r="J10" s="122" t="s">
        <v>40</v>
      </c>
      <c r="K10" s="62">
        <f>AVERAGE(VLOOKUP(D10,DICIONÁRIO!$A$1:$B$13,2,FALSE),VLOOKUP(E10,DICIONÁRIO!$A$1:$B$13,2,FALSE),VLOOKUP('5) I-Impacto'!F10,DICIONÁRIO!$A$1:$B$13,2,FALSE),VLOOKUP(G10,DICIONÁRIO!$A$1:$B$13,2,FALSE),VLOOKUP('5) I-Impacto'!H10,DICIONÁRIO!$A$1:$B$13,2,FALSE),VLOOKUP('5) I-Impacto'!I10,DICIONÁRIO!$A$1:$B$13,2,FALSE), VLOOKUP('5) I-Impacto'!J10,DICIONÁRIO!$A$1:$B$13,2,FALSE))</f>
        <v>1.7142857142857142</v>
      </c>
    </row>
    <row r="11" spans="1:11" ht="75" customHeight="1">
      <c r="A11" s="55" t="str">
        <f>'4) R-Alcance'!A10</f>
        <v>Medicamentos</v>
      </c>
      <c r="B11" s="55" t="str">
        <f>'4) R-Alcance'!B10</f>
        <v>GGBIO e GGMED</v>
      </c>
      <c r="C11" s="60" t="str">
        <f>'4) R-Alcance'!C10</f>
        <v>8.38 - Termo de compromisso para fins de registro, pós-registro ou autorização temporária de uso emergencial de medicamentos (equivalente ao tema 8.18)</v>
      </c>
      <c r="D11" s="123" t="s">
        <v>76</v>
      </c>
      <c r="E11" s="121" t="s">
        <v>76</v>
      </c>
      <c r="F11" s="121" t="s">
        <v>72</v>
      </c>
      <c r="G11" s="121" t="s">
        <v>72</v>
      </c>
      <c r="H11" s="121" t="s">
        <v>73</v>
      </c>
      <c r="I11" s="122" t="s">
        <v>18</v>
      </c>
      <c r="J11" s="122" t="s">
        <v>18</v>
      </c>
      <c r="K11" s="62">
        <f>AVERAGE(VLOOKUP(D11,DICIONÁRIO!$A$1:$B$13,2,FALSE),VLOOKUP(E11,DICIONÁRIO!$A$1:$B$13,2,FALSE),VLOOKUP('5) I-Impacto'!F11,DICIONÁRIO!$A$1:$B$13,2,FALSE),VLOOKUP(G11,DICIONÁRIO!$A$1:$B$13,2,FALSE),VLOOKUP('5) I-Impacto'!H11,DICIONÁRIO!$A$1:$B$13,2,FALSE),VLOOKUP('5) I-Impacto'!I11,DICIONÁRIO!$A$1:$B$13,2,FALSE), VLOOKUP('5) I-Impacto'!J11,DICIONÁRIO!$A$1:$B$13,2,FALSE))</f>
        <v>2.4285714285714284</v>
      </c>
    </row>
    <row r="12" spans="1:11" ht="75" customHeight="1">
      <c r="A12" s="55" t="str">
        <f>'4) R-Alcance'!A11</f>
        <v>Medicamentos</v>
      </c>
      <c r="B12" s="55" t="str">
        <f>'4) R-Alcance'!B11</f>
        <v>GGBIO</v>
      </c>
      <c r="C12" s="60" t="str">
        <f>'4) R-Alcance'!C11</f>
        <v>13.1 - Elaboração de marco legal para as alterações pós registro de produtos de terapia avançada</v>
      </c>
      <c r="D12" s="123" t="s">
        <v>71</v>
      </c>
      <c r="E12" s="121" t="s">
        <v>71</v>
      </c>
      <c r="F12" s="121" t="s">
        <v>73</v>
      </c>
      <c r="G12" s="121" t="s">
        <v>77</v>
      </c>
      <c r="H12" s="121" t="s">
        <v>74</v>
      </c>
      <c r="I12" s="122" t="s">
        <v>18</v>
      </c>
      <c r="J12" s="122" t="s">
        <v>40</v>
      </c>
      <c r="K12" s="62">
        <f>AVERAGE(VLOOKUP(D12,DICIONÁRIO!$A$1:$B$13,2,FALSE),VLOOKUP(E12,DICIONÁRIO!$A$1:$B$13,2,FALSE),VLOOKUP('5) I-Impacto'!F12,DICIONÁRIO!$A$1:$B$13,2,FALSE),VLOOKUP(G12,DICIONÁRIO!$A$1:$B$13,2,FALSE),VLOOKUP('5) I-Impacto'!H12,DICIONÁRIO!$A$1:$B$13,2,FALSE),VLOOKUP('5) I-Impacto'!I12,DICIONÁRIO!$A$1:$B$13,2,FALSE), VLOOKUP('5) I-Impacto'!J12,DICIONÁRIO!$A$1:$B$13,2,FALSE))</f>
        <v>2.1428571428571428</v>
      </c>
    </row>
    <row r="13" spans="1:11" ht="75" customHeight="1">
      <c r="A13" s="55" t="str">
        <f>'4) R-Alcance'!A12</f>
        <v>Medicamentos</v>
      </c>
      <c r="B13" s="55" t="str">
        <f>'4) R-Alcance'!B12</f>
        <v>GGBIO</v>
      </c>
      <c r="C13" s="60" t="str">
        <f>'4) R-Alcance'!C12</f>
        <v>13.2 - Regulamentação para Boas Práticas em produtos do sangue para fins não transfusionais</v>
      </c>
      <c r="D13" s="123" t="s">
        <v>75</v>
      </c>
      <c r="E13" s="121" t="s">
        <v>75</v>
      </c>
      <c r="F13" s="121" t="s">
        <v>74</v>
      </c>
      <c r="G13" s="121" t="s">
        <v>73</v>
      </c>
      <c r="H13" s="121" t="s">
        <v>74</v>
      </c>
      <c r="I13" s="122" t="s">
        <v>40</v>
      </c>
      <c r="J13" s="122" t="s">
        <v>40</v>
      </c>
      <c r="K13" s="62">
        <f>AVERAGE(VLOOKUP(D13,DICIONÁRIO!$A$1:$B$13,2,FALSE),VLOOKUP(E13,DICIONÁRIO!$A$1:$B$13,2,FALSE),VLOOKUP('5) I-Impacto'!F13,DICIONÁRIO!$A$1:$B$13,2,FALSE),VLOOKUP(G13,DICIONÁRIO!$A$1:$B$13,2,FALSE),VLOOKUP('5) I-Impacto'!H13,DICIONÁRIO!$A$1:$B$13,2,FALSE),VLOOKUP('5) I-Impacto'!I13,DICIONÁRIO!$A$1:$B$13,2,FALSE), VLOOKUP('5) I-Impacto'!J13,DICIONÁRIO!$A$1:$B$13,2,FALSE))</f>
        <v>0.8571428571428571</v>
      </c>
    </row>
    <row r="14" spans="1:11" ht="75" customHeight="1">
      <c r="A14" s="55" t="str">
        <f>'4) R-Alcance'!A13</f>
        <v>Medicamentos</v>
      </c>
      <c r="B14" s="55" t="str">
        <f>'4) R-Alcance'!B13</f>
        <v>GGBIO</v>
      </c>
      <c r="C14" s="60" t="str">
        <f>'4) R-Alcance'!C13</f>
        <v>13.3 - Revisão e atualização dos requisitos sanitários relativos às Boas Práticas no Ciclo do Sangue</v>
      </c>
      <c r="D14" s="123" t="s">
        <v>76</v>
      </c>
      <c r="E14" s="121" t="s">
        <v>75</v>
      </c>
      <c r="F14" s="121" t="s">
        <v>73</v>
      </c>
      <c r="G14" s="121" t="s">
        <v>73</v>
      </c>
      <c r="H14" s="121" t="s">
        <v>78</v>
      </c>
      <c r="I14" s="122" t="s">
        <v>40</v>
      </c>
      <c r="J14" s="122" t="s">
        <v>40</v>
      </c>
      <c r="K14" s="62">
        <f>AVERAGE(VLOOKUP(D14,DICIONÁRIO!$A$1:$B$13,2,FALSE),VLOOKUP(E14,DICIONÁRIO!$A$1:$B$13,2,FALSE),VLOOKUP('5) I-Impacto'!F14,DICIONÁRIO!$A$1:$B$13,2,FALSE),VLOOKUP(G14,DICIONÁRIO!$A$1:$B$13,2,FALSE),VLOOKUP('5) I-Impacto'!H14,DICIONÁRIO!$A$1:$B$13,2,FALSE),VLOOKUP('5) I-Impacto'!I14,DICIONÁRIO!$A$1:$B$13,2,FALSE), VLOOKUP('5) I-Impacto'!J14,DICIONÁRIO!$A$1:$B$13,2,FALSE))</f>
        <v>1.0714285714285714</v>
      </c>
    </row>
    <row r="15" spans="1:11" ht="75" customHeight="1">
      <c r="A15" s="55" t="str">
        <f>'4) R-Alcance'!A14</f>
        <v>Medicamentos</v>
      </c>
      <c r="B15" s="55" t="str">
        <f>'4) R-Alcance'!B14</f>
        <v>GGBIO</v>
      </c>
      <c r="C15" s="60" t="str">
        <f>'4) R-Alcance'!C14</f>
        <v>8.39 - Atualização periódica da composição da vacina Influenza sazonal</v>
      </c>
      <c r="D15" s="130" t="s">
        <v>76</v>
      </c>
      <c r="E15" s="121" t="s">
        <v>71</v>
      </c>
      <c r="F15" s="121" t="s">
        <v>76</v>
      </c>
      <c r="G15" s="121" t="s">
        <v>75</v>
      </c>
      <c r="H15" s="121" t="s">
        <v>75</v>
      </c>
      <c r="I15" s="122" t="s">
        <v>18</v>
      </c>
      <c r="J15" s="122" t="s">
        <v>40</v>
      </c>
      <c r="K15" s="62">
        <f>AVERAGE(VLOOKUP(D15,DICIONÁRIO!$A$1:$B$13,2,FALSE),VLOOKUP(E15,DICIONÁRIO!$A$1:$B$13,2,FALSE),VLOOKUP('5) I-Impacto'!F15,DICIONÁRIO!$A$1:$B$13,2,FALSE),VLOOKUP(G15,DICIONÁRIO!$A$1:$B$13,2,FALSE),VLOOKUP('5) I-Impacto'!H15,DICIONÁRIO!$A$1:$B$13,2,FALSE),VLOOKUP('5) I-Impacto'!I15,DICIONÁRIO!$A$1:$B$13,2,FALSE), VLOOKUP('5) I-Impacto'!J15,DICIONÁRIO!$A$1:$B$13,2,FALSE))</f>
        <v>1.7142857142857142</v>
      </c>
    </row>
    <row r="16" spans="1:11" ht="75" customHeight="1">
      <c r="A16" s="55" t="str">
        <f>'4) R-Alcance'!A15</f>
        <v>Medicamentos</v>
      </c>
      <c r="B16" s="55" t="str">
        <f>'4) R-Alcance'!B15</f>
        <v>GSTCO/GGBIO</v>
      </c>
      <c r="C16" s="60" t="str">
        <f>'4) R-Alcance'!C15</f>
        <v>Atualização da Resolução RDC nº 506/2021, que trata da pesquisa clínica de produtos de terapia avançada, em função da publicação da Lei nº 14.874/2024.</v>
      </c>
      <c r="D16" s="123" t="s">
        <v>71</v>
      </c>
      <c r="E16" s="121" t="s">
        <v>71</v>
      </c>
      <c r="F16" s="121" t="s">
        <v>72</v>
      </c>
      <c r="G16" s="121" t="s">
        <v>77</v>
      </c>
      <c r="H16" s="121" t="s">
        <v>72</v>
      </c>
      <c r="I16" s="122" t="s">
        <v>40</v>
      </c>
      <c r="J16" s="122" t="s">
        <v>18</v>
      </c>
      <c r="K16" s="62">
        <f>AVERAGE(VLOOKUP(D16,DICIONÁRIO!$A$1:$B$13,2,FALSE),VLOOKUP(E16,DICIONÁRIO!$A$1:$B$13,2,FALSE),VLOOKUP('5) I-Impacto'!F16,DICIONÁRIO!$A$1:$B$13,2,FALSE),VLOOKUP(G16,DICIONÁRIO!$A$1:$B$13,2,FALSE),VLOOKUP('5) I-Impacto'!H16,DICIONÁRIO!$A$1:$B$13,2,FALSE),VLOOKUP('5) I-Impacto'!I16,DICIONÁRIO!$A$1:$B$13,2,FALSE), VLOOKUP('5) I-Impacto'!J16,DICIONÁRIO!$A$1:$B$13,2,FALSE))</f>
        <v>2.4285714285714284</v>
      </c>
    </row>
    <row r="17" spans="1:11" ht="75" customHeight="1">
      <c r="A17" s="55">
        <f>'4) R-Alcance'!A16</f>
        <v>0</v>
      </c>
      <c r="B17" s="55">
        <f>'4) R-Alcance'!B16</f>
        <v>0</v>
      </c>
      <c r="C17" s="60">
        <f>'4) R-Alcance'!C16</f>
        <v>0</v>
      </c>
      <c r="D17" s="123"/>
      <c r="E17" s="121"/>
      <c r="F17" s="121"/>
      <c r="G17" s="121"/>
      <c r="H17" s="121"/>
      <c r="I17" s="122"/>
      <c r="J17" s="122"/>
      <c r="K17" s="62"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55">
        <f>'4) R-Alcance'!A17</f>
        <v>0</v>
      </c>
      <c r="B18" s="55">
        <f>'4) R-Alcance'!B17</f>
        <v>0</v>
      </c>
      <c r="C18" s="60">
        <f>'4) R-Alcance'!C17</f>
        <v>0</v>
      </c>
      <c r="D18" s="123"/>
      <c r="E18" s="121"/>
      <c r="F18" s="121"/>
      <c r="G18" s="121"/>
      <c r="H18" s="121"/>
      <c r="I18" s="122"/>
      <c r="J18" s="122"/>
      <c r="K18" s="62"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55">
        <f>'4) R-Alcance'!A18</f>
        <v>0</v>
      </c>
      <c r="B19" s="55">
        <f>'4) R-Alcance'!B18</f>
        <v>0</v>
      </c>
      <c r="C19" s="60">
        <f>'4) R-Alcance'!C18</f>
        <v>0</v>
      </c>
      <c r="D19" s="123"/>
      <c r="E19" s="121"/>
      <c r="F19" s="121"/>
      <c r="G19" s="121"/>
      <c r="H19" s="121"/>
      <c r="I19" s="122"/>
      <c r="J19" s="122"/>
      <c r="K19" s="62"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55">
        <f>'4) R-Alcance'!A19</f>
        <v>0</v>
      </c>
      <c r="B20" s="55">
        <f>'4) R-Alcance'!B19</f>
        <v>0</v>
      </c>
      <c r="C20" s="60">
        <f>'4) R-Alcance'!C19</f>
        <v>0</v>
      </c>
      <c r="D20" s="123"/>
      <c r="E20" s="121"/>
      <c r="F20" s="121"/>
      <c r="G20" s="121"/>
      <c r="H20" s="121"/>
      <c r="I20" s="122"/>
      <c r="J20" s="122"/>
      <c r="K20" s="62"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55">
        <f>'4) R-Alcance'!A20</f>
        <v>0</v>
      </c>
      <c r="B21" s="55">
        <f>'4) R-Alcance'!B20</f>
        <v>0</v>
      </c>
      <c r="C21" s="60">
        <f>'4) R-Alcance'!C20</f>
        <v>0</v>
      </c>
      <c r="D21" s="123"/>
      <c r="E21" s="121"/>
      <c r="F21" s="121"/>
      <c r="G21" s="121"/>
      <c r="H21" s="121"/>
      <c r="I21" s="122"/>
      <c r="J21" s="122"/>
      <c r="K21" s="62"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55">
        <f>'4) R-Alcance'!A21</f>
        <v>0</v>
      </c>
      <c r="B22" s="55">
        <f>'4) R-Alcance'!B21</f>
        <v>0</v>
      </c>
      <c r="C22" s="60">
        <f>'4) R-Alcance'!C21</f>
        <v>0</v>
      </c>
      <c r="D22" s="123"/>
      <c r="E22" s="121"/>
      <c r="F22" s="121"/>
      <c r="G22" s="121"/>
      <c r="H22" s="121"/>
      <c r="I22" s="122"/>
      <c r="J22" s="122"/>
      <c r="K22" s="62"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55">
        <f>'4) R-Alcance'!A22</f>
        <v>0</v>
      </c>
      <c r="B23" s="55">
        <f>'4) R-Alcance'!B22</f>
        <v>0</v>
      </c>
      <c r="C23" s="60">
        <f>'4) R-Alcance'!C22</f>
        <v>0</v>
      </c>
      <c r="D23" s="123"/>
      <c r="E23" s="121"/>
      <c r="F23" s="121"/>
      <c r="G23" s="121"/>
      <c r="H23" s="121"/>
      <c r="I23" s="122"/>
      <c r="J23" s="122"/>
      <c r="K23" s="62"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55">
        <f>'4) R-Alcance'!A23</f>
        <v>0</v>
      </c>
      <c r="B24" s="55">
        <f>'4) R-Alcance'!B23</f>
        <v>0</v>
      </c>
      <c r="C24" s="60">
        <f>'4) R-Alcance'!C23</f>
        <v>0</v>
      </c>
      <c r="D24" s="123"/>
      <c r="E24" s="121"/>
      <c r="F24" s="121"/>
      <c r="G24" s="121"/>
      <c r="H24" s="121"/>
      <c r="I24" s="122"/>
      <c r="J24" s="122"/>
      <c r="K24" s="62"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55">
        <f>'4) R-Alcance'!A24</f>
        <v>0</v>
      </c>
      <c r="B25" s="55">
        <f>'4) R-Alcance'!B24</f>
        <v>0</v>
      </c>
      <c r="C25" s="60">
        <f>'4) R-Alcance'!C24</f>
        <v>0</v>
      </c>
      <c r="D25" s="123"/>
      <c r="E25" s="121"/>
      <c r="F25" s="121"/>
      <c r="G25" s="121"/>
      <c r="H25" s="121"/>
      <c r="I25" s="122"/>
      <c r="J25" s="122"/>
      <c r="K25" s="62"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55">
        <f>'4) R-Alcance'!A25</f>
        <v>0</v>
      </c>
      <c r="B26" s="55">
        <f>'4) R-Alcance'!B25</f>
        <v>0</v>
      </c>
      <c r="C26" s="60">
        <f>'4) R-Alcance'!C25</f>
        <v>0</v>
      </c>
      <c r="D26" s="123"/>
      <c r="E26" s="121"/>
      <c r="F26" s="121"/>
      <c r="G26" s="121"/>
      <c r="H26" s="121"/>
      <c r="I26" s="122"/>
      <c r="J26" s="122"/>
      <c r="K26" s="62"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55">
        <f>'4) R-Alcance'!A26</f>
        <v>0</v>
      </c>
      <c r="B27" s="55">
        <f>'4) R-Alcance'!B26</f>
        <v>0</v>
      </c>
      <c r="C27" s="60">
        <f>'4) R-Alcance'!C26</f>
        <v>0</v>
      </c>
      <c r="D27" s="123"/>
      <c r="E27" s="121"/>
      <c r="F27" s="121"/>
      <c r="G27" s="121"/>
      <c r="H27" s="121"/>
      <c r="I27" s="122"/>
      <c r="J27" s="122"/>
      <c r="K27" s="62"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55">
        <f>'4) R-Alcance'!A27</f>
        <v>0</v>
      </c>
      <c r="B28" s="55">
        <f>'4) R-Alcance'!B27</f>
        <v>0</v>
      </c>
      <c r="C28" s="60">
        <f>'4) R-Alcance'!C27</f>
        <v>0</v>
      </c>
      <c r="D28" s="123"/>
      <c r="E28" s="121"/>
      <c r="F28" s="121"/>
      <c r="G28" s="121"/>
      <c r="H28" s="121"/>
      <c r="I28" s="122"/>
      <c r="J28" s="122"/>
      <c r="K28" s="62"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55">
        <f>'4) R-Alcance'!A28</f>
        <v>0</v>
      </c>
      <c r="B29" s="55">
        <f>'4) R-Alcance'!B28</f>
        <v>0</v>
      </c>
      <c r="C29" s="60">
        <f>'4) R-Alcance'!C28</f>
        <v>0</v>
      </c>
      <c r="D29" s="123"/>
      <c r="E29" s="121"/>
      <c r="F29" s="121"/>
      <c r="G29" s="121"/>
      <c r="H29" s="121"/>
      <c r="I29" s="122"/>
      <c r="J29" s="122"/>
      <c r="K29" s="62"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55">
        <f>'4) R-Alcance'!A29</f>
        <v>0</v>
      </c>
      <c r="B30" s="55">
        <f>'4) R-Alcance'!B29</f>
        <v>0</v>
      </c>
      <c r="C30" s="60">
        <f>'4) R-Alcance'!C29</f>
        <v>0</v>
      </c>
      <c r="D30" s="123"/>
      <c r="E30" s="121"/>
      <c r="F30" s="121"/>
      <c r="G30" s="121"/>
      <c r="H30" s="121"/>
      <c r="I30" s="122"/>
      <c r="J30" s="122"/>
      <c r="K30" s="62"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55">
        <f>'4) R-Alcance'!A30</f>
        <v>0</v>
      </c>
      <c r="B31" s="55">
        <f>'4) R-Alcance'!B30</f>
        <v>0</v>
      </c>
      <c r="C31" s="60">
        <f>'4) R-Alcance'!C30</f>
        <v>0</v>
      </c>
      <c r="D31" s="123"/>
      <c r="E31" s="121"/>
      <c r="F31" s="121"/>
      <c r="G31" s="121"/>
      <c r="H31" s="121"/>
      <c r="I31" s="122"/>
      <c r="J31" s="122"/>
      <c r="K31" s="62"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55">
        <f>'4) R-Alcance'!A31</f>
        <v>0</v>
      </c>
      <c r="B32" s="55">
        <f>'4) R-Alcance'!B31</f>
        <v>0</v>
      </c>
      <c r="C32" s="60">
        <f>'4) R-Alcance'!C31</f>
        <v>0</v>
      </c>
      <c r="D32" s="123"/>
      <c r="E32" s="121"/>
      <c r="F32" s="121"/>
      <c r="G32" s="121"/>
      <c r="H32" s="121"/>
      <c r="I32" s="122"/>
      <c r="J32" s="122"/>
      <c r="K32" s="62"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55">
        <f>'4) R-Alcance'!A32</f>
        <v>0</v>
      </c>
      <c r="B33" s="55">
        <f>'4) R-Alcance'!B32</f>
        <v>0</v>
      </c>
      <c r="C33" s="60">
        <f>'4) R-Alcance'!C32</f>
        <v>0</v>
      </c>
      <c r="D33" s="123"/>
      <c r="E33" s="121"/>
      <c r="F33" s="121"/>
      <c r="G33" s="121"/>
      <c r="H33" s="121"/>
      <c r="I33" s="122"/>
      <c r="J33" s="122"/>
      <c r="K33" s="62"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55">
        <f>'4) R-Alcance'!A33</f>
        <v>0</v>
      </c>
      <c r="B34" s="55">
        <f>'4) R-Alcance'!B33</f>
        <v>0</v>
      </c>
      <c r="C34" s="60">
        <f>'4) R-Alcance'!C33</f>
        <v>0</v>
      </c>
      <c r="D34" s="123"/>
      <c r="E34" s="121"/>
      <c r="F34" s="121"/>
      <c r="G34" s="121"/>
      <c r="H34" s="121"/>
      <c r="I34" s="122"/>
      <c r="J34" s="122"/>
      <c r="K34" s="62"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55">
        <f>'4) R-Alcance'!A34</f>
        <v>0</v>
      </c>
      <c r="B35" s="55">
        <f>'4) R-Alcance'!B34</f>
        <v>0</v>
      </c>
      <c r="C35" s="60">
        <f>'4) R-Alcance'!C34</f>
        <v>0</v>
      </c>
      <c r="D35" s="123"/>
      <c r="E35" s="121"/>
      <c r="F35" s="121"/>
      <c r="G35" s="121"/>
      <c r="H35" s="121"/>
      <c r="I35" s="122"/>
      <c r="J35" s="122"/>
      <c r="K35" s="62"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55">
        <f>'4) R-Alcance'!A35</f>
        <v>0</v>
      </c>
      <c r="B36" s="55">
        <f>'4) R-Alcance'!B35</f>
        <v>0</v>
      </c>
      <c r="C36" s="60">
        <f>'4) R-Alcance'!C35</f>
        <v>0</v>
      </c>
      <c r="D36" s="123"/>
      <c r="E36" s="121"/>
      <c r="F36" s="121"/>
      <c r="G36" s="121"/>
      <c r="H36" s="121"/>
      <c r="I36" s="122"/>
      <c r="J36" s="122"/>
      <c r="K36" s="62"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55">
        <f>'4) R-Alcance'!A36</f>
        <v>0</v>
      </c>
      <c r="B37" s="55">
        <f>'4) R-Alcance'!B36</f>
        <v>0</v>
      </c>
      <c r="C37" s="60">
        <f>'4) R-Alcance'!C36</f>
        <v>0</v>
      </c>
      <c r="D37" s="123"/>
      <c r="E37" s="121"/>
      <c r="F37" s="121"/>
      <c r="G37" s="121"/>
      <c r="H37" s="121"/>
      <c r="I37" s="122"/>
      <c r="J37" s="122"/>
      <c r="K37" s="62"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55">
        <f>'4) R-Alcance'!A37</f>
        <v>0</v>
      </c>
      <c r="B38" s="55">
        <f>'4) R-Alcance'!B37</f>
        <v>0</v>
      </c>
      <c r="C38" s="60">
        <f>'4) R-Alcance'!C37</f>
        <v>0</v>
      </c>
      <c r="D38" s="123"/>
      <c r="E38" s="121"/>
      <c r="F38" s="121"/>
      <c r="G38" s="121"/>
      <c r="H38" s="121"/>
      <c r="I38" s="122"/>
      <c r="J38" s="122"/>
      <c r="K38" s="62"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55">
        <f>'4) R-Alcance'!A38</f>
        <v>0</v>
      </c>
      <c r="B39" s="55">
        <f>'4) R-Alcance'!B38</f>
        <v>0</v>
      </c>
      <c r="C39" s="60">
        <f>'4) R-Alcance'!C38</f>
        <v>0</v>
      </c>
      <c r="D39" s="123"/>
      <c r="E39" s="121"/>
      <c r="F39" s="121"/>
      <c r="G39" s="121"/>
      <c r="H39" s="121"/>
      <c r="I39" s="122"/>
      <c r="J39" s="122"/>
      <c r="K39" s="62"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55">
        <f>'4) R-Alcance'!A39</f>
        <v>0</v>
      </c>
      <c r="B40" s="55">
        <f>'4) R-Alcance'!B39</f>
        <v>0</v>
      </c>
      <c r="C40" s="60">
        <f>'4) R-Alcance'!C39</f>
        <v>0</v>
      </c>
      <c r="D40" s="123"/>
      <c r="E40" s="121"/>
      <c r="F40" s="121"/>
      <c r="G40" s="121"/>
      <c r="H40" s="121"/>
      <c r="I40" s="122"/>
      <c r="J40" s="122"/>
      <c r="K40" s="62"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55">
        <f>'4) R-Alcance'!A40</f>
        <v>0</v>
      </c>
      <c r="B41" s="55">
        <f>'4) R-Alcance'!B40</f>
        <v>0</v>
      </c>
      <c r="C41" s="60">
        <f>'4) R-Alcance'!C40</f>
        <v>0</v>
      </c>
      <c r="D41" s="123"/>
      <c r="E41" s="121"/>
      <c r="F41" s="121"/>
      <c r="G41" s="121"/>
      <c r="H41" s="121"/>
      <c r="I41" s="122"/>
      <c r="J41" s="122"/>
      <c r="K41" s="62"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55">
        <f>'4) R-Alcance'!A41</f>
        <v>0</v>
      </c>
      <c r="B42" s="55">
        <f>'4) R-Alcance'!B41</f>
        <v>0</v>
      </c>
      <c r="C42" s="60">
        <f>'4) R-Alcance'!C41</f>
        <v>0</v>
      </c>
      <c r="D42" s="123"/>
      <c r="E42" s="121"/>
      <c r="F42" s="121"/>
      <c r="G42" s="121"/>
      <c r="H42" s="121"/>
      <c r="I42" s="122"/>
      <c r="J42" s="122"/>
      <c r="K42" s="62"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55">
        <f>'4) R-Alcance'!A46</f>
        <v>0</v>
      </c>
      <c r="B43" s="55">
        <f>'4) R-Alcance'!B46</f>
        <v>0</v>
      </c>
      <c r="C43" s="60">
        <f>'4) R-Alcance'!C46</f>
        <v>0</v>
      </c>
      <c r="D43" s="123"/>
      <c r="E43" s="121"/>
      <c r="F43" s="121"/>
      <c r="G43" s="121"/>
      <c r="H43" s="121"/>
      <c r="I43" s="122"/>
      <c r="J43" s="122"/>
      <c r="K43" s="62"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55">
        <f>'4) R-Alcance'!A47</f>
        <v>0</v>
      </c>
      <c r="B44" s="55">
        <f>'4) R-Alcance'!B47</f>
        <v>0</v>
      </c>
      <c r="C44" s="60">
        <f>'4) R-Alcance'!C47</f>
        <v>0</v>
      </c>
      <c r="D44" s="123"/>
      <c r="E44" s="121"/>
      <c r="F44" s="121"/>
      <c r="G44" s="121"/>
      <c r="H44" s="121"/>
      <c r="I44" s="122"/>
      <c r="J44" s="122"/>
      <c r="K44" s="62"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55">
        <f>'4) R-Alcance'!A48</f>
        <v>0</v>
      </c>
      <c r="B45" s="55">
        <f>'4) R-Alcance'!B48</f>
        <v>0</v>
      </c>
      <c r="C45" s="60">
        <f>'4) R-Alcance'!C48</f>
        <v>0</v>
      </c>
      <c r="D45" s="123"/>
      <c r="E45" s="121"/>
      <c r="F45" s="121"/>
      <c r="G45" s="121"/>
      <c r="H45" s="121"/>
      <c r="I45" s="122"/>
      <c r="J45" s="122"/>
      <c r="K45" s="62"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55">
        <f>'4) R-Alcance'!A49</f>
        <v>0</v>
      </c>
      <c r="B46" s="55">
        <f>'4) R-Alcance'!B49</f>
        <v>0</v>
      </c>
      <c r="C46" s="60">
        <f>'4) R-Alcance'!C49</f>
        <v>0</v>
      </c>
      <c r="D46" s="123"/>
      <c r="E46" s="121"/>
      <c r="F46" s="121"/>
      <c r="G46" s="121"/>
      <c r="H46" s="121"/>
      <c r="I46" s="122"/>
      <c r="J46" s="122"/>
      <c r="K46" s="62"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55">
        <f>'4) R-Alcance'!A50</f>
        <v>0</v>
      </c>
      <c r="B47" s="55">
        <f>'4) R-Alcance'!B50</f>
        <v>0</v>
      </c>
      <c r="C47" s="60">
        <f>'4) R-Alcance'!C50</f>
        <v>0</v>
      </c>
      <c r="D47" s="123"/>
      <c r="E47" s="121"/>
      <c r="F47" s="121"/>
      <c r="G47" s="121"/>
      <c r="H47" s="121"/>
      <c r="I47" s="122"/>
      <c r="J47" s="122"/>
      <c r="K47" s="62"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55">
        <f>'4) R-Alcance'!A51</f>
        <v>0</v>
      </c>
      <c r="B48" s="55">
        <f>'4) R-Alcance'!B51</f>
        <v>0</v>
      </c>
      <c r="C48" s="60">
        <f>'4) R-Alcance'!C51</f>
        <v>0</v>
      </c>
      <c r="D48" s="123"/>
      <c r="E48" s="121"/>
      <c r="F48" s="121"/>
      <c r="G48" s="121"/>
      <c r="H48" s="121"/>
      <c r="I48" s="122"/>
      <c r="J48" s="122"/>
      <c r="K48" s="62"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55">
        <f>'4) R-Alcance'!A52</f>
        <v>0</v>
      </c>
      <c r="B49" s="55">
        <f>'4) R-Alcance'!B52</f>
        <v>0</v>
      </c>
      <c r="C49" s="60">
        <f>'4) R-Alcance'!C52</f>
        <v>0</v>
      </c>
      <c r="D49" s="123"/>
      <c r="E49" s="121"/>
      <c r="F49" s="121"/>
      <c r="G49" s="121"/>
      <c r="H49" s="121"/>
      <c r="I49" s="122"/>
      <c r="J49" s="122"/>
      <c r="K49" s="62"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56">
        <f>'4) R-Alcance'!A53</f>
        <v>0</v>
      </c>
      <c r="B50" s="56">
        <f>'4) R-Alcance'!B53</f>
        <v>0</v>
      </c>
      <c r="C50" s="61">
        <f>'4) R-Alcance'!C53</f>
        <v>0</v>
      </c>
      <c r="D50" s="126"/>
      <c r="E50" s="127"/>
      <c r="F50" s="127"/>
      <c r="G50" s="127"/>
      <c r="H50" s="127"/>
      <c r="I50" s="128"/>
      <c r="J50" s="128"/>
      <c r="K50" s="63"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j5CVZsYQfe9gGpgcPk0kew3kyppf4JTpxEookHTGu9TLYIvs7CZZRbMadpyFeA4kqgFNga+9VNjFDR0+Hk3Jdg==" saltValue="k9XhlvvRVlSsjpIvJrXP6w=="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5">
    <dataValidation type="list" allowBlank="1" showInputMessage="1" showErrorMessage="1" sqref="J5:J50" xr:uid="{02DA9E3C-2818-42BC-98E3-8E8FEBD723CE}">
      <formula1>"Sim, Não"</formula1>
    </dataValidation>
    <dataValidation type="list" allowBlank="1" showInputMessage="1" showErrorMessage="1" sqref="G3:H3 F5:H14 F16: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 type="list" allowBlank="1" showInputMessage="1" showErrorMessage="1" sqref="E15:H15" xr:uid="{3A9CC9C3-F78A-43D4-A45F-63AC20C45C20}">
      <formula1>"Não contribui, Mínima, Baixa, Média, Alta, Altíssima"</formula1>
    </dataValidation>
    <dataValidation type="list" allowBlank="1" showInputMessage="1" showErrorMessage="1" sqref="D15" xr:uid="{F83FD9F8-9D97-44EA-81BB-795F5C62E95C}">
      <formula1>"Mínima, Baixa, Média, Alta, Altíssima"</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D5:D7 D9:D10 D12:D14 D16:D50</xm:sqref>
        </x14:dataValidation>
        <x14:dataValidation type="list" allowBlank="1" showInputMessage="1" showErrorMessage="1" xr:uid="{C898DCF9-9821-4EA2-BEE9-854B65929920}">
          <x14:formula1>
            <xm:f>DICIONÁRIO!$A$10:$A$13</xm:f>
          </x14:formula1>
          <xm:sqref>E5:E7 E9:E10 E12:E14 E16:E50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topLeftCell="A14" workbookViewId="0">
      <selection activeCell="D16" sqref="D16"/>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88" t="s">
        <v>0</v>
      </c>
      <c r="B1" s="189"/>
      <c r="C1" s="189"/>
      <c r="D1" s="189"/>
      <c r="E1" s="190"/>
    </row>
    <row r="2" spans="1:5" ht="43.9" customHeight="1" thickBot="1">
      <c r="A2" s="191" t="s">
        <v>1</v>
      </c>
      <c r="B2" s="192"/>
      <c r="C2" s="192"/>
      <c r="D2" s="192"/>
      <c r="E2" s="193"/>
    </row>
    <row r="3" spans="1:5" ht="30.75" thickBot="1">
      <c r="A3" s="36" t="s">
        <v>7</v>
      </c>
      <c r="B3" s="37" t="s">
        <v>8</v>
      </c>
      <c r="C3" s="37" t="s">
        <v>9</v>
      </c>
      <c r="D3" s="46" t="s">
        <v>79</v>
      </c>
      <c r="E3" s="65" t="s">
        <v>60</v>
      </c>
    </row>
    <row r="4" spans="1:5" s="8" customFormat="1" ht="75" customHeight="1">
      <c r="A4" s="52" t="str">
        <f>'4) R-Alcance'!A4</f>
        <v>Medicamentos</v>
      </c>
      <c r="B4" s="48" t="str">
        <f>'4) R-Alcance'!B4</f>
        <v>GGBIO</v>
      </c>
      <c r="C4" s="64" t="str">
        <f>'4) R-Alcance'!C4</f>
        <v>8.3 - Atualização dos requisitos técnicos e regulatórios para o registro de Produtos Biológicos</v>
      </c>
      <c r="D4" s="117" t="s">
        <v>71</v>
      </c>
      <c r="E4" s="26" t="str" cm="1">
        <f t="array" ref="E4">_xlfn.IFS(D4="Alta","1",D4="Média","0,8",D4="Baixa","0,5")</f>
        <v>1</v>
      </c>
    </row>
    <row r="5" spans="1:5" s="8" customFormat="1" ht="75" customHeight="1">
      <c r="A5" s="52" t="str">
        <f>'4) R-Alcance'!A5</f>
        <v>Medicamentos</v>
      </c>
      <c r="B5" s="48" t="str">
        <f>'4) R-Alcance'!B5</f>
        <v>GGBIO</v>
      </c>
      <c r="C5" s="64" t="str">
        <f>'4) R-Alcance'!C5</f>
        <v>8.5 - Condições e procedimentos para o registro de vacinas influenza pré-pandêmicas, atualização para uma cepa pandêmica e autorização de uso, comercialização e monitoramento das vacinas pandêmicas contra influenza</v>
      </c>
      <c r="D5" s="114" t="s">
        <v>71</v>
      </c>
      <c r="E5" s="26" t="str" cm="1">
        <f t="array" ref="E5">_xlfn.IFS(D5="Alta","1",D5="Média","0,8",D5="Baixa","0,5")</f>
        <v>1</v>
      </c>
    </row>
    <row r="6" spans="1:5" s="8" customFormat="1" ht="75" customHeight="1">
      <c r="A6" s="52" t="str">
        <f>'4) R-Alcance'!A6</f>
        <v>Medicamentos</v>
      </c>
      <c r="B6" s="48" t="str">
        <f>'4) R-Alcance'!B6</f>
        <v>GGBIO</v>
      </c>
      <c r="C6" s="64" t="str">
        <f>'4) R-Alcance'!C6</f>
        <v>8.11 - Previsão expressa da aplicabilidade da norma de pós registro de produtos sintéticos para a  regularização de radiofármacos</v>
      </c>
      <c r="D6" s="114" t="s">
        <v>71</v>
      </c>
      <c r="E6" s="26" t="str" cm="1">
        <f t="array" ref="E6">_xlfn.IFS(D6="Alta","1",D6="Média","0,8",D6="Baixa","0,5")</f>
        <v>1</v>
      </c>
    </row>
    <row r="7" spans="1:5" s="8" customFormat="1" ht="75" customHeight="1">
      <c r="A7" s="52" t="str">
        <f>'4) R-Alcance'!A7</f>
        <v>Medicamentos</v>
      </c>
      <c r="B7" s="48" t="str">
        <f>'4) R-Alcance'!B7</f>
        <v>GGBIO e GGMED</v>
      </c>
      <c r="C7" s="64" t="str">
        <f>'4) R-Alcance'!C7</f>
        <v>8.18 - Regularização sanitária condicional de medicamentos via termo de compromisso (equivalente ao tema 8.38)</v>
      </c>
      <c r="D7" s="114" t="s">
        <v>76</v>
      </c>
      <c r="E7" s="26" t="str" cm="1">
        <f t="array" ref="E7">_xlfn.IFS(D7="Alta","1",D7="Média","0,8",D7="Baixa","0,5")</f>
        <v>0,8</v>
      </c>
    </row>
    <row r="8" spans="1:5" s="8" customFormat="1" ht="75" customHeight="1">
      <c r="A8" s="52" t="str">
        <f>'4) R-Alcance'!A8</f>
        <v>Medicamentos</v>
      </c>
      <c r="B8" s="48" t="str">
        <f>'4) R-Alcance'!B8</f>
        <v>GGBIO</v>
      </c>
      <c r="C8" s="64" t="str">
        <f>'4) R-Alcance'!C8</f>
        <v>8.20 - Revisão do marco regulatório que trata das alterações pós registro de produtos biológicos e seu cancelamento.</v>
      </c>
      <c r="D8" s="114" t="s">
        <v>75</v>
      </c>
      <c r="E8" s="26" t="str" cm="1">
        <f t="array" ref="E8">_xlfn.IFS(D8="Alta","1",D8="Média","0,8",D8="Baixa","0,5")</f>
        <v>0,5</v>
      </c>
    </row>
    <row r="9" spans="1:5" s="8" customFormat="1" ht="75" customHeight="1">
      <c r="A9" s="52" t="str">
        <f>'4) R-Alcance'!A9</f>
        <v>Medicamentos</v>
      </c>
      <c r="B9" s="48" t="str">
        <f>'4) R-Alcance'!B9</f>
        <v>GGBIO</v>
      </c>
      <c r="C9" s="64" t="str">
        <f>'4) R-Alcance'!C9</f>
        <v xml:space="preserve">8.24 - Requisitos sanitários para a regularização e vigilância de medicamentos industrializados de uso humano em todo o seu ciclo de vida </v>
      </c>
      <c r="D9" s="114" t="s">
        <v>71</v>
      </c>
      <c r="E9" s="26" t="str" cm="1">
        <f t="array" ref="E9">_xlfn.IFS(D9="Alta","1",D9="Média","0,8",D9="Baixa","0,5")</f>
        <v>1</v>
      </c>
    </row>
    <row r="10" spans="1:5" s="8" customFormat="1" ht="75" customHeight="1">
      <c r="A10" s="52" t="str">
        <f>'4) R-Alcance'!A10</f>
        <v>Medicamentos</v>
      </c>
      <c r="B10" s="48" t="str">
        <f>'4) R-Alcance'!B10</f>
        <v>GGBIO e GGMED</v>
      </c>
      <c r="C10" s="64" t="str">
        <f>'4) R-Alcance'!C10</f>
        <v>8.38 - Termo de compromisso para fins de registro, pós-registro ou autorização temporária de uso emergencial de medicamentos (equivalente ao tema 8.18)</v>
      </c>
      <c r="D10" s="114" t="s">
        <v>76</v>
      </c>
      <c r="E10" s="26" t="str" cm="1">
        <f t="array" ref="E10">_xlfn.IFS(D10="Alta","1",D10="Média","0,8",D10="Baixa","0,5")</f>
        <v>0,8</v>
      </c>
    </row>
    <row r="11" spans="1:5" s="8" customFormat="1" ht="75" customHeight="1">
      <c r="A11" s="52" t="str">
        <f>'4) R-Alcance'!A11</f>
        <v>Medicamentos</v>
      </c>
      <c r="B11" s="48" t="str">
        <f>'4) R-Alcance'!B11</f>
        <v>GGBIO</v>
      </c>
      <c r="C11" s="64" t="str">
        <f>'4) R-Alcance'!C11</f>
        <v>13.1 - Elaboração de marco legal para as alterações pós registro de produtos de terapia avançada</v>
      </c>
      <c r="D11" s="114" t="s">
        <v>71</v>
      </c>
      <c r="E11" s="26" t="str" cm="1">
        <f t="array" ref="E11">_xlfn.IFS(D11="Alta","1",D11="Média","0,8",D11="Baixa","0,5")</f>
        <v>1</v>
      </c>
    </row>
    <row r="12" spans="1:5" s="8" customFormat="1" ht="75" customHeight="1">
      <c r="A12" s="52" t="str">
        <f>'4) R-Alcance'!A12</f>
        <v>Medicamentos</v>
      </c>
      <c r="B12" s="48" t="str">
        <f>'4) R-Alcance'!B12</f>
        <v>GGBIO</v>
      </c>
      <c r="C12" s="64" t="str">
        <f>'4) R-Alcance'!C12</f>
        <v>13.2 - Regulamentação para Boas Práticas em produtos do sangue para fins não transfusionais</v>
      </c>
      <c r="D12" s="114" t="s">
        <v>76</v>
      </c>
      <c r="E12" s="26" t="str" cm="1">
        <f t="array" ref="E12">_xlfn.IFS(D12="Alta","1",D12="Média","0,8",D12="Baixa","0,5")</f>
        <v>0,8</v>
      </c>
    </row>
    <row r="13" spans="1:5" s="8" customFormat="1" ht="75" customHeight="1">
      <c r="A13" s="52" t="str">
        <f>'4) R-Alcance'!A13</f>
        <v>Medicamentos</v>
      </c>
      <c r="B13" s="48" t="str">
        <f>'4) R-Alcance'!B13</f>
        <v>GGBIO</v>
      </c>
      <c r="C13" s="64" t="str">
        <f>'4) R-Alcance'!C13</f>
        <v>13.3 - Revisão e atualização dos requisitos sanitários relativos às Boas Práticas no Ciclo do Sangue</v>
      </c>
      <c r="D13" s="114" t="s">
        <v>76</v>
      </c>
      <c r="E13" s="26" t="str" cm="1">
        <f t="array" ref="E13">_xlfn.IFS(D13="Alta","1",D13="Média","0,8",D13="Baixa","0,5")</f>
        <v>0,8</v>
      </c>
    </row>
    <row r="14" spans="1:5" s="8" customFormat="1" ht="75" customHeight="1">
      <c r="A14" s="52" t="str">
        <f>'4) R-Alcance'!A14</f>
        <v>Medicamentos</v>
      </c>
      <c r="B14" s="48" t="str">
        <f>'4) R-Alcance'!B14</f>
        <v>GGBIO</v>
      </c>
      <c r="C14" s="64" t="str">
        <f>'4) R-Alcance'!C14</f>
        <v>8.39 - Atualização periódica da composição da vacina Influenza sazonal</v>
      </c>
      <c r="D14" s="114" t="s">
        <v>71</v>
      </c>
      <c r="E14" s="26" t="str" cm="1">
        <f t="array" ref="E14">_xlfn.IFS(D14="Alta","1",D14="Média","0,8",D14="Baixa","0,5")</f>
        <v>1</v>
      </c>
    </row>
    <row r="15" spans="1:5" s="8" customFormat="1" ht="75" customHeight="1">
      <c r="A15" s="52" t="str">
        <f>'4) R-Alcance'!A15</f>
        <v>Medicamentos</v>
      </c>
      <c r="B15" s="48" t="str">
        <f>'4) R-Alcance'!B15</f>
        <v>GSTCO/GGBIO</v>
      </c>
      <c r="C15" s="64" t="str">
        <f>'4) R-Alcance'!C15</f>
        <v>Atualização da Resolução RDC nº 506/2021, que trata da pesquisa clínica de produtos de terapia avançada, em função da publicação da Lei nº 14.874/2024.</v>
      </c>
      <c r="D15" s="114" t="s">
        <v>71</v>
      </c>
      <c r="E15" s="26" t="str" cm="1">
        <f t="array" ref="E15">_xlfn.IFS(D15="Alta","1",D15="Média","0,8",D15="Baixa","0,5")</f>
        <v>1</v>
      </c>
    </row>
    <row r="16" spans="1:5" s="8" customFormat="1" ht="75" customHeight="1">
      <c r="A16" s="52">
        <f>'4) R-Alcance'!A16</f>
        <v>0</v>
      </c>
      <c r="B16" s="48">
        <f>'4) R-Alcance'!B16</f>
        <v>0</v>
      </c>
      <c r="C16" s="64">
        <f>'4) R-Alcance'!C16</f>
        <v>0</v>
      </c>
      <c r="D16" s="114"/>
      <c r="E16" s="26" t="e" cm="1">
        <f t="array" ref="E16">_xlfn.IFS(D16="Alta","1",D16="Média","0,8",D16="Baixa","0,5")</f>
        <v>#N/A</v>
      </c>
    </row>
    <row r="17" spans="1:5" s="8" customFormat="1" ht="75" customHeight="1">
      <c r="A17" s="52">
        <f>'4) R-Alcance'!A17</f>
        <v>0</v>
      </c>
      <c r="B17" s="48">
        <f>'4) R-Alcance'!B17</f>
        <v>0</v>
      </c>
      <c r="C17" s="64">
        <f>'4) R-Alcance'!C17</f>
        <v>0</v>
      </c>
      <c r="D17" s="114"/>
      <c r="E17" s="26" t="e" cm="1">
        <f t="array" ref="E17">_xlfn.IFS(D17="Alta","1",D17="Média","0,8",D17="Baixa","0,5")</f>
        <v>#N/A</v>
      </c>
    </row>
    <row r="18" spans="1:5" s="8" customFormat="1" ht="75" customHeight="1">
      <c r="A18" s="52">
        <f>'4) R-Alcance'!A18</f>
        <v>0</v>
      </c>
      <c r="B18" s="48">
        <f>'4) R-Alcance'!B18</f>
        <v>0</v>
      </c>
      <c r="C18" s="64">
        <f>'4) R-Alcance'!C18</f>
        <v>0</v>
      </c>
      <c r="D18" s="114"/>
      <c r="E18" s="26" t="e" cm="1">
        <f t="array" ref="E18">_xlfn.IFS(D18="Alta","1",D18="Média","0,8",D18="Baixa","0,5")</f>
        <v>#N/A</v>
      </c>
    </row>
    <row r="19" spans="1:5" s="8" customFormat="1" ht="75" customHeight="1">
      <c r="A19" s="52">
        <f>'4) R-Alcance'!A19</f>
        <v>0</v>
      </c>
      <c r="B19" s="48">
        <f>'4) R-Alcance'!B19</f>
        <v>0</v>
      </c>
      <c r="C19" s="64">
        <f>'4) R-Alcance'!C19</f>
        <v>0</v>
      </c>
      <c r="D19" s="131"/>
      <c r="E19" s="26" t="e" cm="1">
        <f t="array" ref="E19">_xlfn.IFS(D19="Alta","1",D19="Média","0,8",D19="Baixa","0,5")</f>
        <v>#N/A</v>
      </c>
    </row>
    <row r="20" spans="1:5" s="8" customFormat="1" ht="75" customHeight="1">
      <c r="A20" s="52">
        <f>'4) R-Alcance'!A20</f>
        <v>0</v>
      </c>
      <c r="B20" s="48">
        <f>'4) R-Alcance'!B20</f>
        <v>0</v>
      </c>
      <c r="C20" s="64">
        <f>'4) R-Alcance'!C20</f>
        <v>0</v>
      </c>
      <c r="D20" s="131"/>
      <c r="E20" s="26" t="e" cm="1">
        <f t="array" ref="E20">_xlfn.IFS(D20="Alta","1",D20="Média","0,8",D20="Baixa","0,5")</f>
        <v>#N/A</v>
      </c>
    </row>
    <row r="21" spans="1:5" s="8" customFormat="1" ht="75" customHeight="1">
      <c r="A21" s="52">
        <f>'4) R-Alcance'!A21</f>
        <v>0</v>
      </c>
      <c r="B21" s="48">
        <f>'4) R-Alcance'!B21</f>
        <v>0</v>
      </c>
      <c r="C21" s="64">
        <f>'4) R-Alcance'!C21</f>
        <v>0</v>
      </c>
      <c r="D21" s="131"/>
      <c r="E21" s="26" t="e" cm="1">
        <f t="array" ref="E21">_xlfn.IFS(D21="Alta","1",D21="Média","0,8",D21="Baixa","0,5")</f>
        <v>#N/A</v>
      </c>
    </row>
    <row r="22" spans="1:5" s="8" customFormat="1" ht="75" customHeight="1">
      <c r="A22" s="52">
        <f>'4) R-Alcance'!A22</f>
        <v>0</v>
      </c>
      <c r="B22" s="48">
        <f>'4) R-Alcance'!B22</f>
        <v>0</v>
      </c>
      <c r="C22" s="64">
        <f>'4) R-Alcance'!C22</f>
        <v>0</v>
      </c>
      <c r="D22" s="131"/>
      <c r="E22" s="26" t="e" cm="1">
        <f t="array" ref="E22">_xlfn.IFS(D22="Alta","1",D22="Média","0,8",D22="Baixa","0,5")</f>
        <v>#N/A</v>
      </c>
    </row>
    <row r="23" spans="1:5" s="8" customFormat="1" ht="75" customHeight="1">
      <c r="A23" s="52">
        <f>'4) R-Alcance'!A23</f>
        <v>0</v>
      </c>
      <c r="B23" s="48">
        <f>'4) R-Alcance'!B23</f>
        <v>0</v>
      </c>
      <c r="C23" s="64">
        <f>'4) R-Alcance'!C23</f>
        <v>0</v>
      </c>
      <c r="D23" s="131"/>
      <c r="E23" s="26" t="e" cm="1">
        <f t="array" ref="E23">_xlfn.IFS(D23="Alta","1",D23="Média","0,8",D23="Baixa","0,5")</f>
        <v>#N/A</v>
      </c>
    </row>
    <row r="24" spans="1:5" s="8" customFormat="1" ht="75" customHeight="1">
      <c r="A24" s="52">
        <f>'4) R-Alcance'!A24</f>
        <v>0</v>
      </c>
      <c r="B24" s="48">
        <f>'4) R-Alcance'!B24</f>
        <v>0</v>
      </c>
      <c r="C24" s="64">
        <f>'4) R-Alcance'!C24</f>
        <v>0</v>
      </c>
      <c r="D24" s="131"/>
      <c r="E24" s="26" t="e" cm="1">
        <f t="array" ref="E24">_xlfn.IFS(D24="Alta","1",D24="Média","0,8",D24="Baixa","0,5")</f>
        <v>#N/A</v>
      </c>
    </row>
    <row r="25" spans="1:5" s="8" customFormat="1" ht="75" customHeight="1">
      <c r="A25" s="52">
        <f>'4) R-Alcance'!A25</f>
        <v>0</v>
      </c>
      <c r="B25" s="48">
        <f>'4) R-Alcance'!B25</f>
        <v>0</v>
      </c>
      <c r="C25" s="64">
        <f>'4) R-Alcance'!C25</f>
        <v>0</v>
      </c>
      <c r="D25" s="131"/>
      <c r="E25" s="26" t="e" cm="1">
        <f t="array" ref="E25">_xlfn.IFS(D25="Alta","1",D25="Média","0,8",D25="Baixa","0,5")</f>
        <v>#N/A</v>
      </c>
    </row>
    <row r="26" spans="1:5" s="8" customFormat="1" ht="75" customHeight="1">
      <c r="A26" s="52">
        <f>'4) R-Alcance'!A26</f>
        <v>0</v>
      </c>
      <c r="B26" s="48">
        <f>'4) R-Alcance'!B26</f>
        <v>0</v>
      </c>
      <c r="C26" s="64">
        <f>'4) R-Alcance'!C26</f>
        <v>0</v>
      </c>
      <c r="D26" s="131"/>
      <c r="E26" s="26" t="e" cm="1">
        <f t="array" ref="E26">_xlfn.IFS(D26="Alta","1",D26="Média","0,8",D26="Baixa","0,5")</f>
        <v>#N/A</v>
      </c>
    </row>
    <row r="27" spans="1:5" s="8" customFormat="1" ht="75" customHeight="1">
      <c r="A27" s="52">
        <f>'4) R-Alcance'!A27</f>
        <v>0</v>
      </c>
      <c r="B27" s="48">
        <f>'4) R-Alcance'!B27</f>
        <v>0</v>
      </c>
      <c r="C27" s="64">
        <f>'4) R-Alcance'!C27</f>
        <v>0</v>
      </c>
      <c r="D27" s="131"/>
      <c r="E27" s="26" t="e" cm="1">
        <f t="array" ref="E27">_xlfn.IFS(D27="Alta","1",D27="Média","0,8",D27="Baixa","0,5")</f>
        <v>#N/A</v>
      </c>
    </row>
    <row r="28" spans="1:5" s="8" customFormat="1" ht="75" customHeight="1">
      <c r="A28" s="52">
        <f>'4) R-Alcance'!A28</f>
        <v>0</v>
      </c>
      <c r="B28" s="48">
        <f>'4) R-Alcance'!B28</f>
        <v>0</v>
      </c>
      <c r="C28" s="64">
        <f>'4) R-Alcance'!C28</f>
        <v>0</v>
      </c>
      <c r="D28" s="131"/>
      <c r="E28" s="26" t="e" cm="1">
        <f t="array" ref="E28">_xlfn.IFS(D28="Alta","1",D28="Média","0,8",D28="Baixa","0,5")</f>
        <v>#N/A</v>
      </c>
    </row>
    <row r="29" spans="1:5" s="8" customFormat="1" ht="75" customHeight="1">
      <c r="A29" s="52">
        <f>'4) R-Alcance'!A29</f>
        <v>0</v>
      </c>
      <c r="B29" s="48">
        <f>'4) R-Alcance'!B29</f>
        <v>0</v>
      </c>
      <c r="C29" s="64">
        <f>'4) R-Alcance'!C29</f>
        <v>0</v>
      </c>
      <c r="D29" s="131"/>
      <c r="E29" s="26" t="e" cm="1">
        <f t="array" ref="E29">_xlfn.IFS(D29="Alta","1",D29="Média","0,8",D29="Baixa","0,5")</f>
        <v>#N/A</v>
      </c>
    </row>
    <row r="30" spans="1:5" s="8" customFormat="1" ht="75" customHeight="1">
      <c r="A30" s="52">
        <f>'4) R-Alcance'!A30</f>
        <v>0</v>
      </c>
      <c r="B30" s="48">
        <f>'4) R-Alcance'!B30</f>
        <v>0</v>
      </c>
      <c r="C30" s="64">
        <f>'4) R-Alcance'!C30</f>
        <v>0</v>
      </c>
      <c r="D30" s="131"/>
      <c r="E30" s="26" t="e" cm="1">
        <f t="array" ref="E30">_xlfn.IFS(D30="Alta","1",D30="Média","0,8",D30="Baixa","0,5")</f>
        <v>#N/A</v>
      </c>
    </row>
    <row r="31" spans="1:5" s="8" customFormat="1" ht="75" customHeight="1">
      <c r="A31" s="52">
        <f>'4) R-Alcance'!A31</f>
        <v>0</v>
      </c>
      <c r="B31" s="48">
        <f>'4) R-Alcance'!B31</f>
        <v>0</v>
      </c>
      <c r="C31" s="64">
        <f>'4) R-Alcance'!C31</f>
        <v>0</v>
      </c>
      <c r="D31" s="131"/>
      <c r="E31" s="26" t="e" cm="1">
        <f t="array" ref="E31">_xlfn.IFS(D31="Alta","1",D31="Média","0,8",D31="Baixa","0,5")</f>
        <v>#N/A</v>
      </c>
    </row>
    <row r="32" spans="1:5" s="8" customFormat="1" ht="75" customHeight="1">
      <c r="A32" s="52">
        <f>'4) R-Alcance'!A32</f>
        <v>0</v>
      </c>
      <c r="B32" s="48">
        <f>'4) R-Alcance'!B32</f>
        <v>0</v>
      </c>
      <c r="C32" s="64">
        <f>'4) R-Alcance'!C32</f>
        <v>0</v>
      </c>
      <c r="D32" s="131"/>
      <c r="E32" s="26" t="e" cm="1">
        <f t="array" ref="E32">_xlfn.IFS(D32="Alta","1",D32="Média","0,8",D32="Baixa","0,5")</f>
        <v>#N/A</v>
      </c>
    </row>
    <row r="33" spans="1:5" s="8" customFormat="1" ht="75" customHeight="1">
      <c r="A33" s="52">
        <f>'4) R-Alcance'!A33</f>
        <v>0</v>
      </c>
      <c r="B33" s="48">
        <f>'4) R-Alcance'!B33</f>
        <v>0</v>
      </c>
      <c r="C33" s="64">
        <f>'4) R-Alcance'!C33</f>
        <v>0</v>
      </c>
      <c r="D33" s="131"/>
      <c r="E33" s="26" t="e" cm="1">
        <f t="array" ref="E33">_xlfn.IFS(D33="Alta","1",D33="Média","0,8",D33="Baixa","0,5")</f>
        <v>#N/A</v>
      </c>
    </row>
    <row r="34" spans="1:5" s="8" customFormat="1" ht="75" customHeight="1">
      <c r="A34" s="52">
        <f>'4) R-Alcance'!A34</f>
        <v>0</v>
      </c>
      <c r="B34" s="48">
        <f>'4) R-Alcance'!B34</f>
        <v>0</v>
      </c>
      <c r="C34" s="64">
        <f>'4) R-Alcance'!C34</f>
        <v>0</v>
      </c>
      <c r="D34" s="131"/>
      <c r="E34" s="26" t="e" cm="1">
        <f t="array" ref="E34">_xlfn.IFS(D34="Alta","1",D34="Média","0,8",D34="Baixa","0,5")</f>
        <v>#N/A</v>
      </c>
    </row>
    <row r="35" spans="1:5" s="8" customFormat="1" ht="75" customHeight="1">
      <c r="A35" s="52">
        <f>'4) R-Alcance'!A35</f>
        <v>0</v>
      </c>
      <c r="B35" s="48">
        <f>'4) R-Alcance'!B35</f>
        <v>0</v>
      </c>
      <c r="C35" s="64">
        <f>'4) R-Alcance'!C35</f>
        <v>0</v>
      </c>
      <c r="D35" s="131"/>
      <c r="E35" s="26" t="e" cm="1">
        <f t="array" ref="E35">_xlfn.IFS(D35="Alta","1",D35="Média","0,8",D35="Baixa","0,5")</f>
        <v>#N/A</v>
      </c>
    </row>
    <row r="36" spans="1:5" s="8" customFormat="1" ht="75" customHeight="1">
      <c r="A36" s="52">
        <f>'4) R-Alcance'!A36</f>
        <v>0</v>
      </c>
      <c r="B36" s="48">
        <f>'4) R-Alcance'!B36</f>
        <v>0</v>
      </c>
      <c r="C36" s="64">
        <f>'4) R-Alcance'!C36</f>
        <v>0</v>
      </c>
      <c r="D36" s="131"/>
      <c r="E36" s="26" t="e" cm="1">
        <f t="array" ref="E36">_xlfn.IFS(D36="Alta","1",D36="Média","0,8",D36="Baixa","0,5")</f>
        <v>#N/A</v>
      </c>
    </row>
    <row r="37" spans="1:5" s="8" customFormat="1" ht="75" customHeight="1">
      <c r="A37" s="52">
        <f>'4) R-Alcance'!A37</f>
        <v>0</v>
      </c>
      <c r="B37" s="48">
        <f>'4) R-Alcance'!B37</f>
        <v>0</v>
      </c>
      <c r="C37" s="64">
        <f>'4) R-Alcance'!C37</f>
        <v>0</v>
      </c>
      <c r="D37" s="131"/>
      <c r="E37" s="26" t="e" cm="1">
        <f t="array" ref="E37">_xlfn.IFS(D37="Alta","1",D37="Média","0,8",D37="Baixa","0,5")</f>
        <v>#N/A</v>
      </c>
    </row>
    <row r="38" spans="1:5" s="8" customFormat="1" ht="75" customHeight="1">
      <c r="A38" s="52">
        <f>'4) R-Alcance'!A38</f>
        <v>0</v>
      </c>
      <c r="B38" s="48">
        <f>'4) R-Alcance'!B38</f>
        <v>0</v>
      </c>
      <c r="C38" s="64">
        <f>'4) R-Alcance'!C38</f>
        <v>0</v>
      </c>
      <c r="D38" s="131"/>
      <c r="E38" s="26" t="e" cm="1">
        <f t="array" ref="E38">_xlfn.IFS(D38="Alta","1",D38="Média","0,8",D38="Baixa","0,5")</f>
        <v>#N/A</v>
      </c>
    </row>
    <row r="39" spans="1:5" s="8" customFormat="1" ht="75" customHeight="1">
      <c r="A39" s="52">
        <f>'4) R-Alcance'!A39</f>
        <v>0</v>
      </c>
      <c r="B39" s="48">
        <f>'4) R-Alcance'!B39</f>
        <v>0</v>
      </c>
      <c r="C39" s="64">
        <f>'4) R-Alcance'!C39</f>
        <v>0</v>
      </c>
      <c r="D39" s="131"/>
      <c r="E39" s="26" t="e" cm="1">
        <f t="array" ref="E39">_xlfn.IFS(D39="Alta","1",D39="Média","0,8",D39="Baixa","0,5")</f>
        <v>#N/A</v>
      </c>
    </row>
    <row r="40" spans="1:5" s="8" customFormat="1" ht="75" customHeight="1">
      <c r="A40" s="52">
        <f>'4) R-Alcance'!A40</f>
        <v>0</v>
      </c>
      <c r="B40" s="48">
        <f>'4) R-Alcance'!B40</f>
        <v>0</v>
      </c>
      <c r="C40" s="64">
        <f>'4) R-Alcance'!C40</f>
        <v>0</v>
      </c>
      <c r="D40" s="131"/>
      <c r="E40" s="26" t="e" cm="1">
        <f t="array" ref="E40">_xlfn.IFS(D40="Alta","1",D40="Média","0,8",D40="Baixa","0,5")</f>
        <v>#N/A</v>
      </c>
    </row>
    <row r="41" spans="1:5" s="8" customFormat="1" ht="75" customHeight="1">
      <c r="A41" s="52">
        <f>'4) R-Alcance'!A41</f>
        <v>0</v>
      </c>
      <c r="B41" s="48">
        <f>'4) R-Alcance'!B41</f>
        <v>0</v>
      </c>
      <c r="C41" s="64">
        <f>'4) R-Alcance'!C41</f>
        <v>0</v>
      </c>
      <c r="D41" s="131"/>
      <c r="E41" s="26" t="e" cm="1">
        <f t="array" ref="E41">_xlfn.IFS(D41="Alta","1",D41="Média","0,8",D41="Baixa","0,5")</f>
        <v>#N/A</v>
      </c>
    </row>
    <row r="42" spans="1:5" s="8" customFormat="1" ht="75" customHeight="1">
      <c r="A42" s="52">
        <f>'4) R-Alcance'!A42</f>
        <v>0</v>
      </c>
      <c r="B42" s="48">
        <f>'4) R-Alcance'!B42</f>
        <v>0</v>
      </c>
      <c r="C42" s="64">
        <f>'4) R-Alcance'!C42</f>
        <v>0</v>
      </c>
      <c r="D42" s="131"/>
      <c r="E42" s="26" t="e" cm="1">
        <f t="array" ref="E42">_xlfn.IFS(D42="Alta","1",D42="Média","0,8",D42="Baixa","0,5")</f>
        <v>#N/A</v>
      </c>
    </row>
    <row r="43" spans="1:5" s="8" customFormat="1" ht="75" customHeight="1">
      <c r="A43" s="52">
        <f>'4) R-Alcance'!A43</f>
        <v>0</v>
      </c>
      <c r="B43" s="48">
        <f>'4) R-Alcance'!B43</f>
        <v>0</v>
      </c>
      <c r="C43" s="64">
        <f>'4) R-Alcance'!C43</f>
        <v>0</v>
      </c>
      <c r="D43" s="131"/>
      <c r="E43" s="26" t="e" cm="1">
        <f t="array" ref="E43">_xlfn.IFS(D43="Alta","1",D43="Média","0,8",D43="Baixa","0,5")</f>
        <v>#N/A</v>
      </c>
    </row>
    <row r="44" spans="1:5" s="8" customFormat="1" ht="75" customHeight="1">
      <c r="A44" s="52">
        <f>'4) R-Alcance'!A44</f>
        <v>0</v>
      </c>
      <c r="B44" s="48">
        <f>'4) R-Alcance'!B44</f>
        <v>0</v>
      </c>
      <c r="C44" s="64">
        <f>'4) R-Alcance'!C44</f>
        <v>0</v>
      </c>
      <c r="D44" s="131"/>
      <c r="E44" s="26" t="e" cm="1">
        <f t="array" ref="E44">_xlfn.IFS(D44="Alta","1",D44="Média","0,8",D44="Baixa","0,5")</f>
        <v>#N/A</v>
      </c>
    </row>
    <row r="45" spans="1:5" s="8" customFormat="1" ht="75" customHeight="1">
      <c r="A45" s="52">
        <f>'4) R-Alcance'!A45</f>
        <v>0</v>
      </c>
      <c r="B45" s="48">
        <f>'4) R-Alcance'!B45</f>
        <v>0</v>
      </c>
      <c r="C45" s="64">
        <f>'4) R-Alcance'!C45</f>
        <v>0</v>
      </c>
      <c r="D45" s="131"/>
      <c r="E45" s="26" t="e" cm="1">
        <f t="array" ref="E45">_xlfn.IFS(D45="Alta","1",D45="Média","0,8",D45="Baixa","0,5")</f>
        <v>#N/A</v>
      </c>
    </row>
    <row r="46" spans="1:5" s="8" customFormat="1" ht="75" customHeight="1">
      <c r="A46" s="52">
        <f>'4) R-Alcance'!A46</f>
        <v>0</v>
      </c>
      <c r="B46" s="48">
        <f>'4) R-Alcance'!B46</f>
        <v>0</v>
      </c>
      <c r="C46" s="64">
        <f>'4) R-Alcance'!C46</f>
        <v>0</v>
      </c>
      <c r="D46" s="131"/>
      <c r="E46" s="26" t="e" cm="1">
        <f t="array" ref="E46">_xlfn.IFS(D46="Alta","1",D46="Média","0,8",D46="Baixa","0,5")</f>
        <v>#N/A</v>
      </c>
    </row>
    <row r="47" spans="1:5" s="8" customFormat="1" ht="75" customHeight="1">
      <c r="A47" s="52">
        <f>'4) R-Alcance'!A47</f>
        <v>0</v>
      </c>
      <c r="B47" s="48">
        <f>'4) R-Alcance'!B47</f>
        <v>0</v>
      </c>
      <c r="C47" s="64">
        <f>'4) R-Alcance'!C47</f>
        <v>0</v>
      </c>
      <c r="D47" s="131"/>
      <c r="E47" s="26" t="e" cm="1">
        <f t="array" ref="E47">_xlfn.IFS(D47="Alta","1",D47="Média","0,8",D47="Baixa","0,5")</f>
        <v>#N/A</v>
      </c>
    </row>
    <row r="48" spans="1:5" s="8" customFormat="1" ht="75" customHeight="1">
      <c r="A48" s="52">
        <f>'4) R-Alcance'!A48</f>
        <v>0</v>
      </c>
      <c r="B48" s="48">
        <f>'4) R-Alcance'!B48</f>
        <v>0</v>
      </c>
      <c r="C48" s="64">
        <f>'4) R-Alcance'!C48</f>
        <v>0</v>
      </c>
      <c r="D48" s="131"/>
      <c r="E48" s="26" t="e" cm="1">
        <f t="array" ref="E48">_xlfn.IFS(D48="Alta","1",D48="Média","0,8",D48="Baixa","0,5")</f>
        <v>#N/A</v>
      </c>
    </row>
    <row r="49" spans="1:5" s="8" customFormat="1" ht="75" customHeight="1">
      <c r="A49" s="52">
        <f>'4) R-Alcance'!A49</f>
        <v>0</v>
      </c>
      <c r="B49" s="48">
        <f>'4) R-Alcance'!B49</f>
        <v>0</v>
      </c>
      <c r="C49" s="64">
        <f>'4) R-Alcance'!C49</f>
        <v>0</v>
      </c>
      <c r="D49" s="131"/>
      <c r="E49" s="26" t="e" cm="1">
        <f t="array" ref="E49">_xlfn.IFS(D49="Alta","1",D49="Média","0,8",D49="Baixa","0,5")</f>
        <v>#N/A</v>
      </c>
    </row>
    <row r="50" spans="1:5" s="8" customFormat="1" ht="75" customHeight="1" thickBot="1">
      <c r="A50" s="52">
        <f>'4) R-Alcance'!A50</f>
        <v>0</v>
      </c>
      <c r="B50" s="48">
        <f>'4) R-Alcance'!B50</f>
        <v>0</v>
      </c>
      <c r="C50" s="64">
        <f>'4) R-Alcance'!C50</f>
        <v>0</v>
      </c>
      <c r="D50" s="131"/>
      <c r="E50" s="27" t="e" cm="1">
        <f t="array" ref="E50">_xlfn.IFS(D50="Alta","1",D50="Média","0,8",D50="Baixa","0,5")</f>
        <v>#N/A</v>
      </c>
    </row>
  </sheetData>
  <sheetProtection algorithmName="SHA-512" hashValue="K34EhnCk7LGiJ6fSCZvEtfhdcXD/WV0HgR0aFv3IjdLQd/1Wq2xD7RDZYUX042i+5usvwmE4Zyyw0aSLu3/THg==" saltValue="PTIznXSrFCEbbaacoUbWrg=="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G14" activePane="bottomRight" state="frozen"/>
      <selection pane="bottomRight" activeCell="D16" sqref="D16:I16"/>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02" t="s">
        <v>0</v>
      </c>
      <c r="B1" s="203"/>
      <c r="C1" s="203"/>
      <c r="D1" s="203"/>
      <c r="E1" s="203"/>
      <c r="F1" s="203"/>
      <c r="G1" s="203"/>
      <c r="H1" s="203"/>
      <c r="I1" s="203"/>
      <c r="J1" s="203"/>
      <c r="K1" s="204"/>
    </row>
    <row r="2" spans="1:11" ht="46.9" customHeight="1" thickBot="1">
      <c r="A2" s="205" t="s">
        <v>1</v>
      </c>
      <c r="B2" s="206"/>
      <c r="C2" s="206"/>
      <c r="D2" s="206"/>
      <c r="E2" s="206"/>
      <c r="F2" s="206"/>
      <c r="G2" s="206"/>
      <c r="H2" s="206"/>
      <c r="I2" s="206"/>
      <c r="J2" s="206"/>
      <c r="K2" s="207"/>
    </row>
    <row r="3" spans="1:11" ht="60.75" thickBot="1">
      <c r="A3" s="36" t="s">
        <v>7</v>
      </c>
      <c r="B3" s="37" t="s">
        <v>8</v>
      </c>
      <c r="C3" s="37" t="s">
        <v>9</v>
      </c>
      <c r="D3" s="37" t="s">
        <v>80</v>
      </c>
      <c r="E3" s="21" t="s">
        <v>81</v>
      </c>
      <c r="F3" s="21" t="s">
        <v>82</v>
      </c>
      <c r="G3" s="21" t="s">
        <v>83</v>
      </c>
      <c r="H3" s="21" t="s">
        <v>84</v>
      </c>
      <c r="I3" s="21" t="s">
        <v>85</v>
      </c>
      <c r="J3" s="67" t="s">
        <v>86</v>
      </c>
      <c r="K3" s="25" t="s">
        <v>60</v>
      </c>
    </row>
    <row r="4" spans="1:11" ht="75" customHeight="1">
      <c r="A4" s="54" t="str">
        <f>'4) R-Alcance'!A4</f>
        <v>Medicamentos</v>
      </c>
      <c r="B4" s="54" t="str">
        <f>'4) R-Alcance'!B4</f>
        <v>GGBIO</v>
      </c>
      <c r="C4" s="59" t="str">
        <f>'4) R-Alcance'!C4</f>
        <v>8.3 - Atualização dos requisitos técnicos e regulatórios para o registro de Produtos Biológicos</v>
      </c>
      <c r="D4" s="132" t="s">
        <v>74</v>
      </c>
      <c r="E4" s="133" t="s">
        <v>87</v>
      </c>
      <c r="F4" s="133" t="s">
        <v>88</v>
      </c>
      <c r="G4" s="133" t="s">
        <v>76</v>
      </c>
      <c r="H4" s="133" t="s">
        <v>89</v>
      </c>
      <c r="I4" s="134" t="s">
        <v>90</v>
      </c>
      <c r="J4" s="66">
        <f>SUM(VLOOKUP(D4,DICIONÁRIO!$E$1:$F$18,2,FALSE),VLOOKUP(E4,DICIONÁRIO!$E$1:$F$18,2,FALSE),VLOOKUP('7) E-Esforço'!F4,DICIONÁRIO!$E$1:$F$18,2,FALSE),VLOOKUP('7) E-Esforço'!G4,DICIONÁRIO!$E$1:$F$18,2,FALSE),VLOOKUP('7) E-Esforço'!H4,DICIONÁRIO!$E$1:$F$18,2,FALSE),VLOOKUP('7) E-Esforço'!I4,DICIONÁRIO!$E$1:$F$18,2,FALSE))</f>
        <v>12</v>
      </c>
      <c r="K4" s="68">
        <f>IF(J4&gt;12,3,IF(J4&gt;7,2,1))</f>
        <v>2</v>
      </c>
    </row>
    <row r="5" spans="1:11" ht="75" customHeight="1">
      <c r="A5" s="55" t="str">
        <f>'4) R-Alcance'!A5</f>
        <v>Medicamentos</v>
      </c>
      <c r="B5" s="55" t="str">
        <f>'4) R-Alcance'!B5</f>
        <v>GGBIO</v>
      </c>
      <c r="C5" s="60" t="str">
        <f>'4) R-Alcance'!C5</f>
        <v>8.5 - Condições e procedimentos para o registro de vacinas influenza pré-pandêmicas, atualização para uma cepa pandêmica e autorização de uso, comercialização e monitoramento das vacinas pandêmicas contra influenza</v>
      </c>
      <c r="D5" s="132" t="s">
        <v>74</v>
      </c>
      <c r="E5" s="135" t="s">
        <v>87</v>
      </c>
      <c r="F5" s="135" t="s">
        <v>88</v>
      </c>
      <c r="G5" s="135" t="s">
        <v>75</v>
      </c>
      <c r="H5" s="135" t="s">
        <v>91</v>
      </c>
      <c r="I5" s="134" t="s">
        <v>90</v>
      </c>
      <c r="J5" s="10">
        <f>SUM(VLOOKUP(D5,DICIONÁRIO!$E$1:$F$18,2,FALSE),VLOOKUP(E5,DICIONÁRIO!$E$1:$F$18,2,FALSE),VLOOKUP('7) E-Esforço'!F5,DICIONÁRIO!$E$1:$F$18,2,FALSE),VLOOKUP('7) E-Esforço'!G5,DICIONÁRIO!$E$1:$F$18,2,FALSE),VLOOKUP('7) E-Esforço'!H5,DICIONÁRIO!$E$1:$F$18,2,FALSE),VLOOKUP('7) E-Esforço'!I5,DICIONÁRIO!$E$1:$F$18,2,FALSE))</f>
        <v>9</v>
      </c>
      <c r="K5" s="68">
        <f t="shared" ref="K5:K50" si="0">IF(J5&gt;12,3,IF(J5&gt;7,2,1))</f>
        <v>2</v>
      </c>
    </row>
    <row r="6" spans="1:11" ht="75" customHeight="1">
      <c r="A6" s="55" t="str">
        <f>'4) R-Alcance'!A6</f>
        <v>Medicamentos</v>
      </c>
      <c r="B6" s="55" t="str">
        <f>'4) R-Alcance'!B6</f>
        <v>GGBIO</v>
      </c>
      <c r="C6" s="60" t="str">
        <f>'4) R-Alcance'!C6</f>
        <v>8.11 - Previsão expressa da aplicabilidade da norma de pós registro de produtos sintéticos para a  regularização de radiofármacos</v>
      </c>
      <c r="D6" s="132" t="s">
        <v>74</v>
      </c>
      <c r="E6" s="135" t="s">
        <v>87</v>
      </c>
      <c r="F6" s="135" t="s">
        <v>92</v>
      </c>
      <c r="G6" s="135" t="s">
        <v>75</v>
      </c>
      <c r="H6" s="135" t="s">
        <v>91</v>
      </c>
      <c r="I6" s="134" t="s">
        <v>90</v>
      </c>
      <c r="J6" s="10">
        <f>SUM(VLOOKUP(D6,DICIONÁRIO!$E$1:$F$18,2,FALSE),VLOOKUP(E6,DICIONÁRIO!$E$1:$F$18,2,FALSE),VLOOKUP('7) E-Esforço'!F6,DICIONÁRIO!$E$1:$F$18,2,FALSE),VLOOKUP('7) E-Esforço'!G6,DICIONÁRIO!$E$1:$F$18,2,FALSE),VLOOKUP('7) E-Esforço'!H6,DICIONÁRIO!$E$1:$F$18,2,FALSE),VLOOKUP('7) E-Esforço'!I6,DICIONÁRIO!$E$1:$F$18,2,FALSE))</f>
        <v>7</v>
      </c>
      <c r="K6" s="68">
        <f t="shared" si="0"/>
        <v>1</v>
      </c>
    </row>
    <row r="7" spans="1:11" ht="75" customHeight="1">
      <c r="A7" s="55" t="str">
        <f>'4) R-Alcance'!A7</f>
        <v>Medicamentos</v>
      </c>
      <c r="B7" s="55" t="str">
        <f>'4) R-Alcance'!B7</f>
        <v>GGBIO e GGMED</v>
      </c>
      <c r="C7" s="60" t="str">
        <f>'4) R-Alcance'!C7</f>
        <v>8.18 - Regularização sanitária condicional de medicamentos via termo de compromisso (equivalente ao tema 8.38)</v>
      </c>
      <c r="D7" s="132" t="s">
        <v>74</v>
      </c>
      <c r="E7" s="135" t="s">
        <v>87</v>
      </c>
      <c r="F7" s="135" t="s">
        <v>88</v>
      </c>
      <c r="G7" s="135" t="s">
        <v>75</v>
      </c>
      <c r="H7" s="135" t="s">
        <v>89</v>
      </c>
      <c r="I7" s="136" t="s">
        <v>90</v>
      </c>
      <c r="J7" s="10">
        <f>SUM(VLOOKUP(D7,DICIONÁRIO!$E$1:$F$18,2,FALSE),VLOOKUP(E7,DICIONÁRIO!$E$1:$F$18,2,FALSE),VLOOKUP('7) E-Esforço'!F7,DICIONÁRIO!$E$1:$F$18,2,FALSE),VLOOKUP('7) E-Esforço'!G7,DICIONÁRIO!$E$1:$F$18,2,FALSE),VLOOKUP('7) E-Esforço'!H7,DICIONÁRIO!$E$1:$F$18,2,FALSE),VLOOKUP('7) E-Esforço'!I7,DICIONÁRIO!$E$1:$F$18,2,FALSE))</f>
        <v>11</v>
      </c>
      <c r="K7" s="68">
        <f t="shared" si="0"/>
        <v>2</v>
      </c>
    </row>
    <row r="8" spans="1:11" ht="75" customHeight="1">
      <c r="A8" s="55" t="str">
        <f>'4) R-Alcance'!A8</f>
        <v>Medicamentos</v>
      </c>
      <c r="B8" s="55" t="str">
        <f>'4) R-Alcance'!B8</f>
        <v>GGBIO</v>
      </c>
      <c r="C8" s="60" t="str">
        <f>'4) R-Alcance'!C8</f>
        <v>8.20 - Revisão do marco regulatório que trata das alterações pós registro de produtos biológicos e seu cancelamento.</v>
      </c>
      <c r="D8" s="132" t="s">
        <v>74</v>
      </c>
      <c r="E8" s="135" t="s">
        <v>93</v>
      </c>
      <c r="F8" s="135" t="s">
        <v>88</v>
      </c>
      <c r="G8" s="135" t="s">
        <v>71</v>
      </c>
      <c r="H8" s="135" t="s">
        <v>89</v>
      </c>
      <c r="I8" s="134" t="s">
        <v>90</v>
      </c>
      <c r="J8" s="10">
        <f>SUM(VLOOKUP(D8,DICIONÁRIO!$E$1:$F$18,2,FALSE),VLOOKUP(E8,DICIONÁRIO!$E$1:$F$18,2,FALSE),VLOOKUP('7) E-Esforço'!F8,DICIONÁRIO!$E$1:$F$18,2,FALSE),VLOOKUP('7) E-Esforço'!G8,DICIONÁRIO!$E$1:$F$18,2,FALSE),VLOOKUP('7) E-Esforço'!H8,DICIONÁRIO!$E$1:$F$18,2,FALSE),VLOOKUP('7) E-Esforço'!I8,DICIONÁRIO!$E$1:$F$18,2,FALSE))</f>
        <v>15</v>
      </c>
      <c r="K8" s="68">
        <f t="shared" si="0"/>
        <v>3</v>
      </c>
    </row>
    <row r="9" spans="1:11" ht="75" customHeight="1">
      <c r="A9" s="55" t="str">
        <f>'4) R-Alcance'!A9</f>
        <v>Medicamentos</v>
      </c>
      <c r="B9" s="55" t="str">
        <f>'4) R-Alcance'!B9</f>
        <v>GGBIO</v>
      </c>
      <c r="C9" s="60" t="str">
        <f>'4) R-Alcance'!C9</f>
        <v xml:space="preserve">8.24 - Requisitos sanitários para a regularização e vigilância de medicamentos industrializados de uso humano em todo o seu ciclo de vida </v>
      </c>
      <c r="D9" s="132" t="s">
        <v>74</v>
      </c>
      <c r="E9" s="135" t="s">
        <v>87</v>
      </c>
      <c r="F9" s="135" t="s">
        <v>92</v>
      </c>
      <c r="G9" s="135" t="s">
        <v>75</v>
      </c>
      <c r="H9" s="135" t="s">
        <v>89</v>
      </c>
      <c r="I9" s="136" t="s">
        <v>90</v>
      </c>
      <c r="J9" s="10">
        <f>SUM(VLOOKUP(D9,DICIONÁRIO!$E$1:$F$18,2,FALSE),VLOOKUP(E9,DICIONÁRIO!$E$1:$F$18,2,FALSE),VLOOKUP('7) E-Esforço'!F9,DICIONÁRIO!$E$1:$F$18,2,FALSE),VLOOKUP('7) E-Esforço'!G9,DICIONÁRIO!$E$1:$F$18,2,FALSE),VLOOKUP('7) E-Esforço'!H9,DICIONÁRIO!$E$1:$F$18,2,FALSE),VLOOKUP('7) E-Esforço'!I9,DICIONÁRIO!$E$1:$F$18,2,FALSE))</f>
        <v>9</v>
      </c>
      <c r="K9" s="68">
        <f t="shared" si="0"/>
        <v>2</v>
      </c>
    </row>
    <row r="10" spans="1:11" ht="75" customHeight="1">
      <c r="A10" s="55" t="str">
        <f>'4) R-Alcance'!A10</f>
        <v>Medicamentos</v>
      </c>
      <c r="B10" s="55" t="str">
        <f>'4) R-Alcance'!B10</f>
        <v>GGBIO e GGMED</v>
      </c>
      <c r="C10" s="60" t="str">
        <f>'4) R-Alcance'!C10</f>
        <v>8.38 - Termo de compromisso para fins de registro, pós-registro ou autorização temporária de uso emergencial de medicamentos (equivalente ao tema 8.18)</v>
      </c>
      <c r="D10" s="132" t="s">
        <v>74</v>
      </c>
      <c r="E10" s="135" t="s">
        <v>87</v>
      </c>
      <c r="F10" s="135" t="s">
        <v>88</v>
      </c>
      <c r="G10" s="135" t="s">
        <v>75</v>
      </c>
      <c r="H10" s="135" t="s">
        <v>89</v>
      </c>
      <c r="I10" s="136" t="s">
        <v>90</v>
      </c>
      <c r="J10" s="10">
        <f>SUM(VLOOKUP(D10,DICIONÁRIO!$E$1:$F$18,2,FALSE),VLOOKUP(E10,DICIONÁRIO!$E$1:$F$18,2,FALSE),VLOOKUP('7) E-Esforço'!F10,DICIONÁRIO!$E$1:$F$18,2,FALSE),VLOOKUP('7) E-Esforço'!G10,DICIONÁRIO!$E$1:$F$18,2,FALSE),VLOOKUP('7) E-Esforço'!H10,DICIONÁRIO!$E$1:$F$18,2,FALSE),VLOOKUP('7) E-Esforço'!I10,DICIONÁRIO!$E$1:$F$18,2,FALSE))</f>
        <v>11</v>
      </c>
      <c r="K10" s="68">
        <f t="shared" si="0"/>
        <v>2</v>
      </c>
    </row>
    <row r="11" spans="1:11" ht="75" customHeight="1">
      <c r="A11" s="55" t="str">
        <f>'4) R-Alcance'!A11</f>
        <v>Medicamentos</v>
      </c>
      <c r="B11" s="55" t="str">
        <f>'4) R-Alcance'!B11</f>
        <v>GGBIO</v>
      </c>
      <c r="C11" s="60" t="str">
        <f>'4) R-Alcance'!C11</f>
        <v>13.1 - Elaboração de marco legal para as alterações pós registro de produtos de terapia avançada</v>
      </c>
      <c r="D11" s="132" t="s">
        <v>74</v>
      </c>
      <c r="E11" s="135" t="s">
        <v>87</v>
      </c>
      <c r="F11" s="135" t="s">
        <v>88</v>
      </c>
      <c r="G11" s="135" t="s">
        <v>71</v>
      </c>
      <c r="H11" s="135" t="s">
        <v>89</v>
      </c>
      <c r="I11" s="136" t="s">
        <v>94</v>
      </c>
      <c r="J11" s="10">
        <f>SUM(VLOOKUP(D11,DICIONÁRIO!$E$1:$F$18,2,FALSE),VLOOKUP(E11,DICIONÁRIO!$E$1:$F$18,2,FALSE),VLOOKUP('7) E-Esforço'!F11,DICIONÁRIO!$E$1:$F$18,2,FALSE),VLOOKUP('7) E-Esforço'!G11,DICIONÁRIO!$E$1:$F$18,2,FALSE),VLOOKUP('7) E-Esforço'!H11,DICIONÁRIO!$E$1:$F$18,2,FALSE),VLOOKUP('7) E-Esforço'!I11,DICIONÁRIO!$E$1:$F$18,2,FALSE))</f>
        <v>14</v>
      </c>
      <c r="K11" s="68">
        <f t="shared" si="0"/>
        <v>3</v>
      </c>
    </row>
    <row r="12" spans="1:11" ht="75" customHeight="1">
      <c r="A12" s="55" t="str">
        <f>'4) R-Alcance'!A12</f>
        <v>Medicamentos</v>
      </c>
      <c r="B12" s="55" t="str">
        <f>'4) R-Alcance'!B12</f>
        <v>GGBIO</v>
      </c>
      <c r="C12" s="60" t="str">
        <f>'4) R-Alcance'!C12</f>
        <v>13.2 - Regulamentação para Boas Práticas em produtos do sangue para fins não transfusionais</v>
      </c>
      <c r="D12" s="132" t="s">
        <v>74</v>
      </c>
      <c r="E12" s="135" t="s">
        <v>93</v>
      </c>
      <c r="F12" s="135" t="s">
        <v>88</v>
      </c>
      <c r="G12" s="135" t="s">
        <v>71</v>
      </c>
      <c r="H12" s="135" t="s">
        <v>89</v>
      </c>
      <c r="I12" s="136" t="s">
        <v>94</v>
      </c>
      <c r="J12" s="10">
        <f>SUM(VLOOKUP(D12,DICIONÁRIO!$E$1:$F$18,2,FALSE),VLOOKUP(E12,DICIONÁRIO!$E$1:$F$18,2,FALSE),VLOOKUP('7) E-Esforço'!F12,DICIONÁRIO!$E$1:$F$18,2,FALSE),VLOOKUP('7) E-Esforço'!G12,DICIONÁRIO!$E$1:$F$18,2,FALSE),VLOOKUP('7) E-Esforço'!H12,DICIONÁRIO!$E$1:$F$18,2,FALSE),VLOOKUP('7) E-Esforço'!I12,DICIONÁRIO!$E$1:$F$18,2,FALSE))</f>
        <v>16</v>
      </c>
      <c r="K12" s="68">
        <f t="shared" si="0"/>
        <v>3</v>
      </c>
    </row>
    <row r="13" spans="1:11" ht="75" customHeight="1">
      <c r="A13" s="55" t="str">
        <f>'4) R-Alcance'!A13</f>
        <v>Medicamentos</v>
      </c>
      <c r="B13" s="55" t="str">
        <f>'4) R-Alcance'!B13</f>
        <v>GGBIO</v>
      </c>
      <c r="C13" s="60" t="str">
        <f>'4) R-Alcance'!C13</f>
        <v>13.3 - Revisão e atualização dos requisitos sanitários relativos às Boas Práticas no Ciclo do Sangue</v>
      </c>
      <c r="D13" s="137" t="s">
        <v>74</v>
      </c>
      <c r="E13" s="135" t="s">
        <v>87</v>
      </c>
      <c r="F13" s="135" t="s">
        <v>88</v>
      </c>
      <c r="G13" s="135" t="s">
        <v>76</v>
      </c>
      <c r="H13" s="135" t="s">
        <v>89</v>
      </c>
      <c r="I13" s="136" t="s">
        <v>90</v>
      </c>
      <c r="J13" s="10">
        <f>SUM(VLOOKUP(D13,DICIONÁRIO!$E$1:$F$18,2,FALSE),VLOOKUP(E13,DICIONÁRIO!$E$1:$F$18,2,FALSE),VLOOKUP('7) E-Esforço'!F13,DICIONÁRIO!$E$1:$F$18,2,FALSE),VLOOKUP('7) E-Esforço'!G13,DICIONÁRIO!$E$1:$F$18,2,FALSE),VLOOKUP('7) E-Esforço'!H13,DICIONÁRIO!$E$1:$F$18,2,FALSE),VLOOKUP('7) E-Esforço'!I13,DICIONÁRIO!$E$1:$F$18,2,FALSE))</f>
        <v>12</v>
      </c>
      <c r="K13" s="68">
        <f t="shared" si="0"/>
        <v>2</v>
      </c>
    </row>
    <row r="14" spans="1:11" ht="75" customHeight="1">
      <c r="A14" s="55" t="str">
        <f>'4) R-Alcance'!A14</f>
        <v>Medicamentos</v>
      </c>
      <c r="B14" s="55" t="str">
        <f>'4) R-Alcance'!B14</f>
        <v>GGBIO</v>
      </c>
      <c r="C14" s="60" t="str">
        <f>'4) R-Alcance'!C14</f>
        <v>8.39 - Atualização periódica da composição da vacina Influenza sazonal</v>
      </c>
      <c r="D14" s="137" t="s">
        <v>74</v>
      </c>
      <c r="E14" s="135" t="s">
        <v>87</v>
      </c>
      <c r="F14" s="135" t="s">
        <v>92</v>
      </c>
      <c r="G14" s="135" t="s">
        <v>76</v>
      </c>
      <c r="H14" s="135" t="s">
        <v>91</v>
      </c>
      <c r="I14" s="136" t="s">
        <v>90</v>
      </c>
      <c r="J14" s="10">
        <f>SUM(VLOOKUP(D14,DICIONÁRIO!$E$1:$F$18,2,FALSE),VLOOKUP(E14,DICIONÁRIO!$E$1:$F$18,2,FALSE),VLOOKUP('7) E-Esforço'!F14,DICIONÁRIO!$E$1:$F$18,2,FALSE),VLOOKUP('7) E-Esforço'!G14,DICIONÁRIO!$E$1:$F$18,2,FALSE),VLOOKUP('7) E-Esforço'!H14,DICIONÁRIO!$E$1:$F$18,2,FALSE),VLOOKUP('7) E-Esforço'!I14,DICIONÁRIO!$E$1:$F$18,2,FALSE))</f>
        <v>8</v>
      </c>
      <c r="K14" s="68">
        <f t="shared" si="0"/>
        <v>2</v>
      </c>
    </row>
    <row r="15" spans="1:11" ht="75" customHeight="1">
      <c r="A15" s="55" t="str">
        <f>'4) R-Alcance'!A15</f>
        <v>Medicamentos</v>
      </c>
      <c r="B15" s="55" t="str">
        <f>'4) R-Alcance'!B15</f>
        <v>GSTCO/GGBIO</v>
      </c>
      <c r="C15" s="60" t="str">
        <f>'4) R-Alcance'!C15</f>
        <v>Atualização da Resolução RDC nº 506/2021, que trata da pesquisa clínica de produtos de terapia avançada, em função da publicação da Lei nº 14.874/2024.</v>
      </c>
      <c r="D15" s="137" t="s">
        <v>74</v>
      </c>
      <c r="E15" s="135" t="s">
        <v>87</v>
      </c>
      <c r="F15" s="135" t="s">
        <v>95</v>
      </c>
      <c r="G15" s="135" t="s">
        <v>76</v>
      </c>
      <c r="H15" s="135" t="s">
        <v>91</v>
      </c>
      <c r="I15" s="136" t="s">
        <v>90</v>
      </c>
      <c r="J15" s="10">
        <f>SUM(VLOOKUP(D15,DICIONÁRIO!$E$1:$F$18,2,FALSE),VLOOKUP(E15,DICIONÁRIO!$E$1:$F$18,2,FALSE),VLOOKUP('7) E-Esforço'!F15,DICIONÁRIO!$E$1:$F$18,2,FALSE),VLOOKUP('7) E-Esforço'!G15,DICIONÁRIO!$E$1:$F$18,2,FALSE),VLOOKUP('7) E-Esforço'!H15,DICIONÁRIO!$E$1:$F$18,2,FALSE),VLOOKUP('7) E-Esforço'!I15,DICIONÁRIO!$E$1:$F$18,2,FALSE))</f>
        <v>9</v>
      </c>
      <c r="K15" s="68">
        <f t="shared" si="0"/>
        <v>2</v>
      </c>
    </row>
    <row r="16" spans="1:11" ht="75" customHeight="1">
      <c r="A16" s="55">
        <f>'4) R-Alcance'!A16</f>
        <v>0</v>
      </c>
      <c r="B16" s="55">
        <f>'4) R-Alcance'!B16</f>
        <v>0</v>
      </c>
      <c r="C16" s="60">
        <f>'4) R-Alcance'!C16</f>
        <v>0</v>
      </c>
      <c r="D16" s="137"/>
      <c r="E16" s="135"/>
      <c r="F16" s="135"/>
      <c r="G16" s="135"/>
      <c r="H16" s="135"/>
      <c r="I16" s="136"/>
      <c r="J16" s="10" t="e">
        <f>SUM(VLOOKUP(D16,DICIONÁRIO!$E$1:$F$18,2,FALSE),VLOOKUP(E16,DICIONÁRIO!$E$1:$F$18,2,FALSE),VLOOKUP('7) E-Esforço'!F16,DICIONÁRIO!$E$1:$F$18,2,FALSE),VLOOKUP('7) E-Esforço'!G16,DICIONÁRIO!$E$1:$F$18,2,FALSE),VLOOKUP('7) E-Esforço'!H16,DICIONÁRIO!$E$1:$F$18,2,FALSE),VLOOKUP('7) E-Esforço'!I16,DICIONÁRIO!$E$1:$F$18,2,FALSE))</f>
        <v>#N/A</v>
      </c>
      <c r="K16" s="68" t="e">
        <f t="shared" si="0"/>
        <v>#N/A</v>
      </c>
    </row>
    <row r="17" spans="1:11" ht="75" customHeight="1">
      <c r="A17" s="55">
        <f>'4) R-Alcance'!A17</f>
        <v>0</v>
      </c>
      <c r="B17" s="55">
        <f>'4) R-Alcance'!B17</f>
        <v>0</v>
      </c>
      <c r="C17" s="60">
        <f>'4) R-Alcance'!C17</f>
        <v>0</v>
      </c>
      <c r="D17" s="137"/>
      <c r="E17" s="135"/>
      <c r="F17" s="135"/>
      <c r="G17" s="135"/>
      <c r="H17" s="135"/>
      <c r="I17" s="136"/>
      <c r="J17" s="10" t="e">
        <f>SUM(VLOOKUP(D17,DICIONÁRIO!$E$1:$F$18,2,FALSE),VLOOKUP(E17,DICIONÁRIO!$E$1:$F$18,2,FALSE),VLOOKUP('7) E-Esforço'!F17,DICIONÁRIO!$E$1:$F$18,2,FALSE),VLOOKUP('7) E-Esforço'!G17,DICIONÁRIO!$E$1:$F$18,2,FALSE),VLOOKUP('7) E-Esforço'!H17,DICIONÁRIO!$E$1:$F$18,2,FALSE),VLOOKUP('7) E-Esforço'!I17,DICIONÁRIO!$E$1:$F$18,2,FALSE))</f>
        <v>#N/A</v>
      </c>
      <c r="K17" s="68" t="e">
        <f t="shared" si="0"/>
        <v>#N/A</v>
      </c>
    </row>
    <row r="18" spans="1:11" ht="75" customHeight="1">
      <c r="A18" s="55">
        <f>'4) R-Alcance'!A18</f>
        <v>0</v>
      </c>
      <c r="B18" s="55">
        <f>'4) R-Alcance'!B18</f>
        <v>0</v>
      </c>
      <c r="C18" s="60">
        <f>'4) R-Alcance'!C18</f>
        <v>0</v>
      </c>
      <c r="D18" s="137"/>
      <c r="E18" s="135"/>
      <c r="F18" s="135"/>
      <c r="G18" s="135"/>
      <c r="H18" s="135"/>
      <c r="I18" s="136"/>
      <c r="J18" s="10" t="e">
        <f>SUM(VLOOKUP(D18,DICIONÁRIO!$E$1:$F$18,2,FALSE),VLOOKUP(E18,DICIONÁRIO!$E$1:$F$18,2,FALSE),VLOOKUP('7) E-Esforço'!F18,DICIONÁRIO!$E$1:$F$18,2,FALSE),VLOOKUP('7) E-Esforço'!G18,DICIONÁRIO!$E$1:$F$18,2,FALSE),VLOOKUP('7) E-Esforço'!H18,DICIONÁRIO!$E$1:$F$18,2,FALSE),VLOOKUP('7) E-Esforço'!I18,DICIONÁRIO!$E$1:$F$18,2,FALSE))</f>
        <v>#N/A</v>
      </c>
      <c r="K18" s="68" t="e">
        <f t="shared" si="0"/>
        <v>#N/A</v>
      </c>
    </row>
    <row r="19" spans="1:11" ht="75" customHeight="1">
      <c r="A19" s="55">
        <f>'4) R-Alcance'!A19</f>
        <v>0</v>
      </c>
      <c r="B19" s="55">
        <f>'4) R-Alcance'!B19</f>
        <v>0</v>
      </c>
      <c r="C19" s="60">
        <f>'4) R-Alcance'!C19</f>
        <v>0</v>
      </c>
      <c r="D19" s="137"/>
      <c r="E19" s="135"/>
      <c r="F19" s="135"/>
      <c r="G19" s="135"/>
      <c r="H19" s="135"/>
      <c r="I19" s="136"/>
      <c r="J19" s="10" t="e">
        <f>SUM(VLOOKUP(D19,DICIONÁRIO!$E$1:$F$18,2,FALSE),VLOOKUP(E19,DICIONÁRIO!$E$1:$F$18,2,FALSE),VLOOKUP('7) E-Esforço'!F19,DICIONÁRIO!$E$1:$F$18,2,FALSE),VLOOKUP('7) E-Esforço'!G19,DICIONÁRIO!$E$1:$F$18,2,FALSE),VLOOKUP('7) E-Esforço'!H19,DICIONÁRIO!$E$1:$F$18,2,FALSE),VLOOKUP('7) E-Esforço'!I19,DICIONÁRIO!$E$1:$F$18,2,FALSE))</f>
        <v>#N/A</v>
      </c>
      <c r="K19" s="68" t="e">
        <f t="shared" si="0"/>
        <v>#N/A</v>
      </c>
    </row>
    <row r="20" spans="1:11" ht="75" customHeight="1">
      <c r="A20" s="55">
        <f>'4) R-Alcance'!A20</f>
        <v>0</v>
      </c>
      <c r="B20" s="55">
        <f>'4) R-Alcance'!B20</f>
        <v>0</v>
      </c>
      <c r="C20" s="60">
        <f>'4) R-Alcance'!C20</f>
        <v>0</v>
      </c>
      <c r="D20" s="137"/>
      <c r="E20" s="135"/>
      <c r="F20" s="135"/>
      <c r="G20" s="135"/>
      <c r="H20" s="135"/>
      <c r="I20" s="136"/>
      <c r="J20" s="10" t="e">
        <f>SUM(VLOOKUP(D20,DICIONÁRIO!$E$1:$F$18,2,FALSE),VLOOKUP(E20,DICIONÁRIO!$E$1:$F$18,2,FALSE),VLOOKUP('7) E-Esforço'!F20,DICIONÁRIO!$E$1:$F$18,2,FALSE),VLOOKUP('7) E-Esforço'!G20,DICIONÁRIO!$E$1:$F$18,2,FALSE),VLOOKUP('7) E-Esforço'!H20,DICIONÁRIO!$E$1:$F$18,2,FALSE),VLOOKUP('7) E-Esforço'!I20,DICIONÁRIO!$E$1:$F$18,2,FALSE))</f>
        <v>#N/A</v>
      </c>
      <c r="K20" s="68" t="e">
        <f t="shared" si="0"/>
        <v>#N/A</v>
      </c>
    </row>
    <row r="21" spans="1:11" ht="75" customHeight="1">
      <c r="A21" s="55">
        <f>'4) R-Alcance'!A21</f>
        <v>0</v>
      </c>
      <c r="B21" s="55">
        <f>'4) R-Alcance'!B21</f>
        <v>0</v>
      </c>
      <c r="C21" s="60">
        <f>'4) R-Alcance'!C21</f>
        <v>0</v>
      </c>
      <c r="D21" s="137"/>
      <c r="E21" s="135"/>
      <c r="F21" s="135"/>
      <c r="G21" s="135"/>
      <c r="H21" s="135"/>
      <c r="I21" s="136"/>
      <c r="J21" s="10" t="e">
        <f>SUM(VLOOKUP(D21,DICIONÁRIO!$E$1:$F$18,2,FALSE),VLOOKUP(E21,DICIONÁRIO!$E$1:$F$18,2,FALSE),VLOOKUP('7) E-Esforço'!F21,DICIONÁRIO!$E$1:$F$18,2,FALSE),VLOOKUP('7) E-Esforço'!G21,DICIONÁRIO!$E$1:$F$18,2,FALSE),VLOOKUP('7) E-Esforço'!H21,DICIONÁRIO!$E$1:$F$18,2,FALSE),VLOOKUP('7) E-Esforço'!I21,DICIONÁRIO!$E$1:$F$18,2,FALSE))</f>
        <v>#N/A</v>
      </c>
      <c r="K21" s="68" t="e">
        <f t="shared" si="0"/>
        <v>#N/A</v>
      </c>
    </row>
    <row r="22" spans="1:11" ht="75" customHeight="1">
      <c r="A22" s="55">
        <f>'4) R-Alcance'!A22</f>
        <v>0</v>
      </c>
      <c r="B22" s="55">
        <f>'4) R-Alcance'!B22</f>
        <v>0</v>
      </c>
      <c r="C22" s="60">
        <f>'4) R-Alcance'!C22</f>
        <v>0</v>
      </c>
      <c r="D22" s="137"/>
      <c r="E22" s="135"/>
      <c r="F22" s="135"/>
      <c r="G22" s="135"/>
      <c r="H22" s="135"/>
      <c r="I22" s="136"/>
      <c r="J22" s="10" t="e">
        <f>SUM(VLOOKUP(D22,DICIONÁRIO!$E$1:$F$18,2,FALSE),VLOOKUP(E22,DICIONÁRIO!$E$1:$F$18,2,FALSE),VLOOKUP('7) E-Esforço'!F22,DICIONÁRIO!$E$1:$F$18,2,FALSE),VLOOKUP('7) E-Esforço'!G22,DICIONÁRIO!$E$1:$F$18,2,FALSE),VLOOKUP('7) E-Esforço'!H22,DICIONÁRIO!$E$1:$F$18,2,FALSE),VLOOKUP('7) E-Esforço'!I22,DICIONÁRIO!$E$1:$F$18,2,FALSE))</f>
        <v>#N/A</v>
      </c>
      <c r="K22" s="68" t="e">
        <f t="shared" si="0"/>
        <v>#N/A</v>
      </c>
    </row>
    <row r="23" spans="1:11" ht="75" customHeight="1">
      <c r="A23" s="55">
        <f>'4) R-Alcance'!A23</f>
        <v>0</v>
      </c>
      <c r="B23" s="55">
        <f>'4) R-Alcance'!B23</f>
        <v>0</v>
      </c>
      <c r="C23" s="60">
        <f>'4) R-Alcance'!C23</f>
        <v>0</v>
      </c>
      <c r="D23" s="137"/>
      <c r="E23" s="135"/>
      <c r="F23" s="135"/>
      <c r="G23" s="135"/>
      <c r="H23" s="135"/>
      <c r="I23" s="136"/>
      <c r="J23" s="10" t="e">
        <f>SUM(VLOOKUP(D23,DICIONÁRIO!$E$1:$F$18,2,FALSE),VLOOKUP(E23,DICIONÁRIO!$E$1:$F$18,2,FALSE),VLOOKUP('7) E-Esforço'!F23,DICIONÁRIO!$E$1:$F$18,2,FALSE),VLOOKUP('7) E-Esforço'!G23,DICIONÁRIO!$E$1:$F$18,2,FALSE),VLOOKUP('7) E-Esforço'!H23,DICIONÁRIO!$E$1:$F$18,2,FALSE),VLOOKUP('7) E-Esforço'!I23,DICIONÁRIO!$E$1:$F$18,2,FALSE))</f>
        <v>#N/A</v>
      </c>
      <c r="K23" s="68" t="e">
        <f t="shared" si="0"/>
        <v>#N/A</v>
      </c>
    </row>
    <row r="24" spans="1:11" ht="75" customHeight="1">
      <c r="A24" s="55">
        <f>'4) R-Alcance'!A24</f>
        <v>0</v>
      </c>
      <c r="B24" s="55">
        <f>'4) R-Alcance'!B24</f>
        <v>0</v>
      </c>
      <c r="C24" s="60">
        <f>'4) R-Alcance'!C24</f>
        <v>0</v>
      </c>
      <c r="D24" s="137"/>
      <c r="E24" s="135"/>
      <c r="F24" s="135"/>
      <c r="G24" s="135"/>
      <c r="H24" s="135"/>
      <c r="I24" s="136"/>
      <c r="J24" s="10" t="e">
        <f>SUM(VLOOKUP(D24,DICIONÁRIO!$E$1:$F$18,2,FALSE),VLOOKUP(E24,DICIONÁRIO!$E$1:$F$18,2,FALSE),VLOOKUP('7) E-Esforço'!F24,DICIONÁRIO!$E$1:$F$18,2,FALSE),VLOOKUP('7) E-Esforço'!G24,DICIONÁRIO!$E$1:$F$18,2,FALSE),VLOOKUP('7) E-Esforço'!H24,DICIONÁRIO!$E$1:$F$18,2,FALSE),VLOOKUP('7) E-Esforço'!I24,DICIONÁRIO!$E$1:$F$18,2,FALSE))</f>
        <v>#N/A</v>
      </c>
      <c r="K24" s="68" t="e">
        <f t="shared" si="0"/>
        <v>#N/A</v>
      </c>
    </row>
    <row r="25" spans="1:11" ht="75" customHeight="1">
      <c r="A25" s="55">
        <f>'4) R-Alcance'!A25</f>
        <v>0</v>
      </c>
      <c r="B25" s="55">
        <f>'4) R-Alcance'!B25</f>
        <v>0</v>
      </c>
      <c r="C25" s="60">
        <f>'4) R-Alcance'!C25</f>
        <v>0</v>
      </c>
      <c r="D25" s="137"/>
      <c r="E25" s="135"/>
      <c r="F25" s="135"/>
      <c r="G25" s="135"/>
      <c r="H25" s="135"/>
      <c r="I25" s="136"/>
      <c r="J25" s="10" t="e">
        <f>SUM(VLOOKUP(D25,DICIONÁRIO!$E$1:$F$18,2,FALSE),VLOOKUP(E25,DICIONÁRIO!$E$1:$F$18,2,FALSE),VLOOKUP('7) E-Esforço'!F25,DICIONÁRIO!$E$1:$F$18,2,FALSE),VLOOKUP('7) E-Esforço'!G25,DICIONÁRIO!$E$1:$F$18,2,FALSE),VLOOKUP('7) E-Esforço'!H25,DICIONÁRIO!$E$1:$F$18,2,FALSE),VLOOKUP('7) E-Esforço'!I25,DICIONÁRIO!$E$1:$F$18,2,FALSE))</f>
        <v>#N/A</v>
      </c>
      <c r="K25" s="68" t="e">
        <f t="shared" si="0"/>
        <v>#N/A</v>
      </c>
    </row>
    <row r="26" spans="1:11" ht="75" customHeight="1">
      <c r="A26" s="55">
        <f>'4) R-Alcance'!A26</f>
        <v>0</v>
      </c>
      <c r="B26" s="55">
        <f>'4) R-Alcance'!B26</f>
        <v>0</v>
      </c>
      <c r="C26" s="60">
        <f>'4) R-Alcance'!C26</f>
        <v>0</v>
      </c>
      <c r="D26" s="137"/>
      <c r="E26" s="135"/>
      <c r="F26" s="135"/>
      <c r="G26" s="135"/>
      <c r="H26" s="135"/>
      <c r="I26" s="136"/>
      <c r="J26" s="10" t="e">
        <f>SUM(VLOOKUP(D26,DICIONÁRIO!$E$1:$F$18,2,FALSE),VLOOKUP(E26,DICIONÁRIO!$E$1:$F$18,2,FALSE),VLOOKUP('7) E-Esforço'!F26,DICIONÁRIO!$E$1:$F$18,2,FALSE),VLOOKUP('7) E-Esforço'!G26,DICIONÁRIO!$E$1:$F$18,2,FALSE),VLOOKUP('7) E-Esforço'!H26,DICIONÁRIO!$E$1:$F$18,2,FALSE),VLOOKUP('7) E-Esforço'!I26,DICIONÁRIO!$E$1:$F$18,2,FALSE))</f>
        <v>#N/A</v>
      </c>
      <c r="K26" s="68" t="e">
        <f t="shared" si="0"/>
        <v>#N/A</v>
      </c>
    </row>
    <row r="27" spans="1:11" ht="75" customHeight="1">
      <c r="A27" s="55">
        <f>'4) R-Alcance'!A27</f>
        <v>0</v>
      </c>
      <c r="B27" s="55">
        <f>'4) R-Alcance'!B27</f>
        <v>0</v>
      </c>
      <c r="C27" s="60">
        <f>'4) R-Alcance'!C27</f>
        <v>0</v>
      </c>
      <c r="D27" s="137"/>
      <c r="E27" s="135"/>
      <c r="F27" s="135"/>
      <c r="G27" s="135"/>
      <c r="H27" s="135"/>
      <c r="I27" s="136"/>
      <c r="J27" s="10" t="e">
        <f>SUM(VLOOKUP(D27,DICIONÁRIO!$E$1:$F$18,2,FALSE),VLOOKUP(E27,DICIONÁRIO!$E$1:$F$18,2,FALSE),VLOOKUP('7) E-Esforço'!F27,DICIONÁRIO!$E$1:$F$18,2,FALSE),VLOOKUP('7) E-Esforço'!G27,DICIONÁRIO!$E$1:$F$18,2,FALSE),VLOOKUP('7) E-Esforço'!H27,DICIONÁRIO!$E$1:$F$18,2,FALSE),VLOOKUP('7) E-Esforço'!I27,DICIONÁRIO!$E$1:$F$18,2,FALSE))</f>
        <v>#N/A</v>
      </c>
      <c r="K27" s="68" t="e">
        <f t="shared" si="0"/>
        <v>#N/A</v>
      </c>
    </row>
    <row r="28" spans="1:11" ht="75" customHeight="1">
      <c r="A28" s="55">
        <f>'4) R-Alcance'!A28</f>
        <v>0</v>
      </c>
      <c r="B28" s="55">
        <f>'4) R-Alcance'!B28</f>
        <v>0</v>
      </c>
      <c r="C28" s="60">
        <f>'4) R-Alcance'!C28</f>
        <v>0</v>
      </c>
      <c r="D28" s="137"/>
      <c r="E28" s="135"/>
      <c r="F28" s="135"/>
      <c r="G28" s="135"/>
      <c r="H28" s="135"/>
      <c r="I28" s="136"/>
      <c r="J28" s="10" t="e">
        <f>SUM(VLOOKUP(D28,DICIONÁRIO!$E$1:$F$18,2,FALSE),VLOOKUP(E28,DICIONÁRIO!$E$1:$F$18,2,FALSE),VLOOKUP('7) E-Esforço'!F28,DICIONÁRIO!$E$1:$F$18,2,FALSE),VLOOKUP('7) E-Esforço'!G28,DICIONÁRIO!$E$1:$F$18,2,FALSE),VLOOKUP('7) E-Esforço'!H28,DICIONÁRIO!$E$1:$F$18,2,FALSE),VLOOKUP('7) E-Esforço'!I28,DICIONÁRIO!$E$1:$F$18,2,FALSE))</f>
        <v>#N/A</v>
      </c>
      <c r="K28" s="68" t="e">
        <f t="shared" si="0"/>
        <v>#N/A</v>
      </c>
    </row>
    <row r="29" spans="1:11" ht="75" customHeight="1">
      <c r="A29" s="55">
        <f>'4) R-Alcance'!A29</f>
        <v>0</v>
      </c>
      <c r="B29" s="55">
        <f>'4) R-Alcance'!B29</f>
        <v>0</v>
      </c>
      <c r="C29" s="60">
        <f>'4) R-Alcance'!C29</f>
        <v>0</v>
      </c>
      <c r="D29" s="137"/>
      <c r="E29" s="135"/>
      <c r="F29" s="135"/>
      <c r="G29" s="135"/>
      <c r="H29" s="135"/>
      <c r="I29" s="136"/>
      <c r="J29" s="10" t="e">
        <f>SUM(VLOOKUP(D29,DICIONÁRIO!$E$1:$F$18,2,FALSE),VLOOKUP(E29,DICIONÁRIO!$E$1:$F$18,2,FALSE),VLOOKUP('7) E-Esforço'!F29,DICIONÁRIO!$E$1:$F$18,2,FALSE),VLOOKUP('7) E-Esforço'!G29,DICIONÁRIO!$E$1:$F$18,2,FALSE),VLOOKUP('7) E-Esforço'!H29,DICIONÁRIO!$E$1:$F$18,2,FALSE),VLOOKUP('7) E-Esforço'!I29,DICIONÁRIO!$E$1:$F$18,2,FALSE))</f>
        <v>#N/A</v>
      </c>
      <c r="K29" s="68" t="e">
        <f t="shared" si="0"/>
        <v>#N/A</v>
      </c>
    </row>
    <row r="30" spans="1:11" ht="75" customHeight="1">
      <c r="A30" s="55">
        <f>'4) R-Alcance'!A30</f>
        <v>0</v>
      </c>
      <c r="B30" s="55">
        <f>'4) R-Alcance'!B30</f>
        <v>0</v>
      </c>
      <c r="C30" s="60">
        <f>'4) R-Alcance'!C30</f>
        <v>0</v>
      </c>
      <c r="D30" s="137"/>
      <c r="E30" s="135"/>
      <c r="F30" s="135"/>
      <c r="G30" s="135"/>
      <c r="H30" s="135"/>
      <c r="I30" s="136"/>
      <c r="J30" s="10" t="e">
        <f>SUM(VLOOKUP(D30,DICIONÁRIO!$E$1:$F$18,2,FALSE),VLOOKUP(E30,DICIONÁRIO!$E$1:$F$18,2,FALSE),VLOOKUP('7) E-Esforço'!F30,DICIONÁRIO!$E$1:$F$18,2,FALSE),VLOOKUP('7) E-Esforço'!G30,DICIONÁRIO!$E$1:$F$18,2,FALSE),VLOOKUP('7) E-Esforço'!H30,DICIONÁRIO!$E$1:$F$18,2,FALSE),VLOOKUP('7) E-Esforço'!I30,DICIONÁRIO!$E$1:$F$18,2,FALSE))</f>
        <v>#N/A</v>
      </c>
      <c r="K30" s="68" t="e">
        <f t="shared" si="0"/>
        <v>#N/A</v>
      </c>
    </row>
    <row r="31" spans="1:11" ht="75" customHeight="1">
      <c r="A31" s="55">
        <f>'4) R-Alcance'!A31</f>
        <v>0</v>
      </c>
      <c r="B31" s="55">
        <f>'4) R-Alcance'!B31</f>
        <v>0</v>
      </c>
      <c r="C31" s="60">
        <f>'4) R-Alcance'!C31</f>
        <v>0</v>
      </c>
      <c r="D31" s="137"/>
      <c r="E31" s="135"/>
      <c r="F31" s="135"/>
      <c r="G31" s="135"/>
      <c r="H31" s="135"/>
      <c r="I31" s="136"/>
      <c r="J31" s="10" t="e">
        <f>SUM(VLOOKUP(D31,DICIONÁRIO!$E$1:$F$18,2,FALSE),VLOOKUP(E31,DICIONÁRIO!$E$1:$F$18,2,FALSE),VLOOKUP('7) E-Esforço'!F31,DICIONÁRIO!$E$1:$F$18,2,FALSE),VLOOKUP('7) E-Esforço'!G31,DICIONÁRIO!$E$1:$F$18,2,FALSE),VLOOKUP('7) E-Esforço'!H31,DICIONÁRIO!$E$1:$F$18,2,FALSE),VLOOKUP('7) E-Esforço'!I31,DICIONÁRIO!$E$1:$F$18,2,FALSE))</f>
        <v>#N/A</v>
      </c>
      <c r="K31" s="68" t="e">
        <f t="shared" si="0"/>
        <v>#N/A</v>
      </c>
    </row>
    <row r="32" spans="1:11" ht="75" customHeight="1">
      <c r="A32" s="55">
        <f>'4) R-Alcance'!A32</f>
        <v>0</v>
      </c>
      <c r="B32" s="55">
        <f>'4) R-Alcance'!B32</f>
        <v>0</v>
      </c>
      <c r="C32" s="60">
        <f>'4) R-Alcance'!C32</f>
        <v>0</v>
      </c>
      <c r="D32" s="137"/>
      <c r="E32" s="135"/>
      <c r="F32" s="135"/>
      <c r="G32" s="135"/>
      <c r="H32" s="135"/>
      <c r="I32" s="136"/>
      <c r="J32" s="10" t="e">
        <f>SUM(VLOOKUP(D32,DICIONÁRIO!$E$1:$F$18,2,FALSE),VLOOKUP(E32,DICIONÁRIO!$E$1:$F$18,2,FALSE),VLOOKUP('7) E-Esforço'!F32,DICIONÁRIO!$E$1:$F$18,2,FALSE),VLOOKUP('7) E-Esforço'!G32,DICIONÁRIO!$E$1:$F$18,2,FALSE),VLOOKUP('7) E-Esforço'!H32,DICIONÁRIO!$E$1:$F$18,2,FALSE),VLOOKUP('7) E-Esforço'!I32,DICIONÁRIO!$E$1:$F$18,2,FALSE))</f>
        <v>#N/A</v>
      </c>
      <c r="K32" s="68" t="e">
        <f t="shared" si="0"/>
        <v>#N/A</v>
      </c>
    </row>
    <row r="33" spans="1:11" ht="75" customHeight="1">
      <c r="A33" s="55">
        <f>'4) R-Alcance'!A33</f>
        <v>0</v>
      </c>
      <c r="B33" s="55">
        <f>'4) R-Alcance'!B33</f>
        <v>0</v>
      </c>
      <c r="C33" s="60">
        <f>'4) R-Alcance'!C33</f>
        <v>0</v>
      </c>
      <c r="D33" s="137"/>
      <c r="E33" s="135"/>
      <c r="F33" s="135"/>
      <c r="G33" s="135"/>
      <c r="H33" s="135"/>
      <c r="I33" s="136"/>
      <c r="J33" s="10" t="e">
        <f>SUM(VLOOKUP(D33,DICIONÁRIO!$E$1:$F$18,2,FALSE),VLOOKUP(E33,DICIONÁRIO!$E$1:$F$18,2,FALSE),VLOOKUP('7) E-Esforço'!F33,DICIONÁRIO!$E$1:$F$18,2,FALSE),VLOOKUP('7) E-Esforço'!G33,DICIONÁRIO!$E$1:$F$18,2,FALSE),VLOOKUP('7) E-Esforço'!H33,DICIONÁRIO!$E$1:$F$18,2,FALSE),VLOOKUP('7) E-Esforço'!I33,DICIONÁRIO!$E$1:$F$18,2,FALSE))</f>
        <v>#N/A</v>
      </c>
      <c r="K33" s="68" t="e">
        <f t="shared" si="0"/>
        <v>#N/A</v>
      </c>
    </row>
    <row r="34" spans="1:11" ht="75" customHeight="1">
      <c r="A34" s="55">
        <f>'4) R-Alcance'!A34</f>
        <v>0</v>
      </c>
      <c r="B34" s="55">
        <f>'4) R-Alcance'!B34</f>
        <v>0</v>
      </c>
      <c r="C34" s="60">
        <f>'4) R-Alcance'!C34</f>
        <v>0</v>
      </c>
      <c r="D34" s="137"/>
      <c r="E34" s="135"/>
      <c r="F34" s="135"/>
      <c r="G34" s="135"/>
      <c r="H34" s="135"/>
      <c r="I34" s="136"/>
      <c r="J34" s="10" t="e">
        <f>SUM(VLOOKUP(D34,DICIONÁRIO!$E$1:$F$18,2,FALSE),VLOOKUP(E34,DICIONÁRIO!$E$1:$F$18,2,FALSE),VLOOKUP('7) E-Esforço'!F34,DICIONÁRIO!$E$1:$F$18,2,FALSE),VLOOKUP('7) E-Esforço'!G34,DICIONÁRIO!$E$1:$F$18,2,FALSE),VLOOKUP('7) E-Esforço'!H34,DICIONÁRIO!$E$1:$F$18,2,FALSE),VLOOKUP('7) E-Esforço'!I34,DICIONÁRIO!$E$1:$F$18,2,FALSE))</f>
        <v>#N/A</v>
      </c>
      <c r="K34" s="68" t="e">
        <f t="shared" si="0"/>
        <v>#N/A</v>
      </c>
    </row>
    <row r="35" spans="1:11" ht="75" customHeight="1">
      <c r="A35" s="55">
        <f>'4) R-Alcance'!A35</f>
        <v>0</v>
      </c>
      <c r="B35" s="55">
        <f>'4) R-Alcance'!B35</f>
        <v>0</v>
      </c>
      <c r="C35" s="60">
        <f>'4) R-Alcance'!C35</f>
        <v>0</v>
      </c>
      <c r="D35" s="137"/>
      <c r="E35" s="135"/>
      <c r="F35" s="135"/>
      <c r="G35" s="135"/>
      <c r="H35" s="135"/>
      <c r="I35" s="136"/>
      <c r="J35" s="10" t="e">
        <f>SUM(VLOOKUP(D35,DICIONÁRIO!$E$1:$F$18,2,FALSE),VLOOKUP(E35,DICIONÁRIO!$E$1:$F$18,2,FALSE),VLOOKUP('7) E-Esforço'!F35,DICIONÁRIO!$E$1:$F$18,2,FALSE),VLOOKUP('7) E-Esforço'!G35,DICIONÁRIO!$E$1:$F$18,2,FALSE),VLOOKUP('7) E-Esforço'!H35,DICIONÁRIO!$E$1:$F$18,2,FALSE),VLOOKUP('7) E-Esforço'!I35,DICIONÁRIO!$E$1:$F$18,2,FALSE))</f>
        <v>#N/A</v>
      </c>
      <c r="K35" s="68" t="e">
        <f t="shared" si="0"/>
        <v>#N/A</v>
      </c>
    </row>
    <row r="36" spans="1:11" ht="75" customHeight="1">
      <c r="A36" s="55">
        <f>'4) R-Alcance'!A36</f>
        <v>0</v>
      </c>
      <c r="B36" s="55">
        <f>'4) R-Alcance'!B36</f>
        <v>0</v>
      </c>
      <c r="C36" s="60">
        <f>'4) R-Alcance'!C36</f>
        <v>0</v>
      </c>
      <c r="D36" s="137"/>
      <c r="E36" s="135"/>
      <c r="F36" s="135"/>
      <c r="G36" s="135"/>
      <c r="H36" s="135"/>
      <c r="I36" s="136"/>
      <c r="J36" s="10" t="e">
        <f>SUM(VLOOKUP(D36,DICIONÁRIO!$E$1:$F$18,2,FALSE),VLOOKUP(E36,DICIONÁRIO!$E$1:$F$18,2,FALSE),VLOOKUP('7) E-Esforço'!F36,DICIONÁRIO!$E$1:$F$18,2,FALSE),VLOOKUP('7) E-Esforço'!G36,DICIONÁRIO!$E$1:$F$18,2,FALSE),VLOOKUP('7) E-Esforço'!H36,DICIONÁRIO!$E$1:$F$18,2,FALSE),VLOOKUP('7) E-Esforço'!I36,DICIONÁRIO!$E$1:$F$18,2,FALSE))</f>
        <v>#N/A</v>
      </c>
      <c r="K36" s="68" t="e">
        <f t="shared" si="0"/>
        <v>#N/A</v>
      </c>
    </row>
    <row r="37" spans="1:11" ht="75" customHeight="1">
      <c r="A37" s="55">
        <f>'4) R-Alcance'!A37</f>
        <v>0</v>
      </c>
      <c r="B37" s="55">
        <f>'4) R-Alcance'!B37</f>
        <v>0</v>
      </c>
      <c r="C37" s="60">
        <f>'4) R-Alcance'!C37</f>
        <v>0</v>
      </c>
      <c r="D37" s="137"/>
      <c r="E37" s="135"/>
      <c r="F37" s="135"/>
      <c r="G37" s="135"/>
      <c r="H37" s="135"/>
      <c r="I37" s="136"/>
      <c r="J37" s="10" t="e">
        <f>SUM(VLOOKUP(D37,DICIONÁRIO!$E$1:$F$18,2,FALSE),VLOOKUP(E37,DICIONÁRIO!$E$1:$F$18,2,FALSE),VLOOKUP('7) E-Esforço'!F37,DICIONÁRIO!$E$1:$F$18,2,FALSE),VLOOKUP('7) E-Esforço'!G37,DICIONÁRIO!$E$1:$F$18,2,FALSE),VLOOKUP('7) E-Esforço'!H37,DICIONÁRIO!$E$1:$F$18,2,FALSE),VLOOKUP('7) E-Esforço'!I37,DICIONÁRIO!$E$1:$F$18,2,FALSE))</f>
        <v>#N/A</v>
      </c>
      <c r="K37" s="68" t="e">
        <f t="shared" si="0"/>
        <v>#N/A</v>
      </c>
    </row>
    <row r="38" spans="1:11" ht="75" customHeight="1">
      <c r="A38" s="55">
        <f>'4) R-Alcance'!A38</f>
        <v>0</v>
      </c>
      <c r="B38" s="55">
        <f>'4) R-Alcance'!B38</f>
        <v>0</v>
      </c>
      <c r="C38" s="60">
        <f>'4) R-Alcance'!C38</f>
        <v>0</v>
      </c>
      <c r="D38" s="137"/>
      <c r="E38" s="135"/>
      <c r="F38" s="135"/>
      <c r="G38" s="135"/>
      <c r="H38" s="135"/>
      <c r="I38" s="136"/>
      <c r="J38" s="10" t="e">
        <f>SUM(VLOOKUP(D38,DICIONÁRIO!$E$1:$F$18,2,FALSE),VLOOKUP(E38,DICIONÁRIO!$E$1:$F$18,2,FALSE),VLOOKUP('7) E-Esforço'!F38,DICIONÁRIO!$E$1:$F$18,2,FALSE),VLOOKUP('7) E-Esforço'!G38,DICIONÁRIO!$E$1:$F$18,2,FALSE),VLOOKUP('7) E-Esforço'!H38,DICIONÁRIO!$E$1:$F$18,2,FALSE),VLOOKUP('7) E-Esforço'!I38,DICIONÁRIO!$E$1:$F$18,2,FALSE))</f>
        <v>#N/A</v>
      </c>
      <c r="K38" s="68" t="e">
        <f t="shared" si="0"/>
        <v>#N/A</v>
      </c>
    </row>
    <row r="39" spans="1:11" ht="75" customHeight="1">
      <c r="A39" s="55">
        <f>'4) R-Alcance'!A39</f>
        <v>0</v>
      </c>
      <c r="B39" s="55">
        <f>'4) R-Alcance'!B39</f>
        <v>0</v>
      </c>
      <c r="C39" s="60">
        <f>'4) R-Alcance'!C39</f>
        <v>0</v>
      </c>
      <c r="D39" s="137"/>
      <c r="E39" s="135"/>
      <c r="F39" s="135"/>
      <c r="G39" s="135"/>
      <c r="H39" s="135"/>
      <c r="I39" s="136"/>
      <c r="J39" s="10" t="e">
        <f>SUM(VLOOKUP(D39,DICIONÁRIO!$E$1:$F$18,2,FALSE),VLOOKUP(E39,DICIONÁRIO!$E$1:$F$18,2,FALSE),VLOOKUP('7) E-Esforço'!F39,DICIONÁRIO!$E$1:$F$18,2,FALSE),VLOOKUP('7) E-Esforço'!G39,DICIONÁRIO!$E$1:$F$18,2,FALSE),VLOOKUP('7) E-Esforço'!H39,DICIONÁRIO!$E$1:$F$18,2,FALSE),VLOOKUP('7) E-Esforço'!I39,DICIONÁRIO!$E$1:$F$18,2,FALSE))</f>
        <v>#N/A</v>
      </c>
      <c r="K39" s="68" t="e">
        <f t="shared" si="0"/>
        <v>#N/A</v>
      </c>
    </row>
    <row r="40" spans="1:11" ht="75" customHeight="1">
      <c r="A40" s="55">
        <f>'4) R-Alcance'!A40</f>
        <v>0</v>
      </c>
      <c r="B40" s="55">
        <f>'4) R-Alcance'!B40</f>
        <v>0</v>
      </c>
      <c r="C40" s="60">
        <f>'4) R-Alcance'!C40</f>
        <v>0</v>
      </c>
      <c r="D40" s="137"/>
      <c r="E40" s="135"/>
      <c r="F40" s="135"/>
      <c r="G40" s="135"/>
      <c r="H40" s="135"/>
      <c r="I40" s="136"/>
      <c r="J40" s="10" t="e">
        <f>SUM(VLOOKUP(D40,DICIONÁRIO!$E$1:$F$18,2,FALSE),VLOOKUP(E40,DICIONÁRIO!$E$1:$F$18,2,FALSE),VLOOKUP('7) E-Esforço'!F40,DICIONÁRIO!$E$1:$F$18,2,FALSE),VLOOKUP('7) E-Esforço'!G40,DICIONÁRIO!$E$1:$F$18,2,FALSE),VLOOKUP('7) E-Esforço'!H40,DICIONÁRIO!$E$1:$F$18,2,FALSE),VLOOKUP('7) E-Esforço'!I40,DICIONÁRIO!$E$1:$F$18,2,FALSE))</f>
        <v>#N/A</v>
      </c>
      <c r="K40" s="68" t="e">
        <f t="shared" si="0"/>
        <v>#N/A</v>
      </c>
    </row>
    <row r="41" spans="1:11" ht="75" customHeight="1">
      <c r="A41" s="55">
        <f>'4) R-Alcance'!A41</f>
        <v>0</v>
      </c>
      <c r="B41" s="55">
        <f>'4) R-Alcance'!B41</f>
        <v>0</v>
      </c>
      <c r="C41" s="60">
        <f>'4) R-Alcance'!C41</f>
        <v>0</v>
      </c>
      <c r="D41" s="137"/>
      <c r="E41" s="135"/>
      <c r="F41" s="135"/>
      <c r="G41" s="135"/>
      <c r="H41" s="135"/>
      <c r="I41" s="136"/>
      <c r="J41" s="10" t="e">
        <f>SUM(VLOOKUP(D41,DICIONÁRIO!$E$1:$F$18,2,FALSE),VLOOKUP(E41,DICIONÁRIO!$E$1:$F$18,2,FALSE),VLOOKUP('7) E-Esforço'!F41,DICIONÁRIO!$E$1:$F$18,2,FALSE),VLOOKUP('7) E-Esforço'!G41,DICIONÁRIO!$E$1:$F$18,2,FALSE),VLOOKUP('7) E-Esforço'!H41,DICIONÁRIO!$E$1:$F$18,2,FALSE),VLOOKUP('7) E-Esforço'!I41,DICIONÁRIO!$E$1:$F$18,2,FALSE))</f>
        <v>#N/A</v>
      </c>
      <c r="K41" s="68" t="e">
        <f t="shared" si="0"/>
        <v>#N/A</v>
      </c>
    </row>
    <row r="42" spans="1:11" ht="75" customHeight="1">
      <c r="A42" s="55">
        <f>'4) R-Alcance'!A42</f>
        <v>0</v>
      </c>
      <c r="B42" s="55">
        <f>'4) R-Alcance'!B42</f>
        <v>0</v>
      </c>
      <c r="C42" s="60">
        <f>'4) R-Alcance'!C42</f>
        <v>0</v>
      </c>
      <c r="D42" s="137"/>
      <c r="E42" s="135"/>
      <c r="F42" s="135"/>
      <c r="G42" s="135"/>
      <c r="H42" s="135"/>
      <c r="I42" s="136"/>
      <c r="J42" s="10" t="e">
        <f>SUM(VLOOKUP(D42,DICIONÁRIO!$E$1:$F$18,2,FALSE),VLOOKUP(E42,DICIONÁRIO!$E$1:$F$18,2,FALSE),VLOOKUP('7) E-Esforço'!F42,DICIONÁRIO!$E$1:$F$18,2,FALSE),VLOOKUP('7) E-Esforço'!G42,DICIONÁRIO!$E$1:$F$18,2,FALSE),VLOOKUP('7) E-Esforço'!H42,DICIONÁRIO!$E$1:$F$18,2,FALSE),VLOOKUP('7) E-Esforço'!I42,DICIONÁRIO!$E$1:$F$18,2,FALSE))</f>
        <v>#N/A</v>
      </c>
      <c r="K42" s="68" t="e">
        <f t="shared" si="0"/>
        <v>#N/A</v>
      </c>
    </row>
    <row r="43" spans="1:11" ht="75" customHeight="1">
      <c r="A43" s="55">
        <f>'4) R-Alcance'!A43</f>
        <v>0</v>
      </c>
      <c r="B43" s="55">
        <f>'4) R-Alcance'!B43</f>
        <v>0</v>
      </c>
      <c r="C43" s="60">
        <f>'4) R-Alcance'!C43</f>
        <v>0</v>
      </c>
      <c r="D43" s="137"/>
      <c r="E43" s="135"/>
      <c r="F43" s="135"/>
      <c r="G43" s="135"/>
      <c r="H43" s="135"/>
      <c r="I43" s="136"/>
      <c r="J43" s="10" t="e">
        <f>SUM(VLOOKUP(D43,DICIONÁRIO!$E$1:$F$18,2,FALSE),VLOOKUP(E43,DICIONÁRIO!$E$1:$F$18,2,FALSE),VLOOKUP('7) E-Esforço'!F43,DICIONÁRIO!$E$1:$F$18,2,FALSE),VLOOKUP('7) E-Esforço'!G43,DICIONÁRIO!$E$1:$F$18,2,FALSE),VLOOKUP('7) E-Esforço'!H43,DICIONÁRIO!$E$1:$F$18,2,FALSE),VLOOKUP('7) E-Esforço'!I43,DICIONÁRIO!$E$1:$F$18,2,FALSE))</f>
        <v>#N/A</v>
      </c>
      <c r="K43" s="68" t="e">
        <f t="shared" si="0"/>
        <v>#N/A</v>
      </c>
    </row>
    <row r="44" spans="1:11" ht="75" customHeight="1">
      <c r="A44" s="55">
        <f>'4) R-Alcance'!A44</f>
        <v>0</v>
      </c>
      <c r="B44" s="55">
        <f>'4) R-Alcance'!B44</f>
        <v>0</v>
      </c>
      <c r="C44" s="60">
        <f>'4) R-Alcance'!C44</f>
        <v>0</v>
      </c>
      <c r="D44" s="137"/>
      <c r="E44" s="135"/>
      <c r="F44" s="135"/>
      <c r="G44" s="135"/>
      <c r="H44" s="135"/>
      <c r="I44" s="136"/>
      <c r="J44" s="10" t="e">
        <f>SUM(VLOOKUP(D44,DICIONÁRIO!$E$1:$F$18,2,FALSE),VLOOKUP(E44,DICIONÁRIO!$E$1:$F$18,2,FALSE),VLOOKUP('7) E-Esforço'!F44,DICIONÁRIO!$E$1:$F$18,2,FALSE),VLOOKUP('7) E-Esforço'!G44,DICIONÁRIO!$E$1:$F$18,2,FALSE),VLOOKUP('7) E-Esforço'!H44,DICIONÁRIO!$E$1:$F$18,2,FALSE),VLOOKUP('7) E-Esforço'!I44,DICIONÁRIO!$E$1:$F$18,2,FALSE))</f>
        <v>#N/A</v>
      </c>
      <c r="K44" s="68" t="e">
        <f t="shared" si="0"/>
        <v>#N/A</v>
      </c>
    </row>
    <row r="45" spans="1:11" ht="75" customHeight="1">
      <c r="A45" s="55">
        <f>'4) R-Alcance'!A45</f>
        <v>0</v>
      </c>
      <c r="B45" s="55">
        <f>'4) R-Alcance'!B45</f>
        <v>0</v>
      </c>
      <c r="C45" s="60">
        <f>'4) R-Alcance'!C45</f>
        <v>0</v>
      </c>
      <c r="D45" s="137"/>
      <c r="E45" s="135"/>
      <c r="F45" s="135"/>
      <c r="G45" s="135"/>
      <c r="H45" s="135"/>
      <c r="I45" s="136"/>
      <c r="J45" s="10" t="e">
        <f>SUM(VLOOKUP(D45,DICIONÁRIO!$E$1:$F$18,2,FALSE),VLOOKUP(E45,DICIONÁRIO!$E$1:$F$18,2,FALSE),VLOOKUP('7) E-Esforço'!F45,DICIONÁRIO!$E$1:$F$18,2,FALSE),VLOOKUP('7) E-Esforço'!G45,DICIONÁRIO!$E$1:$F$18,2,FALSE),VLOOKUP('7) E-Esforço'!H45,DICIONÁRIO!$E$1:$F$18,2,FALSE),VLOOKUP('7) E-Esforço'!I45,DICIONÁRIO!$E$1:$F$18,2,FALSE))</f>
        <v>#N/A</v>
      </c>
      <c r="K45" s="68" t="e">
        <f t="shared" si="0"/>
        <v>#N/A</v>
      </c>
    </row>
    <row r="46" spans="1:11" ht="75" customHeight="1">
      <c r="A46" s="55">
        <f>'4) R-Alcance'!A46</f>
        <v>0</v>
      </c>
      <c r="B46" s="55">
        <f>'4) R-Alcance'!B46</f>
        <v>0</v>
      </c>
      <c r="C46" s="60">
        <f>'4) R-Alcance'!C46</f>
        <v>0</v>
      </c>
      <c r="D46" s="137"/>
      <c r="E46" s="135"/>
      <c r="F46" s="135"/>
      <c r="G46" s="135"/>
      <c r="H46" s="135"/>
      <c r="I46" s="136"/>
      <c r="J46" s="10" t="e">
        <f>SUM(VLOOKUP(D46,DICIONÁRIO!$E$1:$F$18,2,FALSE),VLOOKUP(E46,DICIONÁRIO!$E$1:$F$18,2,FALSE),VLOOKUP('7) E-Esforço'!F46,DICIONÁRIO!$E$1:$F$18,2,FALSE),VLOOKUP('7) E-Esforço'!G46,DICIONÁRIO!$E$1:$F$18,2,FALSE),VLOOKUP('7) E-Esforço'!H46,DICIONÁRIO!$E$1:$F$18,2,FALSE),VLOOKUP('7) E-Esforço'!I46,DICIONÁRIO!$E$1:$F$18,2,FALSE))</f>
        <v>#N/A</v>
      </c>
      <c r="K46" s="68" t="e">
        <f t="shared" si="0"/>
        <v>#N/A</v>
      </c>
    </row>
    <row r="47" spans="1:11" ht="75" customHeight="1">
      <c r="A47" s="55">
        <f>'4) R-Alcance'!A47</f>
        <v>0</v>
      </c>
      <c r="B47" s="55">
        <f>'4) R-Alcance'!B47</f>
        <v>0</v>
      </c>
      <c r="C47" s="60">
        <f>'4) R-Alcance'!C47</f>
        <v>0</v>
      </c>
      <c r="D47" s="137"/>
      <c r="E47" s="135"/>
      <c r="F47" s="135"/>
      <c r="G47" s="135"/>
      <c r="H47" s="135"/>
      <c r="I47" s="136"/>
      <c r="J47" s="10" t="e">
        <f>SUM(VLOOKUP(D47,DICIONÁRIO!$E$1:$F$18,2,FALSE),VLOOKUP(E47,DICIONÁRIO!$E$1:$F$18,2,FALSE),VLOOKUP('7) E-Esforço'!F47,DICIONÁRIO!$E$1:$F$18,2,FALSE),VLOOKUP('7) E-Esforço'!G47,DICIONÁRIO!$E$1:$F$18,2,FALSE),VLOOKUP('7) E-Esforço'!H47,DICIONÁRIO!$E$1:$F$18,2,FALSE),VLOOKUP('7) E-Esforço'!I47,DICIONÁRIO!$E$1:$F$18,2,FALSE))</f>
        <v>#N/A</v>
      </c>
      <c r="K47" s="68" t="e">
        <f t="shared" si="0"/>
        <v>#N/A</v>
      </c>
    </row>
    <row r="48" spans="1:11" ht="75" customHeight="1">
      <c r="A48" s="55">
        <f>'4) R-Alcance'!A48</f>
        <v>0</v>
      </c>
      <c r="B48" s="55">
        <f>'4) R-Alcance'!B48</f>
        <v>0</v>
      </c>
      <c r="C48" s="60">
        <f>'4) R-Alcance'!C48</f>
        <v>0</v>
      </c>
      <c r="D48" s="137"/>
      <c r="E48" s="135"/>
      <c r="F48" s="135"/>
      <c r="G48" s="135"/>
      <c r="H48" s="135"/>
      <c r="I48" s="136"/>
      <c r="J48" s="10" t="e">
        <f>SUM(VLOOKUP(D48,DICIONÁRIO!$E$1:$F$18,2,FALSE),VLOOKUP(E48,DICIONÁRIO!$E$1:$F$18,2,FALSE),VLOOKUP('7) E-Esforço'!F48,DICIONÁRIO!$E$1:$F$18,2,FALSE),VLOOKUP('7) E-Esforço'!G48,DICIONÁRIO!$E$1:$F$18,2,FALSE),VLOOKUP('7) E-Esforço'!H48,DICIONÁRIO!$E$1:$F$18,2,FALSE),VLOOKUP('7) E-Esforço'!I48,DICIONÁRIO!$E$1:$F$18,2,FALSE))</f>
        <v>#N/A</v>
      </c>
      <c r="K48" s="68" t="e">
        <f t="shared" si="0"/>
        <v>#N/A</v>
      </c>
    </row>
    <row r="49" spans="1:11" ht="75" customHeight="1">
      <c r="A49" s="55">
        <f>'4) R-Alcance'!A49</f>
        <v>0</v>
      </c>
      <c r="B49" s="55">
        <f>'4) R-Alcance'!B49</f>
        <v>0</v>
      </c>
      <c r="C49" s="60">
        <f>'4) R-Alcance'!C49</f>
        <v>0</v>
      </c>
      <c r="D49" s="137"/>
      <c r="E49" s="135"/>
      <c r="F49" s="135"/>
      <c r="G49" s="135"/>
      <c r="H49" s="135"/>
      <c r="I49" s="136"/>
      <c r="J49" s="10" t="e">
        <f>SUM(VLOOKUP(D49,DICIONÁRIO!$E$1:$F$18,2,FALSE),VLOOKUP(E49,DICIONÁRIO!$E$1:$F$18,2,FALSE),VLOOKUP('7) E-Esforço'!F49,DICIONÁRIO!$E$1:$F$18,2,FALSE),VLOOKUP('7) E-Esforço'!G49,DICIONÁRIO!$E$1:$F$18,2,FALSE),VLOOKUP('7) E-Esforço'!H49,DICIONÁRIO!$E$1:$F$18,2,FALSE),VLOOKUP('7) E-Esforço'!I49,DICIONÁRIO!$E$1:$F$18,2,FALSE))</f>
        <v>#N/A</v>
      </c>
      <c r="K49" s="68" t="e">
        <f t="shared" si="0"/>
        <v>#N/A</v>
      </c>
    </row>
    <row r="50" spans="1:11" ht="75" customHeight="1" thickBot="1">
      <c r="A50" s="56">
        <f>'4) R-Alcance'!A50</f>
        <v>0</v>
      </c>
      <c r="B50" s="56">
        <f>'4) R-Alcance'!B50</f>
        <v>0</v>
      </c>
      <c r="C50" s="61">
        <f>'4) R-Alcance'!C50</f>
        <v>0</v>
      </c>
      <c r="D50" s="138"/>
      <c r="E50" s="139"/>
      <c r="F50" s="139"/>
      <c r="G50" s="139"/>
      <c r="H50" s="139"/>
      <c r="I50" s="140"/>
      <c r="J50" s="10" t="e">
        <f>SUM(VLOOKUP(D50,DICIONÁRIO!$E$1:$F$18,2,FALSE),VLOOKUP(E50,DICIONÁRIO!$E$1:$F$18,2,FALSE),VLOOKUP('7) E-Esforço'!F50,DICIONÁRIO!$E$1:$F$18,2,FALSE),VLOOKUP('7) E-Esforço'!G50,DICIONÁRIO!$E$1:$F$18,2,FALSE),VLOOKUP('7) E-Esforço'!H50,DICIONÁRIO!$E$1:$F$18,2,FALSE),VLOOKUP('7) E-Esforço'!I50,DICIONÁRIO!$E$1:$F$18,2,FALSE))</f>
        <v>#N/A</v>
      </c>
      <c r="K50" s="68" t="e">
        <f t="shared" si="0"/>
        <v>#N/A</v>
      </c>
    </row>
  </sheetData>
  <sheetProtection algorithmName="SHA-512" hashValue="o4jAqWKZ+Tk/hrDlsv+TjYDi/jxmu/Sn/uA5RGnSzDw6mj2SbzkCSkd6OHq/X8LcrHpZUwTxgrKDr1CABCTcog==" saltValue="F+uF30T+rR4VzZgDwjPWHw=="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3 F15: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E4:E6 E8:E9 E11:E13 E15:E50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8"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31.7109375" style="7" customWidth="1"/>
    <col min="5" max="5" width="35.5703125" customWidth="1"/>
    <col min="6" max="6" width="58.7109375" customWidth="1"/>
    <col min="7" max="7" width="26.85546875" customWidth="1"/>
    <col min="8" max="8" width="51.7109375" customWidth="1"/>
  </cols>
  <sheetData>
    <row r="1" spans="1:8" ht="58.9" customHeight="1">
      <c r="A1" s="210" t="s">
        <v>0</v>
      </c>
      <c r="B1" s="211"/>
      <c r="C1" s="211"/>
      <c r="D1" s="211"/>
      <c r="E1" s="211"/>
      <c r="F1" s="211"/>
      <c r="G1" s="212"/>
      <c r="H1" s="173"/>
    </row>
    <row r="2" spans="1:8" ht="72.75" customHeight="1" thickBot="1">
      <c r="A2" s="208" t="s">
        <v>1</v>
      </c>
      <c r="B2" s="209"/>
      <c r="C2" s="209"/>
      <c r="D2" s="209"/>
      <c r="E2" s="209"/>
      <c r="F2" s="209"/>
      <c r="G2" s="209"/>
      <c r="H2" s="74"/>
    </row>
    <row r="3" spans="1:8" s="4" customFormat="1" ht="78" customHeight="1" thickBot="1">
      <c r="A3" s="69" t="s">
        <v>7</v>
      </c>
      <c r="B3" s="69" t="s">
        <v>8</v>
      </c>
      <c r="C3" s="69" t="s">
        <v>9</v>
      </c>
      <c r="D3" s="78" t="s">
        <v>96</v>
      </c>
      <c r="E3" s="70" t="s">
        <v>97</v>
      </c>
      <c r="F3" s="73" t="s">
        <v>98</v>
      </c>
      <c r="G3" s="23" t="s">
        <v>99</v>
      </c>
      <c r="H3" s="75" t="s">
        <v>100</v>
      </c>
    </row>
    <row r="4" spans="1:8" ht="75" customHeight="1">
      <c r="A4" s="30" t="str">
        <f>'4) R-Alcance'!A4</f>
        <v>Medicamentos</v>
      </c>
      <c r="B4" s="30" t="str">
        <f>'4) R-Alcance'!B4</f>
        <v>GGBIO</v>
      </c>
      <c r="C4" s="71" t="str">
        <f>'4) R-Alcance'!C4</f>
        <v>8.3 - Atualização dos requisitos técnicos e regulatórios para o registro de Produtos Biológicos</v>
      </c>
      <c r="D4" s="62">
        <f>'4) R-Alcance'!L4*'5) I-Impacto'!K5*'6) C-Confiança'!E4/'7) E-Esforço'!K4</f>
        <v>7.5</v>
      </c>
      <c r="E4" s="141" t="s">
        <v>101</v>
      </c>
      <c r="F4" s="142"/>
      <c r="G4" s="143"/>
      <c r="H4" s="143"/>
    </row>
    <row r="5" spans="1:8" ht="75" customHeight="1">
      <c r="A5" s="30" t="str">
        <f>'4) R-Alcance'!A5</f>
        <v>Medicamentos</v>
      </c>
      <c r="B5" s="30" t="str">
        <f>'4) R-Alcance'!B5</f>
        <v>GGBIO</v>
      </c>
      <c r="C5" s="71" t="str">
        <f>'4) R-Alcance'!C5</f>
        <v>8.5 - Condições e procedimentos para o registro de vacinas influenza pré-pandêmicas, atualização para uma cepa pandêmica e autorização de uso, comercialização e monitoramento das vacinas pandêmicas contra influenza</v>
      </c>
      <c r="D5" s="62">
        <f>'4) R-Alcance'!L5*'5) I-Impacto'!K6*'6) C-Confiança'!E5/'7) E-Esforço'!K5</f>
        <v>7.9285714285714288</v>
      </c>
      <c r="E5" s="144" t="s">
        <v>102</v>
      </c>
      <c r="F5" s="145"/>
      <c r="G5" s="146"/>
      <c r="H5" s="146"/>
    </row>
    <row r="6" spans="1:8" ht="75" customHeight="1">
      <c r="A6" s="30" t="str">
        <f>'4) R-Alcance'!A6</f>
        <v>Medicamentos</v>
      </c>
      <c r="B6" s="30" t="str">
        <f>'4) R-Alcance'!B6</f>
        <v>GGBIO</v>
      </c>
      <c r="C6" s="71" t="str">
        <f>'4) R-Alcance'!C6</f>
        <v>8.11 - Previsão expressa da aplicabilidade da norma de pós registro de produtos sintéticos para a  regularização de radiofármacos</v>
      </c>
      <c r="D6" s="62">
        <f>'4) R-Alcance'!L6*'5) I-Impacto'!K7*'6) C-Confiança'!E6/'7) E-Esforço'!K6</f>
        <v>3.4285714285714284</v>
      </c>
      <c r="E6" s="144" t="s">
        <v>101</v>
      </c>
      <c r="F6" s="145"/>
      <c r="G6" s="146"/>
      <c r="H6" s="146"/>
    </row>
    <row r="7" spans="1:8" ht="75" customHeight="1">
      <c r="A7" s="30" t="str">
        <f>'4) R-Alcance'!A7</f>
        <v>Medicamentos</v>
      </c>
      <c r="B7" s="30" t="str">
        <f>'4) R-Alcance'!B7</f>
        <v>GGBIO e GGMED</v>
      </c>
      <c r="C7" s="71" t="str">
        <f>'4) R-Alcance'!C7</f>
        <v>8.18 - Regularização sanitária condicional de medicamentos via termo de compromisso (equivalente ao tema 8.38)</v>
      </c>
      <c r="D7" s="62">
        <f>'4) R-Alcance'!L7*'5) I-Impacto'!K8*'6) C-Confiança'!E7/'7) E-Esforço'!K7</f>
        <v>1.9428571428571428</v>
      </c>
      <c r="E7" s="144" t="s">
        <v>103</v>
      </c>
      <c r="F7" s="145" t="s">
        <v>104</v>
      </c>
      <c r="G7" s="146"/>
      <c r="H7" s="146"/>
    </row>
    <row r="8" spans="1:8" ht="75" customHeight="1">
      <c r="A8" s="30" t="str">
        <f>'4) R-Alcance'!A8</f>
        <v>Medicamentos</v>
      </c>
      <c r="B8" s="30" t="str">
        <f>'4) R-Alcance'!B8</f>
        <v>GGBIO</v>
      </c>
      <c r="C8" s="71" t="str">
        <f>'4) R-Alcance'!C8</f>
        <v>8.20 - Revisão do marco regulatório que trata das alterações pós registro de produtos biológicos e seu cancelamento.</v>
      </c>
      <c r="D8" s="62">
        <f>'4) R-Alcance'!L8*'5) I-Impacto'!K9*'6) C-Confiança'!E8/'7) E-Esforço'!K8</f>
        <v>0.2142857142857143</v>
      </c>
      <c r="E8" s="144" t="s">
        <v>101</v>
      </c>
      <c r="F8" s="145" t="s">
        <v>105</v>
      </c>
      <c r="G8" s="146"/>
      <c r="H8" s="146"/>
    </row>
    <row r="9" spans="1:8" ht="75" customHeight="1">
      <c r="A9" s="30" t="str">
        <f>'4) R-Alcance'!A9</f>
        <v>Medicamentos</v>
      </c>
      <c r="B9" s="30" t="str">
        <f>'4) R-Alcance'!B9</f>
        <v>GGBIO</v>
      </c>
      <c r="C9" s="71" t="str">
        <f>'4) R-Alcance'!C9</f>
        <v xml:space="preserve">8.24 - Requisitos sanitários para a regularização e vigilância de medicamentos industrializados de uso humano em todo o seu ciclo de vida </v>
      </c>
      <c r="D9" s="62">
        <f>'4) R-Alcance'!L9*'5) I-Impacto'!K10*'6) C-Confiança'!E9/'7) E-Esforço'!K9</f>
        <v>5.1428571428571423</v>
      </c>
      <c r="E9" s="144" t="s">
        <v>101</v>
      </c>
      <c r="F9" s="147"/>
      <c r="G9" s="146"/>
      <c r="H9" s="146"/>
    </row>
    <row r="10" spans="1:8" ht="75" customHeight="1">
      <c r="A10" s="30" t="str">
        <f>'4) R-Alcance'!A10</f>
        <v>Medicamentos</v>
      </c>
      <c r="B10" s="30" t="str">
        <f>'4) R-Alcance'!B10</f>
        <v>GGBIO e GGMED</v>
      </c>
      <c r="C10" s="71" t="str">
        <f>'4) R-Alcance'!C10</f>
        <v>8.38 - Termo de compromisso para fins de registro, pós-registro ou autorização temporária de uso emergencial de medicamentos (equivalente ao tema 8.18)</v>
      </c>
      <c r="D10" s="62">
        <f>'4) R-Alcance'!L10*'5) I-Impacto'!K11*'6) C-Confiança'!E10/'7) E-Esforço'!K10</f>
        <v>1.9428571428571428</v>
      </c>
      <c r="E10" s="144" t="s">
        <v>101</v>
      </c>
      <c r="F10" s="148" t="s">
        <v>106</v>
      </c>
      <c r="G10" s="146"/>
      <c r="H10" s="146"/>
    </row>
    <row r="11" spans="1:8" ht="75" customHeight="1">
      <c r="A11" s="30" t="str">
        <f>'4) R-Alcance'!A11</f>
        <v>Medicamentos</v>
      </c>
      <c r="B11" s="30" t="str">
        <f>'4) R-Alcance'!B11</f>
        <v>GGBIO</v>
      </c>
      <c r="C11" s="71" t="str">
        <f>'4) R-Alcance'!C11</f>
        <v>13.1 - Elaboração de marco legal para as alterações pós registro de produtos de terapia avançada</v>
      </c>
      <c r="D11" s="62">
        <f>'4) R-Alcance'!L11*'5) I-Impacto'!K12*'6) C-Confiança'!E11/'7) E-Esforço'!K11</f>
        <v>2.1428571428571428</v>
      </c>
      <c r="E11" s="144" t="s">
        <v>101</v>
      </c>
      <c r="F11" s="145" t="s">
        <v>107</v>
      </c>
      <c r="G11" s="146"/>
      <c r="H11" s="146"/>
    </row>
    <row r="12" spans="1:8" ht="75" customHeight="1">
      <c r="A12" s="30" t="str">
        <f>'4) R-Alcance'!A12</f>
        <v>Medicamentos</v>
      </c>
      <c r="B12" s="30" t="str">
        <f>'4) R-Alcance'!B12</f>
        <v>GGBIO</v>
      </c>
      <c r="C12" s="71" t="str">
        <f>'4) R-Alcance'!C12</f>
        <v>13.2 - Regulamentação para Boas Práticas em produtos do sangue para fins não transfusionais</v>
      </c>
      <c r="D12" s="62">
        <f>'4) R-Alcance'!L12*'5) I-Impacto'!K13*'6) C-Confiança'!E12/'7) E-Esforço'!K12</f>
        <v>1.3714285714285712</v>
      </c>
      <c r="E12" s="144" t="s">
        <v>101</v>
      </c>
      <c r="F12" s="147" t="s">
        <v>108</v>
      </c>
      <c r="G12" s="146"/>
      <c r="H12" s="146"/>
    </row>
    <row r="13" spans="1:8" ht="75" customHeight="1">
      <c r="A13" s="30" t="str">
        <f>'4) R-Alcance'!A13</f>
        <v>Medicamentos</v>
      </c>
      <c r="B13" s="30" t="str">
        <f>'4) R-Alcance'!B13</f>
        <v>GGBIO</v>
      </c>
      <c r="C13" s="71" t="str">
        <f>'4) R-Alcance'!C13</f>
        <v>13.3 - Revisão e atualização dos requisitos sanitários relativos às Boas Práticas no Ciclo do Sangue</v>
      </c>
      <c r="D13" s="62">
        <f>'4) R-Alcance'!L13*'5) I-Impacto'!K14*'6) C-Confiança'!E13/'7) E-Esforço'!K13</f>
        <v>1.7142857142857144</v>
      </c>
      <c r="E13" s="144" t="s">
        <v>101</v>
      </c>
      <c r="F13" s="147" t="s">
        <v>108</v>
      </c>
      <c r="G13" s="146"/>
      <c r="H13" s="146"/>
    </row>
    <row r="14" spans="1:8" ht="75" customHeight="1">
      <c r="A14" s="30" t="str">
        <f>'4) R-Alcance'!A14</f>
        <v>Medicamentos</v>
      </c>
      <c r="B14" s="30" t="str">
        <f>'4) R-Alcance'!B14</f>
        <v>GGBIO</v>
      </c>
      <c r="C14" s="71" t="str">
        <f>'4) R-Alcance'!C14</f>
        <v>8.39 - Atualização periódica da composição da vacina Influenza sazonal</v>
      </c>
      <c r="D14" s="62">
        <f>'4) R-Alcance'!L14*'5) I-Impacto'!K15*'6) C-Confiança'!E14/'7) E-Esforço'!K14</f>
        <v>4.2857142857142856</v>
      </c>
      <c r="E14" s="144" t="s">
        <v>101</v>
      </c>
      <c r="F14" s="147"/>
      <c r="G14" s="146"/>
      <c r="H14" s="146"/>
    </row>
    <row r="15" spans="1:8" ht="75" customHeight="1">
      <c r="A15" s="30" t="str">
        <f>'4) R-Alcance'!A15</f>
        <v>Medicamentos</v>
      </c>
      <c r="B15" s="30" t="str">
        <f>'4) R-Alcance'!B15</f>
        <v>GSTCO/GGBIO</v>
      </c>
      <c r="C15" s="71" t="str">
        <f>'4) R-Alcance'!C15</f>
        <v>Atualização da Resolução RDC nº 506/2021, que trata da pesquisa clínica de produtos de terapia avançada, em função da publicação da Lei nº 14.874/2024.</v>
      </c>
      <c r="D15" s="62">
        <f>'4) R-Alcance'!L15*'5) I-Impacto'!K16*'6) C-Confiança'!E15/'7) E-Esforço'!K15</f>
        <v>7.2857142857142847</v>
      </c>
      <c r="E15" s="144" t="s">
        <v>109</v>
      </c>
      <c r="F15" s="147"/>
      <c r="G15" s="146"/>
      <c r="H15" s="146"/>
    </row>
    <row r="16" spans="1:8" ht="75" customHeight="1">
      <c r="A16" s="30">
        <f>'4) R-Alcance'!A16</f>
        <v>0</v>
      </c>
      <c r="B16" s="30">
        <f>'4) R-Alcance'!B16</f>
        <v>0</v>
      </c>
      <c r="C16" s="71">
        <f>'4) R-Alcance'!C16</f>
        <v>0</v>
      </c>
      <c r="D16" s="62" t="e">
        <f>'4) R-Alcance'!L16*'5) I-Impacto'!K17*'6) C-Confiança'!E16/'7) E-Esforço'!K16</f>
        <v>#N/A</v>
      </c>
      <c r="E16" s="144"/>
      <c r="F16" s="147"/>
      <c r="G16" s="146"/>
      <c r="H16" s="146"/>
    </row>
    <row r="17" spans="1:8" ht="75" customHeight="1">
      <c r="A17" s="30">
        <f>'4) R-Alcance'!A17</f>
        <v>0</v>
      </c>
      <c r="B17" s="30">
        <f>'4) R-Alcance'!B17</f>
        <v>0</v>
      </c>
      <c r="C17" s="71">
        <f>'4) R-Alcance'!C17</f>
        <v>0</v>
      </c>
      <c r="D17" s="62" t="e">
        <f>'4) R-Alcance'!L17*'5) I-Impacto'!K18*'6) C-Confiança'!E17/'7) E-Esforço'!K17</f>
        <v>#N/A</v>
      </c>
      <c r="E17" s="144"/>
      <c r="F17" s="147"/>
      <c r="G17" s="146"/>
      <c r="H17" s="146"/>
    </row>
    <row r="18" spans="1:8" ht="75" customHeight="1">
      <c r="A18" s="30">
        <f>'4) R-Alcance'!A18</f>
        <v>0</v>
      </c>
      <c r="B18" s="30">
        <f>'4) R-Alcance'!B18</f>
        <v>0</v>
      </c>
      <c r="C18" s="71">
        <f>'4) R-Alcance'!C18</f>
        <v>0</v>
      </c>
      <c r="D18" s="62" t="e">
        <f>'4) R-Alcance'!L18*'5) I-Impacto'!K19*'6) C-Confiança'!E18/'7) E-Esforço'!K18</f>
        <v>#N/A</v>
      </c>
      <c r="E18" s="144"/>
      <c r="F18" s="147"/>
      <c r="G18" s="146"/>
      <c r="H18" s="146"/>
    </row>
    <row r="19" spans="1:8" ht="75" customHeight="1">
      <c r="A19" s="30">
        <f>'4) R-Alcance'!A19</f>
        <v>0</v>
      </c>
      <c r="B19" s="30">
        <f>'4) R-Alcance'!B19</f>
        <v>0</v>
      </c>
      <c r="C19" s="71">
        <f>'4) R-Alcance'!C19</f>
        <v>0</v>
      </c>
      <c r="D19" s="62" t="e">
        <f>'4) R-Alcance'!L19*'5) I-Impacto'!K20*'6) C-Confiança'!E19/'7) E-Esforço'!K19</f>
        <v>#N/A</v>
      </c>
      <c r="E19" s="144"/>
      <c r="F19" s="147"/>
      <c r="G19" s="146"/>
      <c r="H19" s="146"/>
    </row>
    <row r="20" spans="1:8" ht="75" customHeight="1">
      <c r="A20" s="30">
        <f>'4) R-Alcance'!A20</f>
        <v>0</v>
      </c>
      <c r="B20" s="30">
        <f>'4) R-Alcance'!B20</f>
        <v>0</v>
      </c>
      <c r="C20" s="71">
        <f>'4) R-Alcance'!C20</f>
        <v>0</v>
      </c>
      <c r="D20" s="62" t="e">
        <f>'4) R-Alcance'!L20*'5) I-Impacto'!K21*'6) C-Confiança'!E20/'7) E-Esforço'!K20</f>
        <v>#N/A</v>
      </c>
      <c r="E20" s="144"/>
      <c r="F20" s="147"/>
      <c r="G20" s="146"/>
      <c r="H20" s="146"/>
    </row>
    <row r="21" spans="1:8" ht="75" customHeight="1">
      <c r="A21" s="30">
        <f>'4) R-Alcance'!A21</f>
        <v>0</v>
      </c>
      <c r="B21" s="30">
        <f>'4) R-Alcance'!B21</f>
        <v>0</v>
      </c>
      <c r="C21" s="71">
        <f>'4) R-Alcance'!C21</f>
        <v>0</v>
      </c>
      <c r="D21" s="62" t="e">
        <f>'4) R-Alcance'!L21*'5) I-Impacto'!K22*'6) C-Confiança'!E21/'7) E-Esforço'!K21</f>
        <v>#N/A</v>
      </c>
      <c r="E21" s="144"/>
      <c r="F21" s="147"/>
      <c r="G21" s="146"/>
      <c r="H21" s="146"/>
    </row>
    <row r="22" spans="1:8" ht="75" customHeight="1">
      <c r="A22" s="30">
        <f>'4) R-Alcance'!A22</f>
        <v>0</v>
      </c>
      <c r="B22" s="30">
        <f>'4) R-Alcance'!B22</f>
        <v>0</v>
      </c>
      <c r="C22" s="71">
        <f>'4) R-Alcance'!C22</f>
        <v>0</v>
      </c>
      <c r="D22" s="62" t="e">
        <f>'4) R-Alcance'!L22*'5) I-Impacto'!K23*'6) C-Confiança'!E22/'7) E-Esforço'!K22</f>
        <v>#N/A</v>
      </c>
      <c r="E22" s="144"/>
      <c r="F22" s="147"/>
      <c r="G22" s="146"/>
      <c r="H22" s="146"/>
    </row>
    <row r="23" spans="1:8" ht="75" customHeight="1">
      <c r="A23" s="30">
        <f>'4) R-Alcance'!A23</f>
        <v>0</v>
      </c>
      <c r="B23" s="30">
        <f>'4) R-Alcance'!B23</f>
        <v>0</v>
      </c>
      <c r="C23" s="71">
        <f>'4) R-Alcance'!C23</f>
        <v>0</v>
      </c>
      <c r="D23" s="62" t="e">
        <f>'4) R-Alcance'!L23*'5) I-Impacto'!K24*'6) C-Confiança'!E23/'7) E-Esforço'!K23</f>
        <v>#N/A</v>
      </c>
      <c r="E23" s="144"/>
      <c r="F23" s="147"/>
      <c r="G23" s="146"/>
      <c r="H23" s="146"/>
    </row>
    <row r="24" spans="1:8" ht="75" customHeight="1">
      <c r="A24" s="30">
        <f>'4) R-Alcance'!A24</f>
        <v>0</v>
      </c>
      <c r="B24" s="30">
        <f>'4) R-Alcance'!B24</f>
        <v>0</v>
      </c>
      <c r="C24" s="71">
        <f>'4) R-Alcance'!C24</f>
        <v>0</v>
      </c>
      <c r="D24" s="62" t="e">
        <f>'4) R-Alcance'!L24*'5) I-Impacto'!K25*'6) C-Confiança'!E24/'7) E-Esforço'!K24</f>
        <v>#N/A</v>
      </c>
      <c r="E24" s="144"/>
      <c r="F24" s="147"/>
      <c r="G24" s="146"/>
      <c r="H24" s="146"/>
    </row>
    <row r="25" spans="1:8" ht="75" customHeight="1">
      <c r="A25" s="30">
        <f>'4) R-Alcance'!A25</f>
        <v>0</v>
      </c>
      <c r="B25" s="30">
        <f>'4) R-Alcance'!B25</f>
        <v>0</v>
      </c>
      <c r="C25" s="71">
        <f>'4) R-Alcance'!C25</f>
        <v>0</v>
      </c>
      <c r="D25" s="62" t="e">
        <f>'4) R-Alcance'!L25*'5) I-Impacto'!K26*'6) C-Confiança'!E25/'7) E-Esforço'!K25</f>
        <v>#N/A</v>
      </c>
      <c r="E25" s="144"/>
      <c r="F25" s="147"/>
      <c r="G25" s="146"/>
      <c r="H25" s="146"/>
    </row>
    <row r="26" spans="1:8" ht="75" customHeight="1">
      <c r="A26" s="30">
        <f>'4) R-Alcance'!A26</f>
        <v>0</v>
      </c>
      <c r="B26" s="30">
        <f>'4) R-Alcance'!B26</f>
        <v>0</v>
      </c>
      <c r="C26" s="71">
        <f>'4) R-Alcance'!C26</f>
        <v>0</v>
      </c>
      <c r="D26" s="62" t="e">
        <f>'4) R-Alcance'!L26*'5) I-Impacto'!K27*'6) C-Confiança'!E26/'7) E-Esforço'!K26</f>
        <v>#N/A</v>
      </c>
      <c r="E26" s="144"/>
      <c r="F26" s="147"/>
      <c r="G26" s="146"/>
      <c r="H26" s="146"/>
    </row>
    <row r="27" spans="1:8" ht="75" customHeight="1">
      <c r="A27" s="30">
        <f>'4) R-Alcance'!A27</f>
        <v>0</v>
      </c>
      <c r="B27" s="30">
        <f>'4) R-Alcance'!B27</f>
        <v>0</v>
      </c>
      <c r="C27" s="71">
        <f>'4) R-Alcance'!C27</f>
        <v>0</v>
      </c>
      <c r="D27" s="62" t="e">
        <f>'4) R-Alcance'!L27*'5) I-Impacto'!K28*'6) C-Confiança'!E27/'7) E-Esforço'!K27</f>
        <v>#N/A</v>
      </c>
      <c r="E27" s="144"/>
      <c r="F27" s="147"/>
      <c r="G27" s="146"/>
      <c r="H27" s="146"/>
    </row>
    <row r="28" spans="1:8" ht="75" customHeight="1">
      <c r="A28" s="30">
        <f>'4) R-Alcance'!A28</f>
        <v>0</v>
      </c>
      <c r="B28" s="30">
        <f>'4) R-Alcance'!B28</f>
        <v>0</v>
      </c>
      <c r="C28" s="71">
        <f>'4) R-Alcance'!C28</f>
        <v>0</v>
      </c>
      <c r="D28" s="62" t="e">
        <f>'4) R-Alcance'!L28*'5) I-Impacto'!K29*'6) C-Confiança'!E28/'7) E-Esforço'!K28</f>
        <v>#N/A</v>
      </c>
      <c r="E28" s="144"/>
      <c r="F28" s="147"/>
      <c r="G28" s="146"/>
      <c r="H28" s="146"/>
    </row>
    <row r="29" spans="1:8" ht="75" customHeight="1">
      <c r="A29" s="30">
        <f>'4) R-Alcance'!A29</f>
        <v>0</v>
      </c>
      <c r="B29" s="30">
        <f>'4) R-Alcance'!B29</f>
        <v>0</v>
      </c>
      <c r="C29" s="71">
        <f>'4) R-Alcance'!C29</f>
        <v>0</v>
      </c>
      <c r="D29" s="62" t="e">
        <f>'4) R-Alcance'!L29*'5) I-Impacto'!K30*'6) C-Confiança'!E29/'7) E-Esforço'!K29</f>
        <v>#N/A</v>
      </c>
      <c r="E29" s="144"/>
      <c r="F29" s="147"/>
      <c r="G29" s="146"/>
      <c r="H29" s="146"/>
    </row>
    <row r="30" spans="1:8" ht="75" customHeight="1">
      <c r="A30" s="30">
        <f>'4) R-Alcance'!A30</f>
        <v>0</v>
      </c>
      <c r="B30" s="30">
        <f>'4) R-Alcance'!B30</f>
        <v>0</v>
      </c>
      <c r="C30" s="71">
        <f>'4) R-Alcance'!C30</f>
        <v>0</v>
      </c>
      <c r="D30" s="62" t="e">
        <f>'4) R-Alcance'!L30*'5) I-Impacto'!K31*'6) C-Confiança'!E30/'7) E-Esforço'!K30</f>
        <v>#N/A</v>
      </c>
      <c r="E30" s="144"/>
      <c r="F30" s="147"/>
      <c r="G30" s="146"/>
      <c r="H30" s="146"/>
    </row>
    <row r="31" spans="1:8" ht="75" customHeight="1">
      <c r="A31" s="30">
        <f>'4) R-Alcance'!A31</f>
        <v>0</v>
      </c>
      <c r="B31" s="30">
        <f>'4) R-Alcance'!B31</f>
        <v>0</v>
      </c>
      <c r="C31" s="71">
        <f>'4) R-Alcance'!C31</f>
        <v>0</v>
      </c>
      <c r="D31" s="62" t="e">
        <f>'4) R-Alcance'!L31*'5) I-Impacto'!K32*'6) C-Confiança'!E31/'7) E-Esforço'!K31</f>
        <v>#N/A</v>
      </c>
      <c r="E31" s="144"/>
      <c r="F31" s="147"/>
      <c r="G31" s="146"/>
      <c r="H31" s="146"/>
    </row>
    <row r="32" spans="1:8" ht="75" customHeight="1">
      <c r="A32" s="30">
        <f>'4) R-Alcance'!A32</f>
        <v>0</v>
      </c>
      <c r="B32" s="30">
        <f>'4) R-Alcance'!B32</f>
        <v>0</v>
      </c>
      <c r="C32" s="71">
        <f>'4) R-Alcance'!C32</f>
        <v>0</v>
      </c>
      <c r="D32" s="62" t="e">
        <f>'4) R-Alcance'!L32*'5) I-Impacto'!K33*'6) C-Confiança'!E32/'7) E-Esforço'!K32</f>
        <v>#N/A</v>
      </c>
      <c r="E32" s="144"/>
      <c r="F32" s="147"/>
      <c r="G32" s="146"/>
      <c r="H32" s="146"/>
    </row>
    <row r="33" spans="1:8" ht="75" customHeight="1">
      <c r="A33" s="30">
        <f>'4) R-Alcance'!A33</f>
        <v>0</v>
      </c>
      <c r="B33" s="30">
        <f>'4) R-Alcance'!B33</f>
        <v>0</v>
      </c>
      <c r="C33" s="71">
        <f>'4) R-Alcance'!C33</f>
        <v>0</v>
      </c>
      <c r="D33" s="62" t="e">
        <f>'4) R-Alcance'!L33*'5) I-Impacto'!K34*'6) C-Confiança'!E33/'7) E-Esforço'!K33</f>
        <v>#N/A</v>
      </c>
      <c r="E33" s="144"/>
      <c r="F33" s="147"/>
      <c r="G33" s="146"/>
      <c r="H33" s="146"/>
    </row>
    <row r="34" spans="1:8" ht="75" customHeight="1">
      <c r="A34" s="30">
        <f>'4) R-Alcance'!A34</f>
        <v>0</v>
      </c>
      <c r="B34" s="30">
        <f>'4) R-Alcance'!B34</f>
        <v>0</v>
      </c>
      <c r="C34" s="71">
        <f>'4) R-Alcance'!C34</f>
        <v>0</v>
      </c>
      <c r="D34" s="62" t="e">
        <f>'4) R-Alcance'!L34*'5) I-Impacto'!K35*'6) C-Confiança'!E34/'7) E-Esforço'!K34</f>
        <v>#N/A</v>
      </c>
      <c r="E34" s="144"/>
      <c r="F34" s="147"/>
      <c r="G34" s="146"/>
      <c r="H34" s="146"/>
    </row>
    <row r="35" spans="1:8" ht="75" customHeight="1">
      <c r="A35" s="30">
        <f>'4) R-Alcance'!A35</f>
        <v>0</v>
      </c>
      <c r="B35" s="30">
        <f>'4) R-Alcance'!B35</f>
        <v>0</v>
      </c>
      <c r="C35" s="71">
        <f>'4) R-Alcance'!C35</f>
        <v>0</v>
      </c>
      <c r="D35" s="62" t="e">
        <f>'4) R-Alcance'!L35*'5) I-Impacto'!K36*'6) C-Confiança'!E35/'7) E-Esforço'!K35</f>
        <v>#N/A</v>
      </c>
      <c r="E35" s="144"/>
      <c r="F35" s="147"/>
      <c r="G35" s="146"/>
      <c r="H35" s="146"/>
    </row>
    <row r="36" spans="1:8" ht="75" customHeight="1">
      <c r="A36" s="30">
        <f>'4) R-Alcance'!A36</f>
        <v>0</v>
      </c>
      <c r="B36" s="30">
        <f>'4) R-Alcance'!B36</f>
        <v>0</v>
      </c>
      <c r="C36" s="71">
        <f>'4) R-Alcance'!C36</f>
        <v>0</v>
      </c>
      <c r="D36" s="62" t="e">
        <f>'4) R-Alcance'!L36*'5) I-Impacto'!K37*'6) C-Confiança'!E36/'7) E-Esforço'!K36</f>
        <v>#N/A</v>
      </c>
      <c r="E36" s="144"/>
      <c r="F36" s="147"/>
      <c r="G36" s="146"/>
      <c r="H36" s="146"/>
    </row>
    <row r="37" spans="1:8" ht="75" customHeight="1">
      <c r="A37" s="30">
        <f>'4) R-Alcance'!A37</f>
        <v>0</v>
      </c>
      <c r="B37" s="30">
        <f>'4) R-Alcance'!B37</f>
        <v>0</v>
      </c>
      <c r="C37" s="71">
        <f>'4) R-Alcance'!C37</f>
        <v>0</v>
      </c>
      <c r="D37" s="62" t="e">
        <f>'4) R-Alcance'!L37*'5) I-Impacto'!K38*'6) C-Confiança'!E37/'7) E-Esforço'!K37</f>
        <v>#N/A</v>
      </c>
      <c r="E37" s="144"/>
      <c r="F37" s="147"/>
      <c r="G37" s="146"/>
      <c r="H37" s="146"/>
    </row>
    <row r="38" spans="1:8" ht="75" customHeight="1">
      <c r="A38" s="30">
        <f>'4) R-Alcance'!A38</f>
        <v>0</v>
      </c>
      <c r="B38" s="30">
        <f>'4) R-Alcance'!B38</f>
        <v>0</v>
      </c>
      <c r="C38" s="71">
        <f>'4) R-Alcance'!C38</f>
        <v>0</v>
      </c>
      <c r="D38" s="62" t="e">
        <f>'4) R-Alcance'!L38*'5) I-Impacto'!K39*'6) C-Confiança'!E38/'7) E-Esforço'!K38</f>
        <v>#N/A</v>
      </c>
      <c r="E38" s="144"/>
      <c r="F38" s="147"/>
      <c r="G38" s="146"/>
      <c r="H38" s="146"/>
    </row>
    <row r="39" spans="1:8" ht="75" customHeight="1">
      <c r="A39" s="30">
        <f>'4) R-Alcance'!A39</f>
        <v>0</v>
      </c>
      <c r="B39" s="30">
        <f>'4) R-Alcance'!B39</f>
        <v>0</v>
      </c>
      <c r="C39" s="71">
        <f>'4) R-Alcance'!C39</f>
        <v>0</v>
      </c>
      <c r="D39" s="62" t="e">
        <f>'4) R-Alcance'!L39*'5) I-Impacto'!K40*'6) C-Confiança'!E39/'7) E-Esforço'!K39</f>
        <v>#N/A</v>
      </c>
      <c r="E39" s="144"/>
      <c r="F39" s="147"/>
      <c r="G39" s="146"/>
      <c r="H39" s="146"/>
    </row>
    <row r="40" spans="1:8" ht="75" customHeight="1">
      <c r="A40" s="30">
        <f>'4) R-Alcance'!A40</f>
        <v>0</v>
      </c>
      <c r="B40" s="30">
        <f>'4) R-Alcance'!B40</f>
        <v>0</v>
      </c>
      <c r="C40" s="71">
        <f>'4) R-Alcance'!C40</f>
        <v>0</v>
      </c>
      <c r="D40" s="62" t="e">
        <f>'4) R-Alcance'!L40*'5) I-Impacto'!K41*'6) C-Confiança'!E40/'7) E-Esforço'!K40</f>
        <v>#N/A</v>
      </c>
      <c r="E40" s="144"/>
      <c r="F40" s="147"/>
      <c r="G40" s="146"/>
      <c r="H40" s="146"/>
    </row>
    <row r="41" spans="1:8" ht="75" customHeight="1">
      <c r="A41" s="30">
        <f>'4) R-Alcance'!A41</f>
        <v>0</v>
      </c>
      <c r="B41" s="30">
        <f>'4) R-Alcance'!B41</f>
        <v>0</v>
      </c>
      <c r="C41" s="71">
        <f>'4) R-Alcance'!C41</f>
        <v>0</v>
      </c>
      <c r="D41" s="62" t="e">
        <f>'4) R-Alcance'!L41*'5) I-Impacto'!K42*'6) C-Confiança'!E41/'7) E-Esforço'!K41</f>
        <v>#N/A</v>
      </c>
      <c r="E41" s="144"/>
      <c r="F41" s="147"/>
      <c r="G41" s="146"/>
      <c r="H41" s="146"/>
    </row>
    <row r="42" spans="1:8" ht="75" customHeight="1">
      <c r="A42" s="30">
        <f>'4) R-Alcance'!A42</f>
        <v>0</v>
      </c>
      <c r="B42" s="30">
        <f>'4) R-Alcance'!B42</f>
        <v>0</v>
      </c>
      <c r="C42" s="71">
        <f>'4) R-Alcance'!C42</f>
        <v>0</v>
      </c>
      <c r="D42" s="62" t="e">
        <f>'4) R-Alcance'!L42*'5) I-Impacto'!K43*'6) C-Confiança'!E42/'7) E-Esforço'!K42</f>
        <v>#N/A</v>
      </c>
      <c r="E42" s="144"/>
      <c r="F42" s="147"/>
      <c r="G42" s="146"/>
      <c r="H42" s="146"/>
    </row>
    <row r="43" spans="1:8" ht="75" customHeight="1">
      <c r="A43" s="30">
        <f>'4) R-Alcance'!A43</f>
        <v>0</v>
      </c>
      <c r="B43" s="30">
        <f>'4) R-Alcance'!B43</f>
        <v>0</v>
      </c>
      <c r="C43" s="71">
        <f>'4) R-Alcance'!C43</f>
        <v>0</v>
      </c>
      <c r="D43" s="62" t="e">
        <f>'4) R-Alcance'!L43*'5) I-Impacto'!K44*'6) C-Confiança'!E43/'7) E-Esforço'!K43</f>
        <v>#N/A</v>
      </c>
      <c r="E43" s="144"/>
      <c r="F43" s="147"/>
      <c r="G43" s="146"/>
      <c r="H43" s="146"/>
    </row>
    <row r="44" spans="1:8" ht="75" customHeight="1">
      <c r="A44" s="30">
        <f>'4) R-Alcance'!A44</f>
        <v>0</v>
      </c>
      <c r="B44" s="30">
        <f>'4) R-Alcance'!B44</f>
        <v>0</v>
      </c>
      <c r="C44" s="71">
        <f>'4) R-Alcance'!C44</f>
        <v>0</v>
      </c>
      <c r="D44" s="62" t="e">
        <f>'4) R-Alcance'!L44*'5) I-Impacto'!K45*'6) C-Confiança'!E44/'7) E-Esforço'!K44</f>
        <v>#N/A</v>
      </c>
      <c r="E44" s="144"/>
      <c r="F44" s="147"/>
      <c r="G44" s="146"/>
      <c r="H44" s="146"/>
    </row>
    <row r="45" spans="1:8" ht="75" customHeight="1">
      <c r="A45" s="30">
        <f>'4) R-Alcance'!A45</f>
        <v>0</v>
      </c>
      <c r="B45" s="30">
        <f>'4) R-Alcance'!B45</f>
        <v>0</v>
      </c>
      <c r="C45" s="71">
        <f>'4) R-Alcance'!C45</f>
        <v>0</v>
      </c>
      <c r="D45" s="62" t="e">
        <f>'4) R-Alcance'!L45*'5) I-Impacto'!K46*'6) C-Confiança'!E45/'7) E-Esforço'!K45</f>
        <v>#N/A</v>
      </c>
      <c r="E45" s="144"/>
      <c r="F45" s="147"/>
      <c r="G45" s="146"/>
      <c r="H45" s="146"/>
    </row>
    <row r="46" spans="1:8" ht="75" customHeight="1">
      <c r="A46" s="30">
        <f>'4) R-Alcance'!A46</f>
        <v>0</v>
      </c>
      <c r="B46" s="30">
        <f>'4) R-Alcance'!B46</f>
        <v>0</v>
      </c>
      <c r="C46" s="71">
        <f>'4) R-Alcance'!C46</f>
        <v>0</v>
      </c>
      <c r="D46" s="62" t="e">
        <f>'4) R-Alcance'!L46*'5) I-Impacto'!K47*'6) C-Confiança'!E46/'7) E-Esforço'!K46</f>
        <v>#N/A</v>
      </c>
      <c r="E46" s="144"/>
      <c r="F46" s="147"/>
      <c r="G46" s="146"/>
      <c r="H46" s="146"/>
    </row>
    <row r="47" spans="1:8" ht="75" customHeight="1">
      <c r="A47" s="30">
        <f>'4) R-Alcance'!A47</f>
        <v>0</v>
      </c>
      <c r="B47" s="30">
        <f>'4) R-Alcance'!B47</f>
        <v>0</v>
      </c>
      <c r="C47" s="71">
        <f>'4) R-Alcance'!C47</f>
        <v>0</v>
      </c>
      <c r="D47" s="62" t="e">
        <f>'4) R-Alcance'!L47*'5) I-Impacto'!K48*'6) C-Confiança'!E47/'7) E-Esforço'!K47</f>
        <v>#N/A</v>
      </c>
      <c r="E47" s="144"/>
      <c r="F47" s="147"/>
      <c r="G47" s="146"/>
      <c r="H47" s="146"/>
    </row>
    <row r="48" spans="1:8" ht="75" customHeight="1">
      <c r="A48" s="30">
        <f>'4) R-Alcance'!A48</f>
        <v>0</v>
      </c>
      <c r="B48" s="30">
        <f>'4) R-Alcance'!B48</f>
        <v>0</v>
      </c>
      <c r="C48" s="71">
        <f>'4) R-Alcance'!C48</f>
        <v>0</v>
      </c>
      <c r="D48" s="62" t="e">
        <f>'4) R-Alcance'!L48*'5) I-Impacto'!K49*'6) C-Confiança'!E48/'7) E-Esforço'!K48</f>
        <v>#N/A</v>
      </c>
      <c r="E48" s="144"/>
      <c r="F48" s="147"/>
      <c r="G48" s="146"/>
      <c r="H48" s="146"/>
    </row>
    <row r="49" spans="1:8" ht="75" customHeight="1">
      <c r="A49" s="30">
        <f>'4) R-Alcance'!A49</f>
        <v>0</v>
      </c>
      <c r="B49" s="30">
        <f>'4) R-Alcance'!B49</f>
        <v>0</v>
      </c>
      <c r="C49" s="71">
        <f>'4) R-Alcance'!C49</f>
        <v>0</v>
      </c>
      <c r="D49" s="62" t="e">
        <f>'4) R-Alcance'!L49*'5) I-Impacto'!K50*'6) C-Confiança'!E49/'7) E-Esforço'!K49</f>
        <v>#N/A</v>
      </c>
      <c r="E49" s="144"/>
      <c r="F49" s="147"/>
      <c r="G49" s="146"/>
      <c r="H49" s="146"/>
    </row>
    <row r="50" spans="1:8" ht="75" customHeight="1" thickBot="1">
      <c r="A50" s="30">
        <f>'4) R-Alcance'!A50</f>
        <v>0</v>
      </c>
      <c r="B50" s="30">
        <f>'4) R-Alcance'!B50</f>
        <v>0</v>
      </c>
      <c r="C50" s="71">
        <f>'4) R-Alcance'!C50</f>
        <v>0</v>
      </c>
      <c r="D50" s="62" t="e">
        <f>'4) R-Alcance'!L50*'5) I-Impacto'!K51*'6) C-Confiança'!E50/'7) E-Esforço'!K50</f>
        <v>#N/A</v>
      </c>
      <c r="E50" s="149"/>
      <c r="F50" s="150"/>
      <c r="G50" s="151"/>
      <c r="H50" s="151"/>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62A509C9-8C2A-4E3B-85BA-E4677EC5403D}">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09A6F80E-C85B-46F3-AF50-8160E8930554}"/>
</file>

<file path=customXml/itemProps3.xml><?xml version="1.0" encoding="utf-8"?>
<ds:datastoreItem xmlns:ds="http://schemas.openxmlformats.org/officeDocument/2006/customXml" ds:itemID="{8D59B87B-E319-4CF1-90FB-06FB2F58357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2024-11-27T14:42:52Z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