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tables/table4.xml" ContentType="application/vnd.openxmlformats-officedocument.spreadsheetml.table+xml"/>
  <Override PartName="/xl/drawings/drawing10.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TOR-PRESIDENTE/"/>
    </mc:Choice>
  </mc:AlternateContent>
  <xr:revisionPtr revIDLastSave="162" documentId="13_ncr:1_{6DE58872-23FF-47FB-A2D8-6A4C5622050E}" xr6:coauthVersionLast="47" xr6:coauthVersionMax="47" xr10:uidLastSave="{A0E6E79D-8CC1-4985-ABD7-E11C10D73296}"/>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Empilhaments" sheetId="15" state="hidden" r:id="rId10"/>
    <sheet name="DICIONÁRIO" sheetId="13" state="hidden" r:id="rId11"/>
    <sheet name="9) Detalhamento Temas Incluídos" sheetId="6" r:id="rId12"/>
  </sheets>
  <definedNames>
    <definedName name="_xlnm._FilterDatabase" localSheetId="5" hidden="1">'5) I-Impacto'!$A$3:$C$19</definedName>
    <definedName name="_xlnm._FilterDatabase" localSheetId="9"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5" l="1"/>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H5" i="11"/>
  <c r="C2" i="15" s="1" a="1"/>
  <c r="C2" i="15" s="1"/>
  <c r="H84" i="11"/>
  <c r="H85" i="11"/>
  <c r="H100" i="11"/>
  <c r="H86" i="11"/>
  <c r="L5" i="1"/>
  <c r="D5" i="5" s="1"/>
  <c r="L7" i="1"/>
  <c r="D7" i="5" s="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rgb="FF000000"/>
            <rFont val="Calibri"/>
            <family val="2"/>
          </rPr>
          <t xml:space="preserve">Responda se este grupo é diretamente afetado, ou seja, </t>
        </r>
        <r>
          <rPr>
            <sz val="11"/>
            <color rgb="FF000000"/>
            <rFont val="Calibri"/>
            <family val="2"/>
          </rPr>
          <t>sofre influência direta</t>
        </r>
        <r>
          <rPr>
            <b/>
            <sz val="11"/>
            <color rgb="FF000000"/>
            <rFont val="Calibri"/>
            <family val="2"/>
          </rPr>
          <t xml:space="preserve"> </t>
        </r>
        <r>
          <rPr>
            <sz val="11"/>
            <color rgb="FF000000"/>
            <rFont val="Calibri"/>
            <family val="2"/>
          </rPr>
          <t xml:space="preserve">pelo tratamento do tema regulatório pela Anvisa.
</t>
        </r>
        <r>
          <rPr>
            <sz val="11"/>
            <color rgb="FF000000"/>
            <rFont val="Calibri"/>
            <family val="2"/>
          </rPr>
          <t xml:space="preserve">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rgb="FF000000"/>
            <rFont val="Calibri"/>
            <family val="2"/>
          </rPr>
          <t xml:space="preserve">Responda se este grupo é diretamente afetado, </t>
        </r>
        <r>
          <rPr>
            <sz val="11"/>
            <color rgb="FF000000"/>
            <rFont val="Calibri"/>
            <family val="2"/>
          </rPr>
          <t xml:space="preserve">ou seja, sofre influência direta pelo tratamento do tema regulatório pela Anvisa.
</t>
        </r>
        <r>
          <rPr>
            <sz val="11"/>
            <color rgb="FF000000"/>
            <rFont val="Calibri"/>
            <family val="2"/>
          </rPr>
          <t>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rgb="FF000000"/>
            <rFont val="Calibri"/>
            <family val="2"/>
          </rPr>
          <t>Escala de variação da contribuição do tema para o Objetivo Estratétigo:</t>
        </r>
        <r>
          <rPr>
            <sz val="11"/>
            <color rgb="FF000000"/>
            <rFont val="Calibri"/>
            <family val="2"/>
          </rPr>
          <t xml:space="preserve">
</t>
        </r>
        <r>
          <rPr>
            <sz val="11"/>
            <color rgb="FF000000"/>
            <rFont val="Calibri"/>
            <family val="2"/>
          </rPr>
          <t xml:space="preserve">
</t>
        </r>
        <r>
          <rPr>
            <b/>
            <sz val="11"/>
            <color rgb="FF000000"/>
            <rFont val="Calibri"/>
            <family val="2"/>
          </rPr>
          <t xml:space="preserve">Baixa: </t>
        </r>
        <r>
          <rPr>
            <sz val="11"/>
            <color rgb="FF000000"/>
            <rFont val="Calibri"/>
            <family val="2"/>
          </rPr>
          <t xml:space="preserve">embora relacionado ao objetivo estratégico, o tratamento do tema regulatório não contribui  ou contribui de forma acessória para os resultados esperados. 
</t>
        </r>
        <r>
          <rPr>
            <b/>
            <sz val="11"/>
            <color rgb="FF000000"/>
            <rFont val="Calibri"/>
            <family val="2"/>
          </rPr>
          <t>Média:</t>
        </r>
        <r>
          <rPr>
            <sz val="11"/>
            <color rgb="FF000000"/>
            <rFont val="Calibri"/>
            <family val="2"/>
          </rPr>
          <t xml:space="preserve"> o tratamento do tema regulatório contribui para o alcance dos resultados estratégicos esperados, mas depende do tratamento em conjunto com outros temas regulatórios.
</t>
        </r>
        <r>
          <rPr>
            <b/>
            <sz val="11"/>
            <color rgb="FF000000"/>
            <rFont val="Calibri"/>
            <family val="2"/>
          </rPr>
          <t>Alta:</t>
        </r>
        <r>
          <rPr>
            <sz val="11"/>
            <color rgb="FF000000"/>
            <rFont val="Calibri"/>
            <family val="2"/>
          </rPr>
          <t xml:space="preserve"> o tratamento do tema regulatório contribui de forma significativa ou é é imprescindível para o alcance dos resultados estratégicos esperados.
</t>
        </r>
        <r>
          <rPr>
            <sz val="11"/>
            <color rgb="FF000000"/>
            <rFont val="Calibri"/>
            <family val="2"/>
          </rPr>
          <t xml:space="preserve">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sz val="11"/>
            <color indexed="81"/>
            <rFont val="Calibri"/>
            <family val="2"/>
            <scheme val="minor"/>
          </rPr>
          <t xml:space="preserve">
</t>
        </r>
        <r>
          <rPr>
            <b/>
            <sz val="11"/>
            <color indexed="81"/>
            <rFont val="Calibri"/>
            <family val="2"/>
            <scheme val="minor"/>
          </rPr>
          <t>Escala de variação da contribuição do tema para possibilitar inovações:</t>
        </r>
        <r>
          <rPr>
            <sz val="11"/>
            <color indexed="81"/>
            <rFont val="Calibri"/>
            <family val="2"/>
            <scheme val="minor"/>
          </rPr>
          <t xml:space="preserve">
</t>
        </r>
        <r>
          <rPr>
            <b/>
            <sz val="11"/>
            <color indexed="81"/>
            <rFont val="Calibri"/>
            <family val="2"/>
            <scheme val="minor"/>
          </rPr>
          <t>Não contribui:</t>
        </r>
        <r>
          <rPr>
            <sz val="11"/>
            <color indexed="81"/>
            <rFont val="Calibri"/>
            <family val="2"/>
            <scheme val="minor"/>
          </rPr>
          <t xml:space="preserve"> o tema regulatório não está relacionado a possibilitar inovações, seja como avanços tecnológicos ou outras formas de criações e melhorias inovadoras.
</t>
        </r>
        <r>
          <rPr>
            <b/>
            <sz val="11"/>
            <color indexed="81"/>
            <rFont val="Calibri"/>
            <family val="2"/>
            <scheme val="minor"/>
          </rPr>
          <t xml:space="preserve">Mínimo: </t>
        </r>
        <r>
          <rPr>
            <sz val="11"/>
            <color indexed="81"/>
            <rFont val="Calibri"/>
            <family val="2"/>
            <scheme val="minor"/>
          </rPr>
          <t xml:space="preserve">o tema regulatório não foi proposto para possibilitar inovações, no entanto, indiretamente pode criar condições para  avanços inovadores.
</t>
        </r>
        <r>
          <rPr>
            <b/>
            <sz val="11"/>
            <color indexed="81"/>
            <rFont val="Calibri"/>
            <family val="2"/>
            <scheme val="minor"/>
          </rPr>
          <t xml:space="preserve">Baixo: </t>
        </r>
        <r>
          <rPr>
            <sz val="11"/>
            <color indexed="81"/>
            <rFont val="Calibri"/>
            <family val="2"/>
            <scheme val="minor"/>
          </rPr>
          <t xml:space="preserve">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Alto:</t>
        </r>
        <r>
          <rPr>
            <sz val="11"/>
            <color indexed="81"/>
            <rFont val="Calibri"/>
            <family val="2"/>
            <scheme val="minor"/>
          </rPr>
          <t xml:space="preserve"> o tema regulatório foi proposto para possibilitar inovação incremental com aumento significativo nos benefícios de segurança e eficácia para o público-alvo.
</t>
        </r>
        <r>
          <rPr>
            <b/>
            <sz val="11"/>
            <color indexed="81"/>
            <rFont val="Calibri"/>
            <family val="2"/>
            <scheme val="minor"/>
          </rPr>
          <t xml:space="preserve">Altíssimo: </t>
        </r>
        <r>
          <rPr>
            <sz val="11"/>
            <color indexed="81"/>
            <rFont val="Calibri"/>
            <family val="2"/>
            <scheme val="minor"/>
          </rPr>
          <t>o tema regulatório foi proposto para possibilitar inovação inédita no país.</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rgb="FF000000"/>
            <rFont val="Calibri"/>
            <family val="2"/>
          </rPr>
          <t>Nível de percepção do gestor sobre a capacidade da unidade conseguir dar andamento ao tema regulatório durante a vigência da AR 2024-2025:</t>
        </r>
        <r>
          <rPr>
            <sz val="11"/>
            <color rgb="FF000000"/>
            <rFont val="Calibri"/>
            <family val="2"/>
          </rPr>
          <t xml:space="preserve">
</t>
        </r>
        <r>
          <rPr>
            <sz val="11"/>
            <color rgb="FF000000"/>
            <rFont val="Calibri"/>
            <family val="2"/>
          </rPr>
          <t xml:space="preserve">
</t>
        </r>
        <r>
          <rPr>
            <b/>
            <sz val="11"/>
            <color rgb="FF000000"/>
            <rFont val="Calibri"/>
            <family val="2"/>
          </rPr>
          <t xml:space="preserve">Alta (100%): </t>
        </r>
        <r>
          <rPr>
            <sz val="11"/>
            <color rgb="FF000000"/>
            <rFont val="Calibri"/>
            <family val="2"/>
          </rPr>
          <t xml:space="preserve">Está estabelecida a necessidade e relevância de regular o tema e há capacidade operacional suficiente na unidade.
</t>
        </r>
        <r>
          <rPr>
            <b/>
            <sz val="11"/>
            <color rgb="FF000000"/>
            <rFont val="Calibri"/>
            <family val="2"/>
          </rPr>
          <t>Média (80%):</t>
        </r>
        <r>
          <rPr>
            <sz val="11"/>
            <color rgb="FF000000"/>
            <rFont val="Calibri"/>
            <family val="2"/>
          </rPr>
          <t xml:space="preserve"> Embora esteja estabelecida a necessidade e relevância de regular o tema, há comprometimento da capacidade operacional da unidade.
</t>
        </r>
        <r>
          <rPr>
            <b/>
            <sz val="11"/>
            <color rgb="FF000000"/>
            <rFont val="Calibri"/>
            <family val="2"/>
          </rPr>
          <t xml:space="preserve">Baixa (50%): </t>
        </r>
        <r>
          <rPr>
            <sz val="11"/>
            <color rgb="FF000000"/>
            <rFont val="Calibri"/>
            <family val="2"/>
          </rPr>
          <t xml:space="preserve">Há muitas outras atividades prioritárias para o período na unidade.
</t>
        </r>
        <r>
          <rPr>
            <sz val="11"/>
            <color rgb="FF000000"/>
            <rFont val="Calibri"/>
            <family val="2"/>
          </rPr>
          <t xml:space="preserve">
</t>
        </r>
        <r>
          <rPr>
            <sz val="11"/>
            <color rgb="FF000000"/>
            <rFont val="Calibri"/>
            <family val="2"/>
          </rPr>
          <t>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rgb="FF000000"/>
            <rFont val="Calibri"/>
            <family val="2"/>
          </rPr>
          <t xml:space="preserve">Avalie o nível de esforço em relação às ações  regulatórias de articulação externa ou harmonização no Mercosul e/ou em outros Fóruns Internacionais:
</t>
        </r>
        <r>
          <rPr>
            <sz val="11"/>
            <color rgb="FF000000"/>
            <rFont val="Calibri"/>
            <family val="2"/>
          </rPr>
          <t xml:space="preserve">
</t>
        </r>
        <r>
          <rPr>
            <b/>
            <sz val="11"/>
            <color rgb="FF000000"/>
            <rFont val="Calibri"/>
            <family val="2"/>
          </rPr>
          <t xml:space="preserve">Alto </t>
        </r>
        <r>
          <rPr>
            <sz val="11"/>
            <color rgb="FF000000"/>
            <rFont val="Calibri"/>
            <family val="2"/>
          </rPr>
          <t xml:space="preserve">- A condução do tema regulatório requer harmonização no Mercosul e/ou em outros Fóruns Internacionais
</t>
        </r>
        <r>
          <rPr>
            <sz val="11"/>
            <color rgb="FF000000"/>
            <rFont val="Calibri"/>
            <family val="2"/>
          </rPr>
          <t xml:space="preserve">
</t>
        </r>
        <r>
          <rPr>
            <b/>
            <sz val="11"/>
            <color rgb="FF000000"/>
            <rFont val="Calibri"/>
            <family val="2"/>
          </rPr>
          <t xml:space="preserve">Médio </t>
        </r>
        <r>
          <rPr>
            <sz val="11"/>
            <color rgb="FF000000"/>
            <rFont val="Calibri"/>
            <family val="2"/>
          </rPr>
          <t xml:space="preserve">- A condução do tema regulatório não requer harmonização no Mercosul e/ou em outros Fóruns Internacionais, mas envolve algum tipo de articulação externa pelo impacto internacional.
</t>
        </r>
        <r>
          <rPr>
            <sz val="11"/>
            <color rgb="FF000000"/>
            <rFont val="Calibri"/>
            <family val="2"/>
          </rPr>
          <t xml:space="preserve">
</t>
        </r>
        <r>
          <rPr>
            <b/>
            <sz val="11"/>
            <color rgb="FF000000"/>
            <rFont val="Calibri"/>
            <family val="2"/>
          </rPr>
          <t>Baixo -</t>
        </r>
        <r>
          <rPr>
            <sz val="11"/>
            <color rgb="FF000000"/>
            <rFont val="Calibri"/>
            <family val="2"/>
          </rPr>
          <t xml:space="preserve"> A condução do tema regulatório não requer harmonização no Mercosul e/ou em outros Fóruns Internacionais, nem envolve articulação externa e não tem impacto internacional
</t>
        </r>
        <r>
          <rPr>
            <sz val="11"/>
            <color rgb="FF000000"/>
            <rFont val="Calibri"/>
            <family val="2"/>
          </rPr>
          <t xml:space="preserve">
</t>
        </r>
        <r>
          <rPr>
            <sz val="11"/>
            <color rgb="FF000000"/>
            <rFont val="Calibri"/>
            <family val="2"/>
          </rPr>
          <t xml:space="preserve">Conforme Despacho nº 192/2021/SEI/AINTE (SEI nº 1702213), os foros de convergência regulatória que podem impactar na regulação da Anvisa são:
</t>
        </r>
        <r>
          <rPr>
            <sz val="11"/>
            <color rgb="FF000000"/>
            <rFont val="Calibri"/>
            <family val="2"/>
          </rPr>
          <t xml:space="preserve">
</t>
        </r>
        <r>
          <rPr>
            <sz val="11"/>
            <color rgb="FF000000"/>
            <rFont val="Calibri"/>
            <family val="2"/>
          </rPr>
          <t xml:space="preserve">ICH – Conselho Internacional de Harmonização de Requisitos Técnicos para Registro de Medicamentos de Uso Humano (Internacional Council on Harmonisation of Technical Requirements for Registration of Pharmaceuticals for Human Use);
</t>
        </r>
        <r>
          <rPr>
            <sz val="11"/>
            <color rgb="FF000000"/>
            <rFont val="Calibri"/>
            <family val="2"/>
          </rPr>
          <t xml:space="preserve">PIC/S – Esquema de Cooperação em Inspeção Farmacêutica (Pharmaceutical Inspection Cooperation Scheme);
</t>
        </r>
        <r>
          <rPr>
            <sz val="11"/>
            <color rgb="FF000000"/>
            <rFont val="Calibri"/>
            <family val="2"/>
          </rPr>
          <t xml:space="preserve">IMDRF – Foro Internacional de Reguladores de Dispositivos Médicos (International Medical Device Regulators Forum);
</t>
        </r>
        <r>
          <rPr>
            <sz val="11"/>
            <color rgb="FF000000"/>
            <rFont val="Calibri"/>
            <family val="2"/>
          </rPr>
          <t xml:space="preserve">MDSAP – Programa de Auditoria Única de Dispositivos Médicos (Medical Device Single Audit Program);
</t>
        </r>
        <r>
          <rPr>
            <sz val="11"/>
            <color rgb="FF000000"/>
            <rFont val="Calibri"/>
            <family val="2"/>
          </rPr>
          <t xml:space="preserve">ICCR –  Cooperação Internacional na Regulação de Cosméticos (International Cooperation in Cosmetics Regulation);
</t>
        </r>
        <r>
          <rPr>
            <sz val="11"/>
            <color rgb="FF000000"/>
            <rFont val="Calibri"/>
            <family val="2"/>
          </rPr>
          <t xml:space="preserve">CND – Comissão de Entorpecentes das Nações Unidas (United Nations Commission on Narcotic Drugs);
</t>
        </r>
        <r>
          <rPr>
            <sz val="11"/>
            <color rgb="FF000000"/>
            <rFont val="Calibri"/>
            <family val="2"/>
          </rPr>
          <t xml:space="preserve">MERCOSUL;
</t>
        </r>
        <r>
          <rPr>
            <sz val="11"/>
            <color rgb="FF000000"/>
            <rFont val="Calibri"/>
            <family val="2"/>
          </rPr>
          <t xml:space="preserve">CODEX ALIMENTARIUS;
</t>
        </r>
        <r>
          <rPr>
            <sz val="11"/>
            <color rgb="FF000000"/>
            <rFont val="Calibri"/>
            <family val="2"/>
          </rPr>
          <t xml:space="preserve">OMS - Organização Mundial da Saúde;
</t>
        </r>
        <r>
          <rPr>
            <sz val="11"/>
            <color rgb="FF000000"/>
            <rFont val="Calibri"/>
            <family val="2"/>
          </rPr>
          <t xml:space="preserve">IEC - International Electrotechnical Commissio;
</t>
        </r>
        <r>
          <rPr>
            <sz val="11"/>
            <color rgb="FF000000"/>
            <rFont val="Calibri"/>
            <family val="2"/>
          </rPr>
          <t xml:space="preserve">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ESULTADO DA PONTUAÇÃO RICE - AVALIAÇÃO DA PRIORIDADE
Po</t>
        </r>
        <r>
          <rPr>
            <sz val="11"/>
            <color theme="1"/>
            <rFont val="Calibri"/>
            <family val="2"/>
            <scheme val="minor"/>
          </rPr>
          <t>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t>
        </r>
        <r>
          <rPr>
            <sz val="11"/>
            <color theme="1"/>
            <rFont val="Calibri"/>
            <family val="2"/>
            <scheme val="minor"/>
          </rPr>
          <t xml:space="preserve"> Caso queira ordenar os resultados em ordem crescente, clique no filtro da coluna "D" e selecione "Classificar do Menor para o Maior". </t>
        </r>
        <r>
          <rPr>
            <b/>
            <sz val="11"/>
            <color theme="1"/>
            <rFont val="Calibri"/>
            <family val="2"/>
            <scheme val="minor"/>
          </rPr>
          <t>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 xml:space="preserve">Manter tema como concluído </t>
        </r>
        <r>
          <rPr>
            <sz val="11"/>
            <color theme="1"/>
            <rFont val="Calibri"/>
            <family val="2"/>
            <scheme val="minor"/>
          </rPr>
          <t xml:space="preserve">-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 xml:space="preserve">
ATENÇÃO: </t>
        </r>
        <r>
          <rPr>
            <sz val="11"/>
            <color theme="1"/>
            <rFont val="Calibri"/>
            <family val="2"/>
            <scheme val="minor"/>
          </rPr>
          <t xml:space="preserve">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
RECOMENDAÇÃO: </t>
        </r>
        <r>
          <rPr>
            <sz val="11"/>
            <color theme="1"/>
            <rFont val="Calibri"/>
            <family val="2"/>
            <scheme val="minor"/>
          </rPr>
          <t>Considere com atenção o resultado da pontuação RICE, uma vez que reflete a relevância do tema regulatório. Caso não observe as pontuações e as correspondentes faixas de prioridade, deve-se justificar na coluna "F".</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rgb="FF000000"/>
            <rFont val="Calibri"/>
            <family val="2"/>
          </rPr>
          <t xml:space="preserve">Preencha essa coluna apenas para os Temas cujo posicionamento foi selecionado como"Alterar" na coluna "E".
</t>
        </r>
        <r>
          <rPr>
            <b/>
            <sz val="11"/>
            <color rgb="FF000000"/>
            <rFont val="Calibri"/>
            <family val="2"/>
          </rPr>
          <t xml:space="preserve">
</t>
        </r>
        <r>
          <rPr>
            <sz val="11"/>
            <color rgb="FF000000"/>
            <rFont val="Calibri"/>
            <family val="2"/>
          </rPr>
          <t xml:space="preserve">1) No caso de  "Alteração do escopo" detalhe qual é a mudança necessária no título e/ou no descritivo do tema;
</t>
        </r>
        <r>
          <rPr>
            <sz val="11"/>
            <color rgb="FF000000"/>
            <rFont val="Calibri"/>
            <family val="2"/>
          </rPr>
          <t xml:space="preserve">2) No caso de  "Atualizações pontuais", detalhe quais são os ajustes pontuais necessários nas referências descritivas do tema; e
</t>
        </r>
        <r>
          <rPr>
            <sz val="11"/>
            <color rgb="FF000000"/>
            <rFont val="Calibri"/>
            <family val="2"/>
          </rPr>
          <t>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<sst xmlns="http://schemas.openxmlformats.org/spreadsheetml/2006/main" count="291" uniqueCount="122">
  <si>
    <t>ATUALIZA-AR - ASREG</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</si>
  <si>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</si>
  <si>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</si>
  <si>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</si>
  <si>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</si>
  <si>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</si>
  <si>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</si>
  <si>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</si>
  <si>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</si>
  <si>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</si>
  <si>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</si>
  <si>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</si>
  <si>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 xml:space="preserve"> Viabilidade de andamento durante vigência da AR?</t>
  </si>
  <si>
    <t>Resultado</t>
  </si>
  <si>
    <t>Assuntos Transversais</t>
  </si>
  <si>
    <t>ASREG</t>
  </si>
  <si>
    <t>1.5 - Estabelecimento de modelo de Ambiente Regulatório Experimental (Sandbox Regulatório) para a Anvisa</t>
  </si>
  <si>
    <t>Lista AR 2024-2025</t>
  </si>
  <si>
    <t>Sim</t>
  </si>
  <si>
    <t>1.16 - Requisitos para regularização de produtos antissépticos de uso humano.</t>
  </si>
  <si>
    <t>1.20 - Revisão e Consolidação de Normas do estoque regulatório da Anvisa</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</si>
  <si>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</si>
  <si>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</si>
  <si>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</si>
  <si>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</si>
  <si>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</si>
  <si>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</si>
  <si>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</si>
  <si>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</si>
  <si>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</si>
  <si>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</si>
  <si>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</si>
  <si>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</si>
  <si>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</si>
  <si>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Procedimentos para o Enquadramento de Produtos Fronteira</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</si>
  <si>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</si>
  <si>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</si>
  <si>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</si>
  <si>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</si>
  <si>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</si>
  <si>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</si>
  <si>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</si>
  <si>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</si>
  <si>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</si>
  <si>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</si>
  <si>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</si>
  <si>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</si>
  <si>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</si>
  <si>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</si>
  <si>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</si>
  <si>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</si>
  <si>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</si>
  <si>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</si>
  <si>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</si>
  <si>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</si>
  <si>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Alta</t>
  </si>
  <si>
    <t>Média</t>
  </si>
  <si>
    <t>Alto</t>
  </si>
  <si>
    <t>Médio</t>
  </si>
  <si>
    <t>Baixo</t>
  </si>
  <si>
    <t>Baixa</t>
  </si>
  <si>
    <t>Não contribui</t>
  </si>
  <si>
    <t>Mínimo</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</si>
  <si>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</si>
  <si>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</si>
  <si>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</si>
  <si>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</si>
  <si>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</si>
  <si>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</si>
  <si>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</si>
  <si>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</si>
  <si>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Previsão de realização de AIR ou AIR em andamento</t>
  </si>
  <si>
    <t>Previsão de realização de CP ou CP em andamento</t>
  </si>
  <si>
    <t>Revisão ampla de regulamentação já existente ou regulamentação nova</t>
  </si>
  <si>
    <t>Regulamentação de competência exclusiva da Anvisa</t>
  </si>
  <si>
    <t>AIR já realizada/dispensada</t>
  </si>
  <si>
    <t>Previsão de dispensa de CP</t>
  </si>
  <si>
    <t>Revisão pontual ou ajuste de regulamentação já existente</t>
  </si>
  <si>
    <t>Pontuação RICE 
(Ordene do MENOR PARA O MAIOR somente UMA VEZ após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</si>
  <si>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</si>
  <si>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</si>
  <si>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</si>
  <si>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</si>
  <si>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</si>
  <si>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Incluir</t>
  </si>
  <si>
    <t xml:space="preserve">Mesmo com o resultado baixo da priorização do tema, o tratamento dos produtos fronteiras têm demandado um alto esforço da ASREG e das áreas envolvidas. Desta forma a proposta de regulamentar esse procedimento busca simplificação e racionalidade. Além disso, indica-se que o tema 1.20 será concluído até o final de 2024, portanto, liberando margem para inclusão de um novo tema pela ASREG. </t>
  </si>
  <si>
    <t>Escala</t>
  </si>
  <si>
    <t>Aspecto</t>
  </si>
  <si>
    <t>Previsão de dispensa de AIR</t>
  </si>
  <si>
    <t>Altíssimo</t>
  </si>
  <si>
    <t>CP já realizada/dispensada</t>
  </si>
  <si>
    <t>Regulamentação de competência conjunta com outros órgãos</t>
  </si>
  <si>
    <t>Agrotóxicos</t>
  </si>
  <si>
    <t>Previsão de dispensa de CP, mas com previsão de realização de outro mecanismo de Participação Social</t>
  </si>
  <si>
    <t>Alimentos</t>
  </si>
  <si>
    <t>Cosméticos</t>
  </si>
  <si>
    <t>Farmacopeia</t>
  </si>
  <si>
    <t>Insumos Farmacêuticos</t>
  </si>
  <si>
    <t>Laboratórios Analíticos</t>
  </si>
  <si>
    <t>Medicamentos</t>
  </si>
  <si>
    <t>Portos, Aeroportos e Fronteiras</t>
  </si>
  <si>
    <t>Produtos para Saúde</t>
  </si>
  <si>
    <t>Saneantes</t>
  </si>
  <si>
    <t>Sangue, Tecidos e Órgãos</t>
  </si>
  <si>
    <t>Serviços de Interesse para a saúde</t>
  </si>
  <si>
    <t>Serviços de Saúde</t>
  </si>
  <si>
    <t>Tabaco</t>
  </si>
  <si>
    <t>Gestão Interna</t>
  </si>
  <si>
    <t>Organização e Gestão do SNVS</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</si>
  <si>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</si>
  <si>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</si>
  <si>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</si>
  <si>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</si>
  <si>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</si>
  <si>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</si>
  <si>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</si>
  <si>
    <t>1. Descrição do tema regulatório</t>
  </si>
  <si>
    <t>2. Objetivo estratégico</t>
  </si>
  <si>
    <t>3.Impacto significativo no comércio internacional</t>
  </si>
  <si>
    <t>4. Atos normativos relacionados ao tema regulatório</t>
  </si>
  <si>
    <t xml:space="preserve">A missão da Anvisa é promover e proteger a saúde da população e parte deste trabalho se faz por meio da regularização de produtos, com vistas ao uso pela população brasileira, como medicamentos, dispositivos médicos, cosméticos, saneantes, produtos derivados ou não do tabaco, alimentos e agrotóxicos. 
Esses produtos, em sua maioria, podem ser facilmente enquadrados em uma dessas categorias. Entretanto, alguns produtos são difíceis de se distinguir quanto às categorias existentes, em função de suas características técnicas que incluem composição, local de aplicação/uso, apresentação e mecanismo de ação. Esses produtos são chamados de “produtos fronteira” até que seu enquadramento seja decidido pela Anvisa. 
O enquadramento de produtos fronteira pela Anvisa é atualmente  disciplinado por instrumentos normativos de alcance interno: a Portaria Anvisa nº 1.354, de 4 de julho de 2016, que criou o Comitê de Enquadramento de Produtos sujeitos à Vigilância Sanitária (COMEP); a Portaria 1.774, de 12 de setembro de 2016, a qual definiu o regimento interno do Comitê, seus procedimentos de recebimento, processamento e tratamento de demandas; e pela Portaria n. 180, de 18 de fevereiro de 2020, que designa os membros do COMEP.
Com a implementação desses procedimentos e considerando as mudanças regimentais e de estrutura organizacional implementadas pela Anvisa desde a edição desses atos normativos, verifica-se a necessidade de revisão do fluxo para enquadramento de produtos fronteiras, tornando-o mais racional e eficiente, considerando a força e expertise atuais das unidades organizacionais da Anvisa, de forma que o Comitê possa contribuir para impulsionar o acesso da população a produtos inovadores.
É necessário também estabelecer procedimentos mais assertivos para a submissão de informações pelas empresas interessadas, visando qualificar os dados apresentados no pedido de enquadramento, tornando o processo mais eficiente.  Dessa forma, a proposta regulatória tem como objetivo revisar os procedimentos e fluxos relacionados ao COMEP, para uma regulamentação mais eficiente e mais adequada aos atuas desafios e estruturas disponíveis para o enquadramento de produtos fronteira. 
</t>
  </si>
  <si>
    <t xml:space="preserve">Portaria Anvisa nº 1.354, de 4 de julho de 2016 ;Portaria Anvisa 1.774, de 12 de setembro de 2016; Portaria Anvisa n. 180, de 18 de fevereiro de 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</si>
</sst>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5">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
      <b/>
      <sz val="11"/>
      <color rgb="FF000000"/>
      <name val="Calibri"/>
      <family val="2"/>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5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
      <left/>
      <right style="thin">
        <color indexed="64"/>
      </right>
      <top style="medium">
        <color indexed="64"/>
      </top>
      <bottom/>
      <diagonal/>
    </border>
    <border>
      <left style="thin">
        <color indexed="64"/>
      </left>
      <right/>
      <top style="medium">
        <color indexed="64"/>
      </top>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03">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1" fontId="0" fillId="7" borderId="21" xfId="0" applyNumberFormat="1" applyFill="1" applyBorder="1" applyAlignment="1">
      <alignment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9" xfId="0" applyFill="1" applyBorder="1" applyAlignment="1">
      <alignment horizontal="center" vertical="center" wrapText="1"/>
    </xf>
    <xf numFmtId="0" fontId="0" fillId="9" borderId="39" xfId="0" applyFill="1" applyBorder="1" applyAlignment="1">
      <alignment horizontal="center" vertical="center"/>
    </xf>
    <xf numFmtId="0" fontId="0" fillId="9" borderId="39" xfId="0" applyFill="1" applyBorder="1" applyAlignment="1">
      <alignment vertical="center" wrapText="1"/>
    </xf>
    <xf numFmtId="0" fontId="1" fillId="3" borderId="42"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39" xfId="0" applyFill="1" applyBorder="1" applyAlignment="1">
      <alignment horizontal="center" vertical="center"/>
    </xf>
    <xf numFmtId="0" fontId="0" fillId="0" borderId="0" xfId="0" applyAlignment="1">
      <alignment horizontal="left" wrapText="1"/>
    </xf>
    <xf numFmtId="0" fontId="1" fillId="3" borderId="32" xfId="0" applyFont="1" applyFill="1" applyBorder="1" applyAlignment="1">
      <alignment horizontal="center" vertical="center"/>
    </xf>
    <xf numFmtId="0" fontId="0" fillId="7" borderId="43"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39" xfId="0" applyFill="1" applyBorder="1" applyAlignment="1">
      <alignment horizontal="center" vertical="center" wrapText="1"/>
    </xf>
    <xf numFmtId="0" fontId="0" fillId="7" borderId="43" xfId="0" applyFill="1" applyBorder="1" applyAlignment="1">
      <alignment vertical="center" wrapText="1"/>
    </xf>
    <xf numFmtId="0" fontId="0" fillId="7" borderId="38" xfId="0" applyFill="1" applyBorder="1" applyAlignment="1">
      <alignment vertical="center" wrapText="1"/>
    </xf>
    <xf numFmtId="0" fontId="0" fillId="7" borderId="39" xfId="0" applyFill="1" applyBorder="1" applyAlignment="1">
      <alignment vertical="center" wrapText="1"/>
    </xf>
    <xf numFmtId="0" fontId="1" fillId="2" borderId="32" xfId="1" applyBorder="1" applyAlignment="1">
      <alignment horizontal="center" vertical="center"/>
    </xf>
    <xf numFmtId="0" fontId="0" fillId="7" borderId="43"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0" xfId="0" applyFill="1" applyBorder="1" applyAlignment="1">
      <alignment horizontal="center" vertical="center" wrapText="1"/>
    </xf>
    <xf numFmtId="0" fontId="0" fillId="7" borderId="41" xfId="0" applyFill="1" applyBorder="1" applyAlignment="1">
      <alignment horizontal="center" vertical="center" wrapText="1"/>
    </xf>
    <xf numFmtId="0" fontId="0" fillId="7" borderId="44" xfId="0" applyFill="1" applyBorder="1" applyAlignment="1">
      <alignment horizontal="center" vertical="center" wrapText="1"/>
    </xf>
    <xf numFmtId="0" fontId="0" fillId="7" borderId="40" xfId="0" applyFill="1" applyBorder="1" applyAlignment="1">
      <alignment horizontal="left" vertical="center" wrapText="1"/>
    </xf>
    <xf numFmtId="0" fontId="0" fillId="7" borderId="41" xfId="0" applyFill="1" applyBorder="1" applyAlignment="1">
      <alignment horizontal="left" vertical="center" wrapText="1"/>
    </xf>
    <xf numFmtId="0" fontId="0" fillId="7" borderId="44" xfId="0" applyFill="1" applyBorder="1" applyAlignment="1">
      <alignment horizontal="left" vertical="center" wrapText="1"/>
    </xf>
    <xf numFmtId="0" fontId="1" fillId="3" borderId="42"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5"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3"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39" xfId="0" applyFill="1" applyBorder="1" applyAlignment="1">
      <alignment horizontal="center" vertical="center" wrapText="1"/>
    </xf>
    <xf numFmtId="0" fontId="2" fillId="4" borderId="46" xfId="0" applyFont="1" applyFill="1" applyBorder="1" applyAlignment="1">
      <alignment horizontal="center" vertical="center" wrapText="1"/>
    </xf>
    <xf numFmtId="0" fontId="2" fillId="4" borderId="47" xfId="0" applyFont="1" applyFill="1" applyBorder="1" applyAlignment="1">
      <alignment horizontal="center" vertical="center" wrapText="1"/>
    </xf>
    <xf numFmtId="0" fontId="0" fillId="8" borderId="43" xfId="0" applyFill="1" applyBorder="1" applyAlignment="1">
      <alignment horizontal="left" vertical="center" wrapText="1"/>
    </xf>
    <xf numFmtId="0" fontId="0" fillId="8" borderId="38" xfId="0" applyFill="1" applyBorder="1" applyAlignment="1">
      <alignment horizontal="left" vertical="center" wrapText="1"/>
    </xf>
    <xf numFmtId="0" fontId="0" fillId="8" borderId="39"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39"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1" fontId="0" fillId="7" borderId="29" xfId="0" applyNumberFormat="1" applyFill="1" applyBorder="1" applyAlignment="1">
      <alignment vertical="center" wrapText="1"/>
    </xf>
    <xf numFmtId="1" fontId="1" fillId="2" borderId="42" xfId="1" applyNumberFormat="1" applyBorder="1" applyAlignment="1">
      <alignment horizontal="center" vertical="center" wrapText="1"/>
    </xf>
    <xf numFmtId="1" fontId="0" fillId="7" borderId="40"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55"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8" borderId="43" xfId="0" applyFill="1" applyBorder="1" applyAlignment="1">
      <alignment horizontal="center" vertical="center"/>
    </xf>
    <xf numFmtId="0" fontId="0" fillId="8" borderId="38" xfId="0" applyFill="1" applyBorder="1" applyAlignment="1">
      <alignment horizontal="center" vertical="center"/>
    </xf>
    <xf numFmtId="0" fontId="0" fillId="8" borderId="39" xfId="0" applyFill="1" applyBorder="1" applyAlignment="1">
      <alignment horizontal="center" vertical="center"/>
    </xf>
    <xf numFmtId="0" fontId="1" fillId="14" borderId="7" xfId="0" applyFont="1" applyFill="1" applyBorder="1" applyAlignment="1">
      <alignment horizontal="center" vertical="center" wrapText="1"/>
    </xf>
    <xf numFmtId="0" fontId="41" fillId="6" borderId="5" xfId="3" applyFont="1" applyFill="1" applyBorder="1" applyAlignment="1">
      <alignment horizontal="center" vertical="center" wrapText="1"/>
    </xf>
    <xf numFmtId="0" fontId="0" fillId="9" borderId="38" xfId="0" applyFill="1" applyBorder="1" applyAlignment="1">
      <alignment horizontal="center" vertical="center" wrapText="1"/>
    </xf>
    <xf numFmtId="0" fontId="0" fillId="9" borderId="6" xfId="0" applyFill="1" applyBorder="1" applyAlignment="1">
      <alignment horizontal="center" vertical="center"/>
    </xf>
    <xf numFmtId="0" fontId="0" fillId="9" borderId="38" xfId="0" applyFill="1" applyBorder="1" applyAlignment="1">
      <alignment horizontal="center" vertical="center"/>
    </xf>
    <xf numFmtId="0" fontId="1" fillId="3" borderId="56"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1" fillId="2" borderId="7" xfId="1" applyBorder="1" applyAlignment="1">
      <alignment horizontal="center" vertical="center" wrapText="1"/>
    </xf>
    <xf numFmtId="0" fontId="0" fillId="9" borderId="6" xfId="0" applyFill="1" applyBorder="1" applyAlignment="1">
      <alignment horizontal="center" vertical="center" wrapText="1"/>
    </xf>
    <xf numFmtId="0" fontId="0" fillId="9" borderId="6" xfId="0" applyFill="1" applyBorder="1" applyAlignment="1">
      <alignment vertical="center" wrapText="1"/>
    </xf>
    <xf numFmtId="0" fontId="0" fillId="9" borderId="38" xfId="0" applyFill="1" applyBorder="1" applyAlignment="1">
      <alignment vertical="center" wrapText="1"/>
    </xf>
    <xf numFmtId="0" fontId="0" fillId="7" borderId="12" xfId="0" applyFill="1" applyBorder="1" applyAlignment="1">
      <alignment horizontal="center" vertical="center"/>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0" fillId="0" borderId="50" xfId="0" applyFont="1" applyBorder="1" applyAlignment="1" applyProtection="1">
      <alignment horizontal="center" vertical="center"/>
      <protection locked="0"/>
    </xf>
    <xf numFmtId="0" fontId="0" fillId="0" borderId="51" xfId="0" applyBorder="1" applyAlignment="1" applyProtection="1">
      <alignment wrapText="1"/>
      <protection locked="0"/>
    </xf>
    <xf numFmtId="0" fontId="0" fillId="0" borderId="7" xfId="0" applyBorder="1" applyProtection="1">
      <protection locked="0"/>
    </xf>
    <xf numFmtId="0" fontId="40" fillId="0" borderId="41" xfId="0" applyFont="1" applyBorder="1" applyAlignment="1" applyProtection="1">
      <alignment horizontal="center" vertical="center"/>
      <protection locked="0"/>
    </xf>
    <xf numFmtId="0" fontId="0" fillId="0" borderId="52" xfId="0" applyBorder="1" applyAlignment="1" applyProtection="1">
      <alignment wrapText="1"/>
      <protection locked="0"/>
    </xf>
    <xf numFmtId="0" fontId="0" fillId="0" borderId="31" xfId="0" applyBorder="1" applyProtection="1">
      <protection locked="0"/>
    </xf>
    <xf numFmtId="0" fontId="0" fillId="0" borderId="52" xfId="0" applyBorder="1" applyProtection="1">
      <protection locked="0"/>
    </xf>
    <xf numFmtId="0" fontId="19" fillId="0" borderId="0" xfId="0" applyFont="1" applyAlignment="1" applyProtection="1">
      <alignment wrapText="1"/>
      <protection locked="0"/>
    </xf>
    <xf numFmtId="0" fontId="40" fillId="0" borderId="44" xfId="0" applyFont="1" applyBorder="1" applyAlignment="1" applyProtection="1">
      <alignment horizontal="center" vertical="center"/>
      <protection locked="0"/>
    </xf>
    <xf numFmtId="0" fontId="0" fillId="0" borderId="53" xfId="0" applyBorder="1" applyProtection="1">
      <protection locked="0"/>
    </xf>
    <xf numFmtId="0" fontId="0" fillId="0" borderId="54" xfId="0" applyBorder="1" applyProtection="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49" xfId="0" applyBorder="1" applyProtection="1">
      <protection locked="0"/>
    </xf>
    <xf numFmtId="0" fontId="0" fillId="0" borderId="12" xfId="0" applyBorder="1" applyProtection="1">
      <protection locked="0"/>
    </xf>
    <xf numFmtId="0" fontId="0" fillId="0" borderId="2" xfId="0" applyBorder="1" applyProtection="1">
      <protection locked="0"/>
    </xf>
    <xf numFmtId="0" fontId="0" fillId="0" borderId="36" xfId="0" applyBorder="1" applyProtection="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39" xfId="0" applyFont="1" applyFill="1" applyBorder="1" applyAlignment="1">
      <alignment horizontal="center" vertical="center" wrapText="1"/>
    </xf>
    <xf numFmtId="0" fontId="2" fillId="6" borderId="45" xfId="0" applyFont="1" applyFill="1" applyBorder="1" applyAlignment="1">
      <alignment horizontal="center" vertical="center" wrapText="1"/>
    </xf>
    <xf numFmtId="0" fontId="2" fillId="6" borderId="48"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1188720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244840" y="95249"/>
          <a:ext cx="284226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89959" y="120015"/>
          <a:ext cx="3314700" cy="7810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1037167</xdr:colOff>
      <xdr:row>0</xdr:row>
      <xdr:rowOff>52917</xdr:rowOff>
    </xdr:from>
    <xdr:to>
      <xdr:col>2</xdr:col>
      <xdr:colOff>4677834</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2984500" y="52917"/>
          <a:ext cx="3640667" cy="99483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Lembre-se de considerar outros mecanismos de participação, além da CPNote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a:p>
          <a:pPr algn="ctr"/>
          <a:endParaRPr lang="pt-BR" sz="1100" b="1" u="sng"/>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após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4" zoomScale="120" zoomScaleNormal="120" workbookViewId="0">
      <selection activeCell="B10" sqref="B10"/>
    </sheetView>
  </sheetViews>
  <sheetFormatPr defaultColWidth="8.7109375" defaultRowHeight="15"/>
  <cols>
    <col min="1" max="1" width="36.85546875" customWidth="1"/>
    <col min="2" max="2" width="24.28515625" customWidth="1"/>
    <col min="3" max="3" width="18.7109375" customWidth="1"/>
    <col min="4" max="4" width="19.42578125" customWidth="1"/>
    <col min="5" max="5" width="21.42578125" customWidth="1"/>
    <col min="11" max="11" width="58.7109375" customWidth="1"/>
  </cols>
  <sheetData>
    <row r="1" spans="1:11" ht="36" customHeight="1">
      <c r="A1" s="13"/>
      <c r="B1" s="167" t="s">
        <v>0</v>
      </c>
      <c r="C1" s="167"/>
      <c r="D1" s="167"/>
      <c r="E1" s="167"/>
      <c r="F1" s="167"/>
      <c r="G1" s="167"/>
      <c r="H1" s="167"/>
      <c r="I1" s="167"/>
      <c r="J1" s="167"/>
      <c r="K1" s="167"/>
    </row>
    <row r="2" spans="1:11" ht="41.25" customHeight="1">
      <c r="A2" s="13"/>
      <c r="B2" s="168" t="s">
        <v>1</v>
      </c>
      <c r="C2" s="168"/>
      <c r="D2" s="168"/>
      <c r="E2" s="168"/>
      <c r="F2" s="168"/>
      <c r="G2" s="168"/>
      <c r="H2" s="168"/>
      <c r="I2" s="168"/>
      <c r="J2" s="168"/>
      <c r="K2" s="168"/>
    </row>
    <row r="3" spans="1:11" ht="153" customHeight="1">
      <c r="A3" s="162" t="s">
        <v>2</v>
      </c>
      <c r="B3" s="163"/>
      <c r="C3" s="163"/>
      <c r="D3" s="163"/>
      <c r="E3" s="163"/>
      <c r="F3" s="163"/>
      <c r="G3" s="163"/>
      <c r="H3" s="163"/>
      <c r="I3" s="163"/>
      <c r="J3" s="163"/>
      <c r="K3" s="163"/>
    </row>
    <row r="4" spans="1:11" s="12" customFormat="1" ht="44.45" customHeight="1">
      <c r="A4" s="164" t="s">
        <v>3</v>
      </c>
      <c r="B4" s="164"/>
      <c r="C4" s="164"/>
      <c r="D4" s="164"/>
      <c r="E4" s="164"/>
      <c r="F4" s="164"/>
      <c r="G4" s="164"/>
      <c r="H4" s="164"/>
      <c r="I4" s="164"/>
      <c r="J4" s="164"/>
      <c r="K4" s="164"/>
    </row>
    <row r="5" spans="1:11" ht="156.75" customHeight="1">
      <c r="A5" s="165" t="s">
        <v>4</v>
      </c>
      <c r="B5" s="166"/>
      <c r="C5" s="166"/>
      <c r="D5" s="166"/>
      <c r="E5" s="166"/>
      <c r="F5" s="166"/>
      <c r="G5" s="166"/>
      <c r="H5" s="166"/>
      <c r="I5" s="166"/>
      <c r="J5" s="166"/>
      <c r="K5" s="166"/>
    </row>
    <row r="6" spans="1:11" ht="312.75" customHeight="1">
      <c r="A6" s="169" t="s">
        <v>5</v>
      </c>
      <c r="B6" s="170"/>
      <c r="C6" s="170"/>
      <c r="D6" s="170"/>
      <c r="E6" s="170"/>
      <c r="F6" s="170"/>
      <c r="G6" s="170"/>
      <c r="H6" s="170"/>
      <c r="I6" s="170"/>
      <c r="J6" s="170"/>
      <c r="K6" s="170"/>
    </row>
    <row r="7" spans="1:11" s="8" customFormat="1" ht="30" customHeight="1">
      <c r="A7" s="161" t="s">
        <v>6</v>
      </c>
      <c r="B7" s="161"/>
      <c r="C7" s="161"/>
      <c r="D7" s="161"/>
      <c r="E7" s="161"/>
      <c r="F7" s="161"/>
      <c r="G7" s="161"/>
      <c r="H7" s="161"/>
      <c r="I7" s="161"/>
      <c r="J7" s="161"/>
      <c r="K7" s="161"/>
    </row>
    <row r="8" spans="1:11" ht="14.45" customHeight="1">
      <c r="A8" s="11"/>
      <c r="B8" s="11"/>
      <c r="C8" s="11"/>
      <c r="D8" s="11"/>
      <c r="E8" s="11"/>
      <c r="F8" s="11"/>
      <c r="G8" s="11"/>
      <c r="H8" s="11"/>
      <c r="I8" s="11"/>
      <c r="J8" s="11"/>
      <c r="K8" s="11"/>
    </row>
    <row r="9" spans="1:11" ht="14.45" customHeight="1">
      <c r="A9" s="11"/>
      <c r="B9" s="11"/>
      <c r="C9" s="11"/>
      <c r="D9" s="11"/>
      <c r="E9" s="11"/>
      <c r="F9" s="11"/>
      <c r="G9" s="11"/>
      <c r="H9" s="11"/>
      <c r="I9" s="11"/>
      <c r="J9" s="11"/>
      <c r="K9" s="11"/>
    </row>
    <row r="10" spans="1:11" ht="14.45" customHeight="1">
      <c r="A10" s="11"/>
      <c r="B10" s="11"/>
      <c r="C10" s="11"/>
      <c r="D10" s="11"/>
      <c r="E10" s="11"/>
      <c r="F10" s="11"/>
      <c r="G10" s="11"/>
      <c r="H10" s="11"/>
      <c r="I10" s="11"/>
      <c r="J10" s="11"/>
      <c r="K10" s="11"/>
    </row>
    <row r="11" spans="1:11" ht="14.45" customHeight="1">
      <c r="A11" s="11"/>
      <c r="B11" s="11"/>
      <c r="C11" s="11"/>
      <c r="D11" s="11"/>
      <c r="E11" s="11"/>
      <c r="F11" s="11"/>
      <c r="G11" s="11"/>
      <c r="H11" s="11"/>
      <c r="I11" s="11"/>
      <c r="J11" s="11"/>
      <c r="K11" s="11"/>
    </row>
    <row r="12" spans="1:11" ht="14.45" customHeight="1">
      <c r="A12" s="11"/>
      <c r="B12" s="11"/>
      <c r="C12" s="11"/>
      <c r="D12" s="11"/>
      <c r="E12" s="11"/>
      <c r="F12" s="11"/>
      <c r="G12" s="11"/>
      <c r="H12" s="11"/>
      <c r="I12" s="11"/>
      <c r="J12" s="11"/>
      <c r="K12" s="11"/>
    </row>
    <row r="13" spans="1:11" ht="14.45" customHeight="1">
      <c r="A13" s="11"/>
      <c r="B13" s="11"/>
      <c r="C13" s="11"/>
      <c r="D13" s="11"/>
      <c r="E13" s="11"/>
      <c r="F13" s="11"/>
      <c r="G13" s="11"/>
      <c r="H13" s="11"/>
      <c r="I13" s="11"/>
      <c r="J13" s="11"/>
      <c r="K13" s="11"/>
    </row>
    <row r="14" spans="1:11" ht="14.45" customHeight="1">
      <c r="A14" s="11"/>
      <c r="B14" s="11"/>
      <c r="C14" s="11"/>
      <c r="D14" s="11"/>
      <c r="E14" s="11"/>
      <c r="F14" s="11"/>
      <c r="G14" s="11"/>
      <c r="H14" s="11"/>
      <c r="I14" s="11"/>
      <c r="J14" s="11"/>
      <c r="K14" s="11"/>
    </row>
    <row r="15" spans="1:11" ht="14.45" customHeight="1">
      <c r="A15" s="11"/>
      <c r="B15" s="11"/>
      <c r="C15" s="11"/>
      <c r="D15" s="11"/>
      <c r="E15" s="11"/>
      <c r="F15" s="11"/>
      <c r="G15" s="11"/>
      <c r="H15" s="11"/>
      <c r="I15" s="11"/>
      <c r="J15" s="11"/>
      <c r="K15" s="11"/>
    </row>
    <row r="16" spans="1:11" ht="14.45" customHeight="1">
      <c r="A16" s="11"/>
      <c r="B16" s="11"/>
      <c r="C16" s="11"/>
      <c r="D16" s="11"/>
      <c r="E16" s="11"/>
      <c r="F16" s="11"/>
      <c r="G16" s="11"/>
      <c r="H16" s="11"/>
      <c r="I16" s="11"/>
      <c r="J16" s="11"/>
      <c r="K16" s="11"/>
    </row>
    <row r="17" spans="1:11" ht="14.45" customHeight="1">
      <c r="A17" s="11"/>
      <c r="B17" s="11"/>
      <c r="C17" s="11"/>
      <c r="D17" s="11"/>
      <c r="E17" s="11"/>
      <c r="F17" s="11"/>
      <c r="G17" s="11"/>
      <c r="H17" s="11"/>
      <c r="I17" s="11"/>
      <c r="J17" s="11"/>
      <c r="K17" s="11"/>
    </row>
    <row r="18" spans="1:11" ht="39.6" customHeight="1">
      <c r="A18" s="11"/>
      <c r="B18" s="11"/>
      <c r="C18" s="11"/>
      <c r="D18" s="11"/>
      <c r="E18" s="11"/>
      <c r="F18" s="11"/>
      <c r="G18" s="11"/>
      <c r="H18" s="11"/>
      <c r="I18" s="11"/>
      <c r="J18" s="11"/>
      <c r="K18" s="11"/>
    </row>
  </sheetData>
  <sheetProtection algorithmName="SHA-512" hashValue="UQuOe1T1Ka7luW+k7ZnPfPfGgFS96WE0cRpE2B8kxOx0gKvu/b2hTs19CHM7LnPBi45ks/BIzLYthv89z0WZsw==" saltValue="VUr7MqHfY6YyP9m2rdIxBw=="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42578125" style="9" bestFit="1" customWidth="1"/>
    <col min="7" max="7" width="19.28515625" style="9" bestFit="1" customWidth="1"/>
    <col min="8" max="8" width="51.140625" style="9" customWidth="1"/>
    <col min="9" max="16384" width="18.28515625" style="9"/>
  </cols>
  <sheetData>
    <row r="1" spans="1:9">
      <c r="A1" s="14" t="s">
        <v>7</v>
      </c>
      <c r="B1" s="14" t="s">
        <v>8</v>
      </c>
      <c r="C1" s="14" t="s">
        <v>9</v>
      </c>
      <c r="D1" s="14" t="s">
        <v>13</v>
      </c>
      <c r="E1" s="14"/>
      <c r="F1" s="9" t="s">
        <v>7</v>
      </c>
      <c r="G1" s="9" t="s">
        <v>8</v>
      </c>
      <c r="H1" s="9" t="s">
        <v>9</v>
      </c>
      <c r="I1" s="9" t="s">
        <v>13</v>
      </c>
    </row>
    <row r="2" spans="1:9" ht="45">
      <c r="A2" s="9" t="str" cm="1">
        <f t="array" ref="A2:A292">_xlfn.VSTACK('1) Temas AR 24-25'!A4:A100,'2) Outros insumos'!A4:A100,'3) Sugestões da UORG'!A4:A100)</f>
        <v>Assuntos Transversais</v>
      </c>
      <c r="B2" s="9" t="str" cm="1">
        <f t="array" ref="B2:B329">_xlfn.VSTACK('1) Temas AR 24-25'!B4:B100,'2) Outros insumos'!B4:B100,'3) Sugestões da UORG'!B4:B137)</f>
        <v>ASREG</v>
      </c>
      <c r="C2" s="9" t="str" cm="1">
        <f t="array" ref="C2:C292">_xlfn.VSTACK('1) Temas AR 24-25'!C4:C100,'2) Outros insumos'!H4:H100,'3) Sugestões da UORG'!C4:C100)</f>
        <v>1.5 - Estabelecimento de modelo de Ambiente Regulatório Experimental (Sandbox Regulatório) para a Anvisa</v>
      </c>
      <c r="D2" s="9" t="str" cm="1">
        <f t="array" ref="D2:D292">_xlfn.VSTACK('1) Temas AR 24-25'!G4:G100,'2) Outros insumos'!K4:K100,'3) Sugestões da UORG'!F4:F100)</f>
        <v>Atende</v>
      </c>
      <c r="F2" s="9" t="str">
        <f>IF(D2="Atende",A2)</f>
        <v>Assuntos Transversais</v>
      </c>
      <c r="G2" s="9" t="str">
        <f>IF(D2="Atende",B2)</f>
        <v>ASREG</v>
      </c>
      <c r="H2" s="9" t="str">
        <f>IF(D2="Atende",C2)</f>
        <v>1.5 - Estabelecimento de modelo de Ambiente Regulatório Experimental (Sandbox Regulatório) para a Anvisa</v>
      </c>
      <c r="I2" s="9" t="str">
        <f>D2</f>
        <v>Atende</v>
      </c>
    </row>
    <row r="3" spans="1:9" ht="30">
      <c r="A3" s="9" t="str">
        <v>Assuntos Transversais</v>
      </c>
      <c r="B3" s="9" t="str">
        <v>ASREG</v>
      </c>
      <c r="C3" s="9" t="str">
        <v>1.16 - Requisitos para regularização de produtos antissépticos de uso humano.</v>
      </c>
      <c r="D3" s="9" t="str">
        <v>Atende</v>
      </c>
      <c r="F3" s="9" t="str">
        <f t="shared" ref="F3:F48" si="0">IF(D3="Atende",A3)</f>
        <v>Assuntos Transversais</v>
      </c>
      <c r="G3" s="9" t="str">
        <f t="shared" ref="G3:G48" si="1">IF(D3="Atende",B3)</f>
        <v>ASREG</v>
      </c>
      <c r="H3" s="9" t="str">
        <f t="shared" ref="H3:H48" si="2">IF(D3="Atende",C3)</f>
        <v>1.16 - Requisitos para regularização de produtos antissépticos de uso humano.</v>
      </c>
      <c r="I3" s="9" t="str">
        <f>D3</f>
        <v>Atende</v>
      </c>
    </row>
    <row r="4" spans="1:9" ht="30">
      <c r="A4" s="9" t="str">
        <v>Assuntos Transversais</v>
      </c>
      <c r="B4" s="9" t="str">
        <v>ASREG</v>
      </c>
      <c r="C4" s="9" t="str">
        <v>1.20 - Revisão e Consolidação de Normas do estoque regulatório da Anvisa</v>
      </c>
      <c r="D4" s="9" t="str">
        <v>Atende</v>
      </c>
      <c r="F4" s="9" t="str">
        <f t="shared" si="0"/>
        <v>Assuntos Transversais</v>
      </c>
      <c r="G4" s="9" t="str">
        <f t="shared" si="1"/>
        <v>ASREG</v>
      </c>
      <c r="H4" s="9" t="str">
        <f t="shared" si="2"/>
        <v>1.20 - Revisão e Consolidação de Normas do estoque regulatório da Anvisa</v>
      </c>
      <c r="I4" s="9" t="str">
        <f t="shared" ref="I4:I48" si="3">D4</f>
        <v>Atende</v>
      </c>
    </row>
    <row r="5" spans="1:9">
      <c r="A5" s="9">
        <v>0</v>
      </c>
      <c r="B5" s="9">
        <v>0</v>
      </c>
      <c r="C5" s="9">
        <v>0</v>
      </c>
      <c r="D5" s="9" t="str">
        <v>Não atende</v>
      </c>
      <c r="F5" s="9" t="b">
        <f t="shared" si="0"/>
        <v>0</v>
      </c>
      <c r="G5" s="9" t="b">
        <f t="shared" si="1"/>
        <v>0</v>
      </c>
      <c r="H5" s="9" t="b">
        <f t="shared" si="2"/>
        <v>0</v>
      </c>
      <c r="I5" s="9" t="str">
        <f t="shared" si="3"/>
        <v>Não atende</v>
      </c>
    </row>
    <row r="6" spans="1:9">
      <c r="A6" s="9">
        <v>0</v>
      </c>
      <c r="B6" s="9">
        <v>0</v>
      </c>
      <c r="C6" s="9">
        <v>0</v>
      </c>
      <c r="D6" s="9" t="str">
        <v>Não atende</v>
      </c>
      <c r="F6" s="9" t="b">
        <f t="shared" si="0"/>
        <v>0</v>
      </c>
      <c r="G6" s="9" t="b">
        <f t="shared" si="1"/>
        <v>0</v>
      </c>
      <c r="H6" s="9" t="b">
        <f t="shared" si="2"/>
        <v>0</v>
      </c>
      <c r="I6" s="9" t="str">
        <f t="shared" si="3"/>
        <v>Não atende</v>
      </c>
    </row>
    <row r="7" spans="1:9">
      <c r="A7" s="9">
        <v>0</v>
      </c>
      <c r="B7" s="9">
        <v>0</v>
      </c>
      <c r="C7" s="9">
        <v>0</v>
      </c>
      <c r="D7" s="9" t="str">
        <v>Não atende</v>
      </c>
      <c r="F7" s="9" t="b">
        <f t="shared" si="0"/>
        <v>0</v>
      </c>
      <c r="G7" s="9" t="b">
        <f t="shared" si="1"/>
        <v>0</v>
      </c>
      <c r="H7" s="9" t="b">
        <f t="shared" si="2"/>
        <v>0</v>
      </c>
      <c r="I7" s="9" t="str">
        <f t="shared" si="3"/>
        <v>Não atende</v>
      </c>
    </row>
    <row r="8" spans="1:9">
      <c r="A8" s="9">
        <v>0</v>
      </c>
      <c r="B8" s="9">
        <v>0</v>
      </c>
      <c r="C8" s="9">
        <v>0</v>
      </c>
      <c r="D8" s="9" t="str">
        <v>Não atende</v>
      </c>
      <c r="F8" s="9" t="b">
        <f t="shared" si="0"/>
        <v>0</v>
      </c>
      <c r="G8" s="9" t="b">
        <f t="shared" si="1"/>
        <v>0</v>
      </c>
      <c r="H8" s="9" t="b">
        <f t="shared" si="2"/>
        <v>0</v>
      </c>
      <c r="I8" s="9" t="str">
        <f t="shared" si="3"/>
        <v>Não 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15" t="b">
        <f t="shared" ref="F30:F38" si="4">IF(D30="Atende",A30)</f>
        <v>0</v>
      </c>
      <c r="G30" s="9" t="b">
        <f t="shared" ref="G30:G38" si="5">IF(D30="Atende",B30)</f>
        <v>0</v>
      </c>
      <c r="H30" s="9" t="b">
        <f t="shared" ref="H30:H38" si="6">IF(D30="Atende",C30)</f>
        <v>0</v>
      </c>
      <c r="I30" s="16" t="str">
        <f t="shared" ref="I30:I38" si="7">D30</f>
        <v>Não atende</v>
      </c>
    </row>
    <row r="31" spans="1:9">
      <c r="A31" s="9">
        <v>0</v>
      </c>
      <c r="B31" s="9">
        <v>0</v>
      </c>
      <c r="C31" s="9">
        <v>0</v>
      </c>
      <c r="D31" s="9" t="str">
        <v>Não atende</v>
      </c>
      <c r="F31" s="15" t="b">
        <f t="shared" si="4"/>
        <v>0</v>
      </c>
      <c r="G31" s="9" t="b">
        <f t="shared" si="5"/>
        <v>0</v>
      </c>
      <c r="H31" s="9" t="b">
        <f t="shared" si="6"/>
        <v>0</v>
      </c>
      <c r="I31" s="16" t="str">
        <f t="shared" si="7"/>
        <v>Não atende</v>
      </c>
    </row>
    <row r="32" spans="1:9">
      <c r="A32" s="9">
        <v>0</v>
      </c>
      <c r="B32" s="9">
        <v>0</v>
      </c>
      <c r="C32" s="9">
        <v>0</v>
      </c>
      <c r="D32" s="9" t="str">
        <v>Não atende</v>
      </c>
      <c r="F32" s="15" t="b">
        <f t="shared" si="4"/>
        <v>0</v>
      </c>
      <c r="G32" s="9" t="b">
        <f t="shared" si="5"/>
        <v>0</v>
      </c>
      <c r="H32" s="9" t="b">
        <f t="shared" si="6"/>
        <v>0</v>
      </c>
      <c r="I32" s="16" t="str">
        <f t="shared" si="7"/>
        <v>Não atende</v>
      </c>
    </row>
    <row r="33" spans="1:9">
      <c r="A33" s="9">
        <v>0</v>
      </c>
      <c r="B33" s="9">
        <v>0</v>
      </c>
      <c r="C33" s="9">
        <v>0</v>
      </c>
      <c r="D33" s="9" t="str">
        <v>Não atende</v>
      </c>
      <c r="F33" s="15" t="b">
        <f t="shared" si="4"/>
        <v>0</v>
      </c>
      <c r="G33" s="9" t="b">
        <f t="shared" si="5"/>
        <v>0</v>
      </c>
      <c r="H33" s="9" t="b">
        <f t="shared" si="6"/>
        <v>0</v>
      </c>
      <c r="I33" s="16" t="str">
        <f t="shared" si="7"/>
        <v>Não atende</v>
      </c>
    </row>
    <row r="34" spans="1:9">
      <c r="A34" s="9">
        <v>0</v>
      </c>
      <c r="B34" s="9">
        <v>0</v>
      </c>
      <c r="C34" s="9">
        <v>0</v>
      </c>
      <c r="D34" s="9" t="str">
        <v>Não atende</v>
      </c>
      <c r="F34" s="15" t="b">
        <f t="shared" si="4"/>
        <v>0</v>
      </c>
      <c r="G34" s="9" t="b">
        <f t="shared" si="5"/>
        <v>0</v>
      </c>
      <c r="H34" s="9" t="b">
        <f t="shared" si="6"/>
        <v>0</v>
      </c>
      <c r="I34" s="16" t="str">
        <f t="shared" si="7"/>
        <v>Não atende</v>
      </c>
    </row>
    <row r="35" spans="1:9">
      <c r="A35" s="9">
        <v>0</v>
      </c>
      <c r="B35" s="9">
        <v>0</v>
      </c>
      <c r="C35" s="9">
        <v>0</v>
      </c>
      <c r="D35" s="9" t="str">
        <v>Não atende</v>
      </c>
      <c r="F35" s="15" t="b">
        <f t="shared" si="4"/>
        <v>0</v>
      </c>
      <c r="G35" s="9" t="b">
        <f t="shared" si="5"/>
        <v>0</v>
      </c>
      <c r="H35" s="9" t="b">
        <f t="shared" si="6"/>
        <v>0</v>
      </c>
      <c r="I35" s="16" t="str">
        <f t="shared" si="7"/>
        <v>Não atende</v>
      </c>
    </row>
    <row r="36" spans="1:9">
      <c r="A36" s="9">
        <v>0</v>
      </c>
      <c r="B36" s="9">
        <v>0</v>
      </c>
      <c r="C36" s="9">
        <v>0</v>
      </c>
      <c r="D36" s="9" t="str">
        <v>Não atende</v>
      </c>
      <c r="F36" s="15" t="b">
        <f t="shared" si="4"/>
        <v>0</v>
      </c>
      <c r="G36" s="9" t="b">
        <f t="shared" si="5"/>
        <v>0</v>
      </c>
      <c r="H36" s="9" t="b">
        <f t="shared" si="6"/>
        <v>0</v>
      </c>
      <c r="I36" s="16" t="str">
        <f t="shared" si="7"/>
        <v>Não atende</v>
      </c>
    </row>
    <row r="37" spans="1:9">
      <c r="A37" s="9">
        <v>0</v>
      </c>
      <c r="B37" s="9">
        <v>0</v>
      </c>
      <c r="C37" s="9">
        <v>0</v>
      </c>
      <c r="D37" s="9" t="str">
        <v>Não atende</v>
      </c>
      <c r="F37" s="15" t="b">
        <f t="shared" si="4"/>
        <v>0</v>
      </c>
      <c r="G37" s="9" t="b">
        <f t="shared" si="5"/>
        <v>0</v>
      </c>
      <c r="H37" s="9" t="b">
        <f t="shared" si="6"/>
        <v>0</v>
      </c>
      <c r="I37" s="16" t="str">
        <f t="shared" si="7"/>
        <v>Não atende</v>
      </c>
    </row>
    <row r="38" spans="1:9">
      <c r="A38" s="9">
        <v>0</v>
      </c>
      <c r="B38" s="9">
        <v>0</v>
      </c>
      <c r="C38" s="9">
        <v>0</v>
      </c>
      <c r="D38" s="9" t="str">
        <v>Não atende</v>
      </c>
      <c r="F38" s="15" t="b">
        <f t="shared" si="4"/>
        <v>0</v>
      </c>
      <c r="G38" s="9" t="b">
        <f t="shared" si="5"/>
        <v>0</v>
      </c>
      <c r="H38" s="9" t="b">
        <f t="shared" si="6"/>
        <v>0</v>
      </c>
      <c r="I38" s="16" t="str">
        <f t="shared" si="7"/>
        <v>Não atende</v>
      </c>
    </row>
    <row r="39" spans="1:9">
      <c r="A39" s="9">
        <v>0</v>
      </c>
      <c r="B39" s="9">
        <v>0</v>
      </c>
      <c r="C39" s="9">
        <v>0</v>
      </c>
      <c r="D39" s="9" t="str">
        <v>Não atende</v>
      </c>
      <c r="F39" s="15" t="b">
        <f t="shared" ref="F39:F47" si="8">IF(D39="Atende",A39)</f>
        <v>0</v>
      </c>
      <c r="G39" s="9" t="b">
        <f t="shared" ref="G39:G47" si="9">IF(D39="Atende",B39)</f>
        <v>0</v>
      </c>
      <c r="H39" s="9" t="b">
        <f t="shared" ref="H39:H47" si="10">IF(D39="Atende",C39)</f>
        <v>0</v>
      </c>
      <c r="I39" s="16" t="str">
        <f t="shared" ref="I39:I47" si="11">D39</f>
        <v>Não atende</v>
      </c>
    </row>
    <row r="40" spans="1:9">
      <c r="A40" s="9">
        <v>0</v>
      </c>
      <c r="B40" s="9">
        <v>0</v>
      </c>
      <c r="C40" s="9">
        <v>0</v>
      </c>
      <c r="D40" s="9" t="str">
        <v>Não atende</v>
      </c>
      <c r="F40" s="15" t="b">
        <f t="shared" si="8"/>
        <v>0</v>
      </c>
      <c r="G40" s="9" t="b">
        <f t="shared" si="9"/>
        <v>0</v>
      </c>
      <c r="H40" s="9" t="b">
        <f t="shared" si="10"/>
        <v>0</v>
      </c>
      <c r="I40" s="16" t="str">
        <f t="shared" si="11"/>
        <v>Não atende</v>
      </c>
    </row>
    <row r="41" spans="1:9">
      <c r="A41" s="9">
        <v>0</v>
      </c>
      <c r="B41" s="9">
        <v>0</v>
      </c>
      <c r="C41" s="9">
        <v>0</v>
      </c>
      <c r="D41" s="9" t="str">
        <v>Não atende</v>
      </c>
      <c r="F41" s="15" t="b">
        <f t="shared" si="8"/>
        <v>0</v>
      </c>
      <c r="G41" s="9" t="b">
        <f t="shared" si="9"/>
        <v>0</v>
      </c>
      <c r="H41" s="9" t="b">
        <f t="shared" si="10"/>
        <v>0</v>
      </c>
      <c r="I41" s="16" t="str">
        <f t="shared" si="11"/>
        <v>Não atende</v>
      </c>
    </row>
    <row r="42" spans="1:9">
      <c r="A42" s="9">
        <v>0</v>
      </c>
      <c r="B42" s="9">
        <v>0</v>
      </c>
      <c r="C42" s="9">
        <v>0</v>
      </c>
      <c r="D42" s="9" t="str">
        <v>Não atende</v>
      </c>
      <c r="F42" s="15" t="b">
        <f t="shared" si="8"/>
        <v>0</v>
      </c>
      <c r="G42" s="9" t="b">
        <f t="shared" si="9"/>
        <v>0</v>
      </c>
      <c r="H42" s="9" t="b">
        <f t="shared" si="10"/>
        <v>0</v>
      </c>
      <c r="I42" s="16" t="str">
        <f t="shared" si="11"/>
        <v>Não atende</v>
      </c>
    </row>
    <row r="43" spans="1:9">
      <c r="A43" s="9">
        <v>0</v>
      </c>
      <c r="B43" s="9">
        <v>0</v>
      </c>
      <c r="C43" s="9">
        <v>0</v>
      </c>
      <c r="D43" s="9" t="str">
        <v>Não atende</v>
      </c>
      <c r="F43" s="15" t="b">
        <f t="shared" si="8"/>
        <v>0</v>
      </c>
      <c r="G43" s="9" t="b">
        <f t="shared" si="9"/>
        <v>0</v>
      </c>
      <c r="H43" s="9" t="b">
        <f t="shared" si="10"/>
        <v>0</v>
      </c>
      <c r="I43" s="16" t="str">
        <f t="shared" si="11"/>
        <v>Não atende</v>
      </c>
    </row>
    <row r="44" spans="1:9">
      <c r="A44" s="9">
        <v>0</v>
      </c>
      <c r="B44" s="9">
        <v>0</v>
      </c>
      <c r="C44" s="9">
        <v>0</v>
      </c>
      <c r="D44" s="9" t="str">
        <v>Não atende</v>
      </c>
      <c r="F44" s="15" t="b">
        <f t="shared" si="8"/>
        <v>0</v>
      </c>
      <c r="G44" s="9" t="b">
        <f t="shared" si="9"/>
        <v>0</v>
      </c>
      <c r="H44" s="9" t="b">
        <f t="shared" si="10"/>
        <v>0</v>
      </c>
      <c r="I44" s="16" t="str">
        <f t="shared" si="11"/>
        <v>Não atende</v>
      </c>
    </row>
    <row r="45" spans="1:9">
      <c r="A45" s="9">
        <v>0</v>
      </c>
      <c r="B45" s="9">
        <v>0</v>
      </c>
      <c r="C45" s="9">
        <v>0</v>
      </c>
      <c r="D45" s="9" t="str">
        <v>Não atende</v>
      </c>
      <c r="F45" s="15" t="b">
        <f t="shared" si="8"/>
        <v>0</v>
      </c>
      <c r="G45" s="9" t="b">
        <f t="shared" si="9"/>
        <v>0</v>
      </c>
      <c r="H45" s="9" t="b">
        <f t="shared" si="10"/>
        <v>0</v>
      </c>
      <c r="I45" s="16" t="str">
        <f t="shared" si="11"/>
        <v>Não atende</v>
      </c>
    </row>
    <row r="46" spans="1:9">
      <c r="A46" s="9">
        <v>0</v>
      </c>
      <c r="B46" s="9">
        <v>0</v>
      </c>
      <c r="C46" s="9">
        <v>0</v>
      </c>
      <c r="D46" s="9" t="str">
        <v>Não atende</v>
      </c>
      <c r="F46" s="15" t="b">
        <f t="shared" si="8"/>
        <v>0</v>
      </c>
      <c r="G46" s="9" t="b">
        <f t="shared" si="9"/>
        <v>0</v>
      </c>
      <c r="H46" s="9" t="b">
        <f t="shared" si="10"/>
        <v>0</v>
      </c>
      <c r="I46" s="16" t="str">
        <f t="shared" si="11"/>
        <v>Não atende</v>
      </c>
    </row>
    <row r="47" spans="1:9">
      <c r="A47" s="9">
        <v>0</v>
      </c>
      <c r="B47" s="9">
        <v>0</v>
      </c>
      <c r="C47" s="9">
        <v>0</v>
      </c>
      <c r="D47" s="9" t="str">
        <v>Não atende</v>
      </c>
      <c r="F47" s="15" t="b">
        <f t="shared" si="8"/>
        <v>0</v>
      </c>
      <c r="G47" s="9" t="b">
        <f t="shared" si="9"/>
        <v>0</v>
      </c>
      <c r="H47" s="9" t="b">
        <f t="shared" si="10"/>
        <v>0</v>
      </c>
      <c r="I47" s="16"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15" t="b">
        <f t="shared" ref="F49" si="12">IF(D49="Atende",A49)</f>
        <v>0</v>
      </c>
      <c r="G49" s="9" t="b">
        <f t="shared" ref="G49" si="13">IF(D49="Atende",B49)</f>
        <v>0</v>
      </c>
      <c r="H49" s="9" t="b">
        <f t="shared" ref="H49" si="14">IF(D49="Atende",C49)</f>
        <v>0</v>
      </c>
      <c r="I49" s="16"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ht="30">
      <c r="A196" s="9" t="str">
        <v>Assuntos Transversais</v>
      </c>
      <c r="B196" s="9" t="str">
        <v>ASREG</v>
      </c>
      <c r="C196" s="9" t="str">
        <v>Procedimentos para o Enquadramento de Produtos Fronteira</v>
      </c>
      <c r="D196" s="9" t="str">
        <v>Atende</v>
      </c>
      <c r="F196" s="9" t="str">
        <f t="shared" si="28"/>
        <v>Assuntos Transversais</v>
      </c>
      <c r="G196" s="9" t="str">
        <f t="shared" si="29"/>
        <v>ASREG</v>
      </c>
      <c r="H196" s="9" t="str">
        <f t="shared" si="30"/>
        <v>Procedimentos para o Enquadramento de Produtos Fronteira</v>
      </c>
      <c r="I196" s="9" t="str">
        <f t="shared" si="31"/>
        <v>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86</v>
      </c>
      <c r="B1" s="2" t="s">
        <v>70</v>
      </c>
      <c r="E1" s="2" t="s">
        <v>87</v>
      </c>
      <c r="F1" s="2" t="s">
        <v>70</v>
      </c>
    </row>
    <row r="2" spans="1:6">
      <c r="A2" s="2" t="s">
        <v>61</v>
      </c>
      <c r="B2" s="2">
        <v>0</v>
      </c>
      <c r="E2" s="2" t="s">
        <v>71</v>
      </c>
      <c r="F2" s="2">
        <v>3</v>
      </c>
    </row>
    <row r="3" spans="1:6">
      <c r="A3" s="2" t="s">
        <v>62</v>
      </c>
      <c r="B3" s="2">
        <v>0.5</v>
      </c>
      <c r="E3" s="2" t="s">
        <v>88</v>
      </c>
      <c r="F3" s="2">
        <v>1</v>
      </c>
    </row>
    <row r="4" spans="1:6">
      <c r="A4" s="2" t="s">
        <v>59</v>
      </c>
      <c r="B4" s="2">
        <v>1</v>
      </c>
      <c r="E4" s="2" t="s">
        <v>75</v>
      </c>
      <c r="F4" s="2">
        <v>1</v>
      </c>
    </row>
    <row r="5" spans="1:6">
      <c r="A5" s="2" t="s">
        <v>58</v>
      </c>
      <c r="B5" s="2">
        <v>2</v>
      </c>
      <c r="E5" s="2" t="s">
        <v>72</v>
      </c>
      <c r="F5" s="2">
        <v>3</v>
      </c>
    </row>
    <row r="6" spans="1:6">
      <c r="A6" s="2" t="s">
        <v>57</v>
      </c>
      <c r="B6" s="2">
        <v>2.5</v>
      </c>
      <c r="E6" s="2" t="s">
        <v>76</v>
      </c>
      <c r="F6" s="2">
        <v>1</v>
      </c>
    </row>
    <row r="7" spans="1:6">
      <c r="A7" s="2" t="s">
        <v>89</v>
      </c>
      <c r="B7" s="2">
        <v>3</v>
      </c>
      <c r="E7" s="2" t="s">
        <v>90</v>
      </c>
      <c r="F7" s="2">
        <v>1</v>
      </c>
    </row>
    <row r="8" spans="1:6">
      <c r="A8" s="2" t="s">
        <v>18</v>
      </c>
      <c r="B8" s="2">
        <v>3</v>
      </c>
      <c r="E8" s="2" t="s">
        <v>55</v>
      </c>
      <c r="F8" s="2">
        <v>3</v>
      </c>
    </row>
    <row r="9" spans="1:6">
      <c r="A9" s="2" t="s">
        <v>44</v>
      </c>
      <c r="B9" s="2">
        <v>0</v>
      </c>
      <c r="E9" s="2" t="s">
        <v>56</v>
      </c>
      <c r="F9" s="2">
        <v>2</v>
      </c>
    </row>
    <row r="10" spans="1:6">
      <c r="A10" s="2" t="s">
        <v>60</v>
      </c>
      <c r="B10" s="2">
        <v>1</v>
      </c>
      <c r="E10" s="2" t="s">
        <v>60</v>
      </c>
      <c r="F10" s="2">
        <v>1</v>
      </c>
    </row>
    <row r="11" spans="1:6">
      <c r="A11" s="2" t="s">
        <v>56</v>
      </c>
      <c r="B11" s="2">
        <v>2</v>
      </c>
      <c r="E11" s="2" t="s">
        <v>77</v>
      </c>
      <c r="F11" s="2">
        <v>1</v>
      </c>
    </row>
    <row r="12" spans="1:6">
      <c r="A12" s="2" t="s">
        <v>55</v>
      </c>
      <c r="B12" s="2">
        <v>3</v>
      </c>
      <c r="E12" s="2" t="s">
        <v>73</v>
      </c>
      <c r="F12" s="2">
        <v>3</v>
      </c>
    </row>
    <row r="13" spans="1:6">
      <c r="A13" s="2" t="s">
        <v>61</v>
      </c>
      <c r="B13" s="2">
        <v>0</v>
      </c>
      <c r="E13" s="2" t="s">
        <v>74</v>
      </c>
      <c r="F13" s="2">
        <v>2</v>
      </c>
    </row>
    <row r="14" spans="1:6">
      <c r="E14" s="2" t="s">
        <v>91</v>
      </c>
      <c r="F14" s="2">
        <v>3</v>
      </c>
    </row>
    <row r="15" spans="1:6">
      <c r="E15" s="2" t="s">
        <v>57</v>
      </c>
      <c r="F15" s="2">
        <v>3</v>
      </c>
    </row>
    <row r="16" spans="1:6">
      <c r="E16" s="2" t="s">
        <v>58</v>
      </c>
      <c r="F16" s="2">
        <v>2</v>
      </c>
    </row>
    <row r="17" spans="1:6">
      <c r="E17" s="2" t="s">
        <v>59</v>
      </c>
      <c r="F17" s="2">
        <v>1</v>
      </c>
    </row>
    <row r="18" spans="1:6">
      <c r="A18" t="s">
        <v>92</v>
      </c>
      <c r="E18" s="17" t="s">
        <v>93</v>
      </c>
      <c r="F18" s="18">
        <v>2</v>
      </c>
    </row>
    <row r="19" spans="1:6">
      <c r="A19" t="s">
        <v>94</v>
      </c>
    </row>
    <row r="20" spans="1:6">
      <c r="A20" t="s">
        <v>95</v>
      </c>
    </row>
    <row r="21" spans="1:6">
      <c r="A21" t="s">
        <v>96</v>
      </c>
    </row>
    <row r="22" spans="1:6">
      <c r="A22" t="s">
        <v>97</v>
      </c>
    </row>
    <row r="23" spans="1:6">
      <c r="A23" t="s">
        <v>98</v>
      </c>
    </row>
    <row r="24" spans="1:6">
      <c r="A24" t="s">
        <v>99</v>
      </c>
    </row>
    <row r="25" spans="1:6">
      <c r="A25" t="s">
        <v>100</v>
      </c>
    </row>
    <row r="26" spans="1:6">
      <c r="A26" t="s">
        <v>101</v>
      </c>
    </row>
    <row r="27" spans="1:6">
      <c r="A27" t="s">
        <v>102</v>
      </c>
    </row>
    <row r="28" spans="1:6">
      <c r="A28" t="s">
        <v>103</v>
      </c>
    </row>
    <row r="29" spans="1:6">
      <c r="A29" t="s">
        <v>104</v>
      </c>
    </row>
    <row r="30" spans="1:6">
      <c r="A30" t="s">
        <v>105</v>
      </c>
    </row>
    <row r="31" spans="1:6">
      <c r="A31" t="s">
        <v>106</v>
      </c>
    </row>
    <row r="32" spans="1:6">
      <c r="A32" t="s">
        <v>14</v>
      </c>
    </row>
    <row r="33" spans="1:1">
      <c r="A33" t="s">
        <v>107</v>
      </c>
    </row>
    <row r="34" spans="1:1">
      <c r="A34" t="s">
        <v>108</v>
      </c>
    </row>
    <row r="37" spans="1:1">
      <c r="A37" t="s">
        <v>109</v>
      </c>
    </row>
    <row r="38" spans="1:1">
      <c r="A38" t="s">
        <v>110</v>
      </c>
    </row>
    <row r="39" spans="1:1">
      <c r="A39" t="s">
        <v>111</v>
      </c>
    </row>
    <row r="40" spans="1:1">
      <c r="A40" t="s">
        <v>112</v>
      </c>
    </row>
    <row r="41" spans="1:1">
      <c r="A41" t="s">
        <v>113</v>
      </c>
    </row>
    <row r="42" spans="1:1">
      <c r="A42" t="s">
        <v>114</v>
      </c>
    </row>
    <row r="43" spans="1:1">
      <c r="A43" t="s">
        <v>115</v>
      </c>
    </row>
  </sheetData>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80" zoomScaleNormal="80" workbookViewId="0">
      <pane xSplit="3" ySplit="3" topLeftCell="D4" activePane="bottomRight" state="frozen"/>
      <selection pane="bottomRight" activeCell="F4" sqref="F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75" t="s">
        <v>0</v>
      </c>
      <c r="B1" s="176"/>
      <c r="C1" s="176"/>
      <c r="D1" s="176"/>
      <c r="E1" s="176"/>
      <c r="F1" s="176"/>
      <c r="G1" s="177"/>
    </row>
    <row r="2" spans="1:7" ht="51.6" customHeight="1" thickBot="1">
      <c r="A2" s="178" t="s">
        <v>1</v>
      </c>
      <c r="B2" s="179"/>
      <c r="C2" s="179"/>
      <c r="D2" s="200"/>
      <c r="E2" s="200"/>
      <c r="F2" s="200"/>
      <c r="G2" s="201"/>
    </row>
    <row r="3" spans="1:7" ht="55.35" customHeight="1">
      <c r="A3" s="58" t="s">
        <v>7</v>
      </c>
      <c r="B3" s="58" t="s">
        <v>8</v>
      </c>
      <c r="C3" s="58" t="s">
        <v>9</v>
      </c>
      <c r="D3" s="77" t="s">
        <v>116</v>
      </c>
      <c r="E3" s="19" t="s">
        <v>117</v>
      </c>
      <c r="F3" s="19" t="s">
        <v>118</v>
      </c>
      <c r="G3" s="19" t="s">
        <v>119</v>
      </c>
    </row>
    <row r="4" spans="1:7" ht="223.5" customHeight="1">
      <c r="A4" s="34" t="str" cm="1">
        <f t="array" ref="A4:C4">_xlfn._xlws.FILTER(Tabela5[[Macrotema]:[Tema Regulatório]],Tabela5[1. POSICIONAMENTO FINAL]="Incluir")</f>
        <v>Assuntos Transversais</v>
      </c>
      <c r="B4" s="34" t="str">
        <v>ASREG</v>
      </c>
      <c r="C4" s="37" t="str">
        <v>Procedimentos para o Enquadramento de Produtos Fronteira</v>
      </c>
      <c r="D4" s="141" t="s">
        <v>120</v>
      </c>
      <c r="E4" s="142" t="s">
        <v>110</v>
      </c>
      <c r="F4" s="143" t="s">
        <v>44</v>
      </c>
      <c r="G4" s="144" t="s">
        <v>121</v>
      </c>
    </row>
    <row r="5" spans="1:7" ht="125.1" customHeight="1">
      <c r="A5" s="34"/>
      <c r="B5" s="34"/>
      <c r="C5" s="37"/>
      <c r="D5" s="145"/>
      <c r="E5" s="146"/>
      <c r="F5" s="147"/>
      <c r="G5" s="148"/>
    </row>
    <row r="6" spans="1:7" ht="125.1" customHeight="1">
      <c r="A6" s="34"/>
      <c r="B6" s="34"/>
      <c r="C6" s="37"/>
      <c r="D6" s="145"/>
      <c r="E6" s="146"/>
      <c r="F6" s="147"/>
      <c r="G6" s="148"/>
    </row>
    <row r="7" spans="1:7" ht="125.1" customHeight="1">
      <c r="A7" s="34"/>
      <c r="B7" s="34"/>
      <c r="C7" s="37"/>
      <c r="D7" s="145"/>
      <c r="E7" s="146"/>
      <c r="F7" s="147"/>
      <c r="G7" s="149"/>
    </row>
    <row r="8" spans="1:7" ht="125.1" customHeight="1">
      <c r="A8" s="34"/>
      <c r="B8" s="34"/>
      <c r="C8" s="37"/>
      <c r="D8" s="145"/>
      <c r="E8" s="150"/>
      <c r="F8" s="151"/>
      <c r="G8" s="152"/>
    </row>
    <row r="9" spans="1:7" ht="125.1" customHeight="1">
      <c r="A9" s="34"/>
      <c r="B9" s="34"/>
      <c r="C9" s="37"/>
      <c r="D9" s="153"/>
      <c r="E9" s="151"/>
      <c r="F9" s="151"/>
      <c r="G9" s="154"/>
    </row>
    <row r="10" spans="1:7" ht="125.1" customHeight="1">
      <c r="A10" s="34"/>
      <c r="B10" s="34"/>
      <c r="C10" s="37"/>
      <c r="D10" s="153"/>
      <c r="E10" s="151"/>
      <c r="F10" s="151"/>
      <c r="G10" s="154"/>
    </row>
    <row r="11" spans="1:7" ht="125.1" customHeight="1">
      <c r="A11" s="34"/>
      <c r="B11" s="34"/>
      <c r="C11" s="37"/>
      <c r="D11" s="153"/>
      <c r="E11" s="151"/>
      <c r="F11" s="151"/>
      <c r="G11" s="154"/>
    </row>
    <row r="12" spans="1:7" ht="125.1" customHeight="1">
      <c r="A12" s="34"/>
      <c r="B12" s="34"/>
      <c r="C12" s="37"/>
      <c r="D12" s="153"/>
      <c r="E12" s="151"/>
      <c r="F12" s="151"/>
      <c r="G12" s="154"/>
    </row>
    <row r="13" spans="1:7" ht="125.1" customHeight="1">
      <c r="A13" s="34"/>
      <c r="B13" s="34"/>
      <c r="C13" s="37"/>
      <c r="D13" s="153"/>
      <c r="E13" s="151"/>
      <c r="F13" s="151"/>
      <c r="G13" s="154"/>
    </row>
    <row r="14" spans="1:7" ht="125.1" customHeight="1">
      <c r="A14" s="34"/>
      <c r="B14" s="34"/>
      <c r="C14" s="37"/>
      <c r="D14" s="153"/>
      <c r="E14" s="151"/>
      <c r="F14" s="151"/>
      <c r="G14" s="154"/>
    </row>
    <row r="15" spans="1:7" ht="125.1" customHeight="1">
      <c r="A15" s="34"/>
      <c r="B15" s="34"/>
      <c r="C15" s="37"/>
      <c r="D15" s="153"/>
      <c r="E15" s="151"/>
      <c r="F15" s="151"/>
      <c r="G15" s="154"/>
    </row>
    <row r="16" spans="1:7" ht="125.1" customHeight="1">
      <c r="A16" s="34"/>
      <c r="B16" s="34"/>
      <c r="C16" s="37"/>
      <c r="D16" s="153"/>
      <c r="E16" s="151"/>
      <c r="F16" s="151"/>
      <c r="G16" s="154"/>
    </row>
    <row r="17" spans="1:7" ht="125.1" customHeight="1">
      <c r="A17" s="34"/>
      <c r="B17" s="34"/>
      <c r="C17" s="37"/>
      <c r="D17" s="153"/>
      <c r="E17" s="151"/>
      <c r="F17" s="151"/>
      <c r="G17" s="154"/>
    </row>
    <row r="18" spans="1:7" ht="125.1" customHeight="1">
      <c r="A18" s="34"/>
      <c r="B18" s="34"/>
      <c r="C18" s="37"/>
      <c r="D18" s="153"/>
      <c r="E18" s="151"/>
      <c r="F18" s="151"/>
      <c r="G18" s="154"/>
    </row>
    <row r="19" spans="1:7" ht="125.1" customHeight="1">
      <c r="A19" s="34"/>
      <c r="B19" s="34"/>
      <c r="C19" s="37"/>
      <c r="D19" s="153"/>
      <c r="E19" s="151"/>
      <c r="F19" s="151"/>
      <c r="G19" s="154"/>
    </row>
    <row r="20" spans="1:7" ht="125.1" customHeight="1">
      <c r="A20" s="34"/>
      <c r="B20" s="34"/>
      <c r="C20" s="37"/>
      <c r="D20" s="153"/>
      <c r="E20" s="151"/>
      <c r="F20" s="151"/>
      <c r="G20" s="154"/>
    </row>
    <row r="21" spans="1:7" ht="125.1" customHeight="1">
      <c r="A21" s="34"/>
      <c r="B21" s="34"/>
      <c r="C21" s="37"/>
      <c r="D21" s="153"/>
      <c r="E21" s="151"/>
      <c r="F21" s="151"/>
      <c r="G21" s="154"/>
    </row>
    <row r="22" spans="1:7" ht="125.1" customHeight="1">
      <c r="A22" s="34"/>
      <c r="B22" s="34"/>
      <c r="C22" s="37"/>
      <c r="D22" s="153"/>
      <c r="E22" s="151"/>
      <c r="F22" s="151"/>
      <c r="G22" s="154"/>
    </row>
    <row r="23" spans="1:7" ht="125.1" customHeight="1">
      <c r="A23" s="34"/>
      <c r="B23" s="34"/>
      <c r="C23" s="37"/>
      <c r="D23" s="153"/>
      <c r="E23" s="151"/>
      <c r="F23" s="151"/>
      <c r="G23" s="154"/>
    </row>
    <row r="24" spans="1:7" ht="125.1" customHeight="1">
      <c r="A24" s="34"/>
      <c r="B24" s="34"/>
      <c r="C24" s="37"/>
      <c r="D24" s="153"/>
      <c r="E24" s="151"/>
      <c r="F24" s="151"/>
      <c r="G24" s="154"/>
    </row>
    <row r="25" spans="1:7" ht="125.1" customHeight="1">
      <c r="A25" s="34"/>
      <c r="B25" s="34"/>
      <c r="C25" s="37"/>
      <c r="D25" s="153"/>
      <c r="E25" s="151"/>
      <c r="F25" s="151"/>
      <c r="G25" s="154"/>
    </row>
    <row r="26" spans="1:7" ht="125.1" customHeight="1">
      <c r="A26" s="34"/>
      <c r="B26" s="34"/>
      <c r="C26" s="37"/>
      <c r="D26" s="153"/>
      <c r="E26" s="151"/>
      <c r="F26" s="151"/>
      <c r="G26" s="154"/>
    </row>
    <row r="27" spans="1:7" ht="125.1" customHeight="1">
      <c r="A27" s="34"/>
      <c r="B27" s="34"/>
      <c r="C27" s="37"/>
      <c r="D27" s="153"/>
      <c r="E27" s="151"/>
      <c r="F27" s="151"/>
      <c r="G27" s="154"/>
    </row>
    <row r="28" spans="1:7" ht="125.1" customHeight="1">
      <c r="A28" s="34"/>
      <c r="B28" s="34"/>
      <c r="C28" s="37"/>
      <c r="D28" s="153"/>
      <c r="E28" s="151"/>
      <c r="F28" s="151"/>
      <c r="G28" s="154"/>
    </row>
    <row r="29" spans="1:7" ht="125.1" customHeight="1">
      <c r="A29" s="34"/>
      <c r="B29" s="34"/>
      <c r="C29" s="37"/>
      <c r="D29" s="153"/>
      <c r="E29" s="151"/>
      <c r="F29" s="151"/>
      <c r="G29" s="154"/>
    </row>
    <row r="30" spans="1:7" ht="125.1" customHeight="1">
      <c r="A30" s="34"/>
      <c r="B30" s="34"/>
      <c r="C30" s="37"/>
      <c r="D30" s="153"/>
      <c r="E30" s="151"/>
      <c r="F30" s="151"/>
      <c r="G30" s="154"/>
    </row>
    <row r="31" spans="1:7" ht="125.1" customHeight="1">
      <c r="A31" s="34"/>
      <c r="B31" s="34"/>
      <c r="C31" s="37"/>
      <c r="D31" s="153"/>
      <c r="E31" s="151"/>
      <c r="F31" s="151"/>
      <c r="G31" s="154"/>
    </row>
    <row r="32" spans="1:7" ht="125.1" customHeight="1">
      <c r="A32" s="34"/>
      <c r="B32" s="34"/>
      <c r="C32" s="37"/>
      <c r="D32" s="153"/>
      <c r="E32" s="151"/>
      <c r="F32" s="151"/>
      <c r="G32" s="154"/>
    </row>
    <row r="33" spans="1:7" ht="125.1" customHeight="1">
      <c r="A33" s="34"/>
      <c r="B33" s="34"/>
      <c r="C33" s="37"/>
      <c r="D33" s="153"/>
      <c r="E33" s="151"/>
      <c r="F33" s="151"/>
      <c r="G33" s="154"/>
    </row>
    <row r="34" spans="1:7" ht="125.1" customHeight="1">
      <c r="A34" s="34"/>
      <c r="B34" s="34"/>
      <c r="C34" s="37"/>
      <c r="D34" s="153"/>
      <c r="E34" s="151"/>
      <c r="F34" s="151"/>
      <c r="G34" s="154"/>
    </row>
    <row r="35" spans="1:7" ht="125.1" customHeight="1">
      <c r="A35" s="34"/>
      <c r="B35" s="34"/>
      <c r="C35" s="37"/>
      <c r="D35" s="153"/>
      <c r="E35" s="151"/>
      <c r="F35" s="151"/>
      <c r="G35" s="154"/>
    </row>
    <row r="36" spans="1:7" ht="125.1" customHeight="1">
      <c r="A36" s="34"/>
      <c r="B36" s="34"/>
      <c r="C36" s="37"/>
      <c r="D36" s="153"/>
      <c r="E36" s="151"/>
      <c r="F36" s="151"/>
      <c r="G36" s="154"/>
    </row>
    <row r="37" spans="1:7" ht="125.1" customHeight="1">
      <c r="A37" s="34"/>
      <c r="B37" s="34"/>
      <c r="C37" s="37"/>
      <c r="D37" s="153"/>
      <c r="E37" s="151"/>
      <c r="F37" s="151"/>
      <c r="G37" s="154"/>
    </row>
    <row r="38" spans="1:7" ht="125.1" customHeight="1">
      <c r="A38" s="34"/>
      <c r="B38" s="34"/>
      <c r="C38" s="37"/>
      <c r="D38" s="153"/>
      <c r="E38" s="151"/>
      <c r="F38" s="151"/>
      <c r="G38" s="154"/>
    </row>
    <row r="39" spans="1:7" ht="125.1" customHeight="1">
      <c r="A39" s="34"/>
      <c r="B39" s="34"/>
      <c r="C39" s="37"/>
      <c r="D39" s="153"/>
      <c r="E39" s="151"/>
      <c r="F39" s="151"/>
      <c r="G39" s="154"/>
    </row>
    <row r="40" spans="1:7" ht="125.1" customHeight="1">
      <c r="A40" s="34"/>
      <c r="B40" s="34"/>
      <c r="C40" s="37"/>
      <c r="D40" s="155"/>
      <c r="E40" s="156"/>
      <c r="F40" s="156"/>
      <c r="G40" s="157"/>
    </row>
    <row r="41" spans="1:7" ht="125.1" customHeight="1">
      <c r="A41" s="34"/>
      <c r="B41" s="34"/>
      <c r="C41" s="37"/>
      <c r="D41" s="158"/>
      <c r="E41" s="159"/>
      <c r="F41" s="159"/>
      <c r="G41" s="159"/>
    </row>
    <row r="42" spans="1:7" ht="125.1" customHeight="1">
      <c r="A42" s="34"/>
      <c r="B42" s="34"/>
      <c r="C42" s="37"/>
      <c r="D42" s="158"/>
      <c r="E42" s="159"/>
      <c r="F42" s="159"/>
      <c r="G42" s="159"/>
    </row>
    <row r="43" spans="1:7" ht="125.1" customHeight="1">
      <c r="A43" s="34"/>
      <c r="B43" s="34"/>
      <c r="C43" s="37"/>
      <c r="D43" s="158"/>
      <c r="E43" s="159"/>
      <c r="F43" s="159"/>
      <c r="G43" s="159"/>
    </row>
    <row r="44" spans="1:7" ht="125.1" customHeight="1">
      <c r="A44" s="34"/>
      <c r="B44" s="34"/>
      <c r="C44" s="37"/>
      <c r="D44" s="158"/>
      <c r="E44" s="159"/>
      <c r="F44" s="159"/>
      <c r="G44" s="159"/>
    </row>
    <row r="45" spans="1:7" ht="125.1" customHeight="1">
      <c r="A45" s="34"/>
      <c r="B45" s="34"/>
      <c r="C45" s="37"/>
      <c r="D45" s="158"/>
      <c r="E45" s="159"/>
      <c r="F45" s="159"/>
      <c r="G45" s="159"/>
    </row>
    <row r="46" spans="1:7" ht="125.1" customHeight="1">
      <c r="A46" s="34"/>
      <c r="B46" s="34"/>
      <c r="C46" s="37"/>
      <c r="D46" s="158"/>
      <c r="E46" s="159"/>
      <c r="F46" s="159"/>
      <c r="G46" s="159"/>
    </row>
    <row r="47" spans="1:7" ht="125.1" customHeight="1">
      <c r="A47" s="34"/>
      <c r="B47" s="34"/>
      <c r="C47" s="37"/>
      <c r="D47" s="158"/>
      <c r="E47" s="159"/>
      <c r="F47" s="159"/>
      <c r="G47" s="159"/>
    </row>
    <row r="48" spans="1:7" ht="125.1" customHeight="1">
      <c r="A48" s="34"/>
      <c r="B48" s="34"/>
      <c r="C48" s="37"/>
      <c r="D48" s="158"/>
      <c r="E48" s="159"/>
      <c r="F48" s="159"/>
      <c r="G48" s="159"/>
    </row>
    <row r="49" spans="1:7" ht="125.1" customHeight="1">
      <c r="A49" s="34"/>
      <c r="B49" s="34"/>
      <c r="C49" s="37"/>
      <c r="D49" s="158"/>
      <c r="E49" s="159"/>
      <c r="F49" s="159"/>
      <c r="G49" s="159"/>
    </row>
    <row r="50" spans="1:7" ht="125.1" customHeight="1" thickBot="1">
      <c r="A50" s="35"/>
      <c r="B50" s="35"/>
      <c r="C50" s="38"/>
      <c r="D50" s="158"/>
      <c r="E50" s="159"/>
      <c r="F50" s="159"/>
      <c r="G50" s="159"/>
    </row>
  </sheetData>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zoomScaleNormal="100" workbookViewId="0">
      <selection activeCell="C6" sqref="C6"/>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71" t="s">
        <v>0</v>
      </c>
      <c r="B1" s="172"/>
      <c r="C1" s="172"/>
      <c r="D1" s="172"/>
      <c r="E1" s="172"/>
      <c r="F1" s="172"/>
      <c r="G1" s="172"/>
    </row>
    <row r="2" spans="1:7" ht="39.6" customHeight="1" thickBot="1">
      <c r="A2" s="173" t="s">
        <v>1</v>
      </c>
      <c r="B2" s="174"/>
      <c r="C2" s="174"/>
      <c r="D2" s="174"/>
      <c r="E2" s="174"/>
      <c r="F2" s="174"/>
      <c r="G2" s="174"/>
    </row>
    <row r="3" spans="1:7" s="5" customFormat="1" ht="45.75" thickBot="1">
      <c r="A3" s="74" t="s">
        <v>7</v>
      </c>
      <c r="B3" s="74" t="s">
        <v>8</v>
      </c>
      <c r="C3" s="74" t="s">
        <v>9</v>
      </c>
      <c r="D3" s="74" t="s">
        <v>10</v>
      </c>
      <c r="E3" s="89" t="s">
        <v>11</v>
      </c>
      <c r="F3" s="90" t="s">
        <v>12</v>
      </c>
      <c r="G3" s="91" t="s">
        <v>13</v>
      </c>
    </row>
    <row r="4" spans="1:7" ht="75" customHeight="1">
      <c r="A4" s="92" t="s">
        <v>14</v>
      </c>
      <c r="B4" s="87" t="s">
        <v>15</v>
      </c>
      <c r="C4" s="93" t="s">
        <v>16</v>
      </c>
      <c r="D4" s="92" t="s">
        <v>17</v>
      </c>
      <c r="E4" s="87" t="s">
        <v>18</v>
      </c>
      <c r="F4" s="87" t="s">
        <v>18</v>
      </c>
      <c r="G4" s="95" t="str">
        <f>IF(AND(E4="Sim",F4="Sim"),"Atende","Não atende")</f>
        <v>Atende</v>
      </c>
    </row>
    <row r="5" spans="1:7" ht="75" customHeight="1">
      <c r="A5" s="86" t="s">
        <v>14</v>
      </c>
      <c r="B5" s="88" t="s">
        <v>15</v>
      </c>
      <c r="C5" s="94" t="s">
        <v>19</v>
      </c>
      <c r="D5" s="86" t="s">
        <v>17</v>
      </c>
      <c r="E5" s="88" t="s">
        <v>18</v>
      </c>
      <c r="F5" s="88" t="s">
        <v>18</v>
      </c>
      <c r="G5" s="95" t="str">
        <f t="shared" ref="G5:G68" si="0">IF(AND(E5="Sim",F5="Sim"),"Atende","Não atende")</f>
        <v>Atende</v>
      </c>
    </row>
    <row r="6" spans="1:7" ht="75" customHeight="1">
      <c r="A6" s="86" t="s">
        <v>14</v>
      </c>
      <c r="B6" s="88" t="s">
        <v>15</v>
      </c>
      <c r="C6" s="94" t="s">
        <v>20</v>
      </c>
      <c r="D6" s="86" t="s">
        <v>17</v>
      </c>
      <c r="E6" s="88" t="s">
        <v>18</v>
      </c>
      <c r="F6" s="88" t="s">
        <v>18</v>
      </c>
      <c r="G6" s="95" t="str">
        <f t="shared" si="0"/>
        <v>Atende</v>
      </c>
    </row>
    <row r="7" spans="1:7" ht="75" customHeight="1">
      <c r="A7" s="86"/>
      <c r="B7" s="88"/>
      <c r="C7" s="94"/>
      <c r="D7" s="86"/>
      <c r="E7" s="88"/>
      <c r="F7" s="88"/>
      <c r="G7" s="95" t="str">
        <f t="shared" si="0"/>
        <v>Não atende</v>
      </c>
    </row>
    <row r="8" spans="1:7" ht="75" customHeight="1">
      <c r="A8" s="86"/>
      <c r="B8" s="88"/>
      <c r="C8" s="94"/>
      <c r="D8" s="86"/>
      <c r="E8" s="88"/>
      <c r="F8" s="88"/>
      <c r="G8" s="95" t="str">
        <f t="shared" si="0"/>
        <v>Não atende</v>
      </c>
    </row>
    <row r="9" spans="1:7" ht="89.45" customHeight="1">
      <c r="A9" s="86"/>
      <c r="B9" s="88"/>
      <c r="C9" s="94"/>
      <c r="D9" s="86"/>
      <c r="E9" s="88"/>
      <c r="F9" s="88"/>
      <c r="G9" s="95" t="str">
        <f t="shared" si="0"/>
        <v>Não atende</v>
      </c>
    </row>
    <row r="10" spans="1:7" ht="75" customHeight="1">
      <c r="A10" s="86"/>
      <c r="B10" s="88"/>
      <c r="C10" s="94"/>
      <c r="D10" s="86"/>
      <c r="E10" s="88"/>
      <c r="F10" s="88"/>
      <c r="G10" s="95" t="str">
        <f t="shared" si="0"/>
        <v>Não atende</v>
      </c>
    </row>
    <row r="11" spans="1:7" ht="75" customHeight="1">
      <c r="A11" s="86"/>
      <c r="B11" s="88"/>
      <c r="C11" s="94"/>
      <c r="D11" s="86"/>
      <c r="E11" s="88"/>
      <c r="F11" s="88"/>
      <c r="G11" s="95" t="str">
        <f t="shared" si="0"/>
        <v>Não atende</v>
      </c>
    </row>
    <row r="12" spans="1:7" ht="75" customHeight="1">
      <c r="A12" s="86"/>
      <c r="B12" s="88"/>
      <c r="C12" s="94"/>
      <c r="D12" s="86"/>
      <c r="E12" s="88"/>
      <c r="F12" s="88"/>
      <c r="G12" s="95" t="str">
        <f t="shared" si="0"/>
        <v>Não atende</v>
      </c>
    </row>
    <row r="13" spans="1:7" ht="75" customHeight="1">
      <c r="A13" s="86"/>
      <c r="B13" s="88"/>
      <c r="C13" s="94"/>
      <c r="D13" s="86"/>
      <c r="E13" s="88"/>
      <c r="F13" s="88"/>
      <c r="G13" s="95" t="str">
        <f t="shared" si="0"/>
        <v>Não atende</v>
      </c>
    </row>
    <row r="14" spans="1:7" ht="75" customHeight="1">
      <c r="A14" s="86"/>
      <c r="B14" s="88"/>
      <c r="C14" s="94"/>
      <c r="D14" s="86"/>
      <c r="E14" s="88"/>
      <c r="F14" s="88"/>
      <c r="G14" s="95" t="str">
        <f t="shared" si="0"/>
        <v>Não atende</v>
      </c>
    </row>
    <row r="15" spans="1:7" ht="75" customHeight="1">
      <c r="A15" s="86"/>
      <c r="B15" s="88"/>
      <c r="C15" s="94"/>
      <c r="D15" s="86"/>
      <c r="E15" s="88"/>
      <c r="F15" s="88"/>
      <c r="G15" s="95" t="str">
        <f t="shared" si="0"/>
        <v>Não atende</v>
      </c>
    </row>
    <row r="16" spans="1:7" ht="75" customHeight="1">
      <c r="A16" s="86"/>
      <c r="B16" s="88"/>
      <c r="C16" s="94"/>
      <c r="D16" s="86"/>
      <c r="E16" s="88"/>
      <c r="F16" s="88"/>
      <c r="G16" s="95" t="str">
        <f t="shared" si="0"/>
        <v>Não atende</v>
      </c>
    </row>
    <row r="17" spans="1:7" ht="75" customHeight="1">
      <c r="A17" s="86"/>
      <c r="B17" s="86"/>
      <c r="C17" s="94"/>
      <c r="D17" s="86"/>
      <c r="E17" s="88"/>
      <c r="F17" s="88"/>
      <c r="G17" s="95" t="str">
        <f t="shared" si="0"/>
        <v>Não atende</v>
      </c>
    </row>
    <row r="18" spans="1:7" ht="75" customHeight="1">
      <c r="A18" s="86"/>
      <c r="B18" s="88"/>
      <c r="C18" s="94"/>
      <c r="D18" s="86"/>
      <c r="E18" s="88"/>
      <c r="F18" s="88"/>
      <c r="G18" s="95" t="str">
        <f t="shared" si="0"/>
        <v>Não atende</v>
      </c>
    </row>
    <row r="19" spans="1:7" ht="75" customHeight="1">
      <c r="A19" s="86"/>
      <c r="B19" s="88"/>
      <c r="C19" s="94"/>
      <c r="D19" s="86"/>
      <c r="E19" s="88"/>
      <c r="F19" s="88"/>
      <c r="G19" s="95" t="str">
        <f t="shared" si="0"/>
        <v>Não atende</v>
      </c>
    </row>
    <row r="20" spans="1:7" ht="75" customHeight="1">
      <c r="A20" s="86"/>
      <c r="B20" s="88"/>
      <c r="C20" s="94"/>
      <c r="D20" s="86"/>
      <c r="E20" s="88"/>
      <c r="F20" s="88"/>
      <c r="G20" s="95" t="str">
        <f t="shared" si="0"/>
        <v>Não atende</v>
      </c>
    </row>
    <row r="21" spans="1:7" ht="75" customHeight="1">
      <c r="A21" s="86"/>
      <c r="B21" s="88"/>
      <c r="C21" s="94"/>
      <c r="D21" s="86"/>
      <c r="E21" s="88"/>
      <c r="F21" s="88"/>
      <c r="G21" s="95" t="str">
        <f t="shared" si="0"/>
        <v>Não atende</v>
      </c>
    </row>
    <row r="22" spans="1:7" ht="75" customHeight="1">
      <c r="A22" s="86"/>
      <c r="B22" s="88"/>
      <c r="C22" s="94"/>
      <c r="D22" s="86"/>
      <c r="E22" s="88"/>
      <c r="F22" s="88"/>
      <c r="G22" s="95" t="str">
        <f t="shared" si="0"/>
        <v>Não atende</v>
      </c>
    </row>
    <row r="23" spans="1:7" ht="75" customHeight="1">
      <c r="A23" s="86"/>
      <c r="B23" s="88"/>
      <c r="C23" s="94"/>
      <c r="D23" s="86"/>
      <c r="E23" s="88"/>
      <c r="F23" s="88"/>
      <c r="G23" s="95" t="str">
        <f t="shared" si="0"/>
        <v>Não atende</v>
      </c>
    </row>
    <row r="24" spans="1:7" ht="75" customHeight="1">
      <c r="A24" s="86"/>
      <c r="B24" s="88"/>
      <c r="C24" s="94"/>
      <c r="D24" s="86"/>
      <c r="E24" s="88"/>
      <c r="F24" s="88"/>
      <c r="G24" s="95" t="str">
        <f t="shared" si="0"/>
        <v>Não atende</v>
      </c>
    </row>
    <row r="25" spans="1:7" ht="75" customHeight="1">
      <c r="A25" s="86"/>
      <c r="B25" s="88"/>
      <c r="C25" s="94"/>
      <c r="D25" s="86"/>
      <c r="E25" s="88"/>
      <c r="F25" s="88"/>
      <c r="G25" s="95" t="str">
        <f t="shared" si="0"/>
        <v>Não atende</v>
      </c>
    </row>
    <row r="26" spans="1:7" ht="75" customHeight="1">
      <c r="A26" s="86"/>
      <c r="B26" s="88"/>
      <c r="C26" s="94"/>
      <c r="D26" s="86"/>
      <c r="E26" s="88"/>
      <c r="F26" s="88"/>
      <c r="G26" s="95" t="str">
        <f t="shared" si="0"/>
        <v>Não atende</v>
      </c>
    </row>
    <row r="27" spans="1:7" ht="75" customHeight="1">
      <c r="A27" s="86"/>
      <c r="B27" s="88"/>
      <c r="C27" s="94"/>
      <c r="D27" s="86"/>
      <c r="E27" s="88"/>
      <c r="F27" s="88"/>
      <c r="G27" s="95" t="str">
        <f t="shared" si="0"/>
        <v>Não atende</v>
      </c>
    </row>
    <row r="28" spans="1:7" ht="75" customHeight="1">
      <c r="A28" s="86"/>
      <c r="B28" s="88"/>
      <c r="C28" s="94"/>
      <c r="D28" s="86"/>
      <c r="E28" s="88"/>
      <c r="F28" s="88"/>
      <c r="G28" s="95" t="str">
        <f t="shared" si="0"/>
        <v>Não atende</v>
      </c>
    </row>
    <row r="29" spans="1:7" ht="75" customHeight="1">
      <c r="A29" s="86"/>
      <c r="B29" s="88"/>
      <c r="C29" s="94"/>
      <c r="D29" s="86"/>
      <c r="E29" s="88"/>
      <c r="F29" s="88"/>
      <c r="G29" s="95" t="str">
        <f t="shared" si="0"/>
        <v>Não atende</v>
      </c>
    </row>
    <row r="30" spans="1:7" ht="75" customHeight="1">
      <c r="A30" s="86"/>
      <c r="B30" s="88"/>
      <c r="C30" s="94"/>
      <c r="D30" s="86"/>
      <c r="E30" s="88"/>
      <c r="F30" s="88"/>
      <c r="G30" s="95" t="str">
        <f t="shared" si="0"/>
        <v>Não atende</v>
      </c>
    </row>
    <row r="31" spans="1:7" ht="75" customHeight="1">
      <c r="A31" s="86"/>
      <c r="B31" s="88"/>
      <c r="C31" s="94"/>
      <c r="D31" s="86"/>
      <c r="E31" s="88"/>
      <c r="F31" s="88"/>
      <c r="G31" s="95" t="str">
        <f t="shared" si="0"/>
        <v>Não atende</v>
      </c>
    </row>
    <row r="32" spans="1:7" ht="75" customHeight="1">
      <c r="A32" s="86"/>
      <c r="B32" s="88"/>
      <c r="C32" s="94"/>
      <c r="D32" s="86"/>
      <c r="E32" s="88"/>
      <c r="F32" s="88"/>
      <c r="G32" s="95" t="str">
        <f t="shared" si="0"/>
        <v>Não atende</v>
      </c>
    </row>
    <row r="33" spans="1:7" ht="75" customHeight="1">
      <c r="A33" s="86"/>
      <c r="B33" s="88"/>
      <c r="C33" s="94"/>
      <c r="D33" s="86"/>
      <c r="E33" s="88"/>
      <c r="F33" s="88"/>
      <c r="G33" s="95" t="str">
        <f t="shared" si="0"/>
        <v>Não atende</v>
      </c>
    </row>
    <row r="34" spans="1:7" ht="75" customHeight="1">
      <c r="A34" s="86"/>
      <c r="B34" s="88"/>
      <c r="C34" s="94"/>
      <c r="D34" s="86"/>
      <c r="E34" s="88"/>
      <c r="F34" s="88"/>
      <c r="G34" s="95" t="str">
        <f t="shared" si="0"/>
        <v>Não atende</v>
      </c>
    </row>
    <row r="35" spans="1:7" ht="75" customHeight="1">
      <c r="A35" s="86"/>
      <c r="B35" s="88"/>
      <c r="C35" s="94"/>
      <c r="D35" s="86"/>
      <c r="E35" s="88"/>
      <c r="F35" s="88"/>
      <c r="G35" s="95" t="str">
        <f t="shared" si="0"/>
        <v>Não atende</v>
      </c>
    </row>
    <row r="36" spans="1:7" ht="75" customHeight="1">
      <c r="A36" s="86"/>
      <c r="B36" s="88"/>
      <c r="C36" s="94"/>
      <c r="D36" s="86"/>
      <c r="E36" s="88"/>
      <c r="F36" s="88"/>
      <c r="G36" s="95" t="str">
        <f t="shared" si="0"/>
        <v>Não atende</v>
      </c>
    </row>
    <row r="37" spans="1:7" ht="75" customHeight="1">
      <c r="A37" s="86"/>
      <c r="B37" s="88"/>
      <c r="C37" s="94"/>
      <c r="D37" s="86"/>
      <c r="E37" s="88"/>
      <c r="F37" s="88"/>
      <c r="G37" s="95" t="str">
        <f t="shared" si="0"/>
        <v>Não atende</v>
      </c>
    </row>
    <row r="38" spans="1:7" ht="75" customHeight="1">
      <c r="A38" s="86"/>
      <c r="B38" s="88"/>
      <c r="C38" s="94"/>
      <c r="D38" s="86"/>
      <c r="E38" s="88"/>
      <c r="F38" s="88"/>
      <c r="G38" s="95" t="str">
        <f t="shared" si="0"/>
        <v>Não atende</v>
      </c>
    </row>
    <row r="39" spans="1:7" ht="75" customHeight="1">
      <c r="A39" s="86"/>
      <c r="B39" s="88"/>
      <c r="C39" s="94"/>
      <c r="D39" s="86"/>
      <c r="E39" s="88"/>
      <c r="F39" s="88"/>
      <c r="G39" s="95" t="str">
        <f t="shared" si="0"/>
        <v>Não atende</v>
      </c>
    </row>
    <row r="40" spans="1:7" ht="75" customHeight="1">
      <c r="A40" s="86"/>
      <c r="B40" s="88"/>
      <c r="C40" s="94"/>
      <c r="D40" s="86"/>
      <c r="E40" s="88"/>
      <c r="F40" s="88"/>
      <c r="G40" s="95" t="str">
        <f t="shared" si="0"/>
        <v>Não atende</v>
      </c>
    </row>
    <row r="41" spans="1:7" ht="75" customHeight="1">
      <c r="A41" s="86"/>
      <c r="B41" s="88"/>
      <c r="C41" s="94"/>
      <c r="D41" s="86"/>
      <c r="E41" s="88"/>
      <c r="F41" s="88"/>
      <c r="G41" s="95" t="str">
        <f t="shared" si="0"/>
        <v>Não atende</v>
      </c>
    </row>
    <row r="42" spans="1:7" ht="75" customHeight="1">
      <c r="A42" s="86"/>
      <c r="B42" s="88"/>
      <c r="C42" s="94"/>
      <c r="D42" s="86"/>
      <c r="E42" s="88"/>
      <c r="F42" s="88"/>
      <c r="G42" s="95" t="str">
        <f t="shared" si="0"/>
        <v>Não atende</v>
      </c>
    </row>
    <row r="43" spans="1:7" ht="75" customHeight="1">
      <c r="A43" s="86"/>
      <c r="B43" s="88"/>
      <c r="C43" s="94"/>
      <c r="D43" s="86"/>
      <c r="E43" s="88"/>
      <c r="F43" s="88"/>
      <c r="G43" s="95" t="str">
        <f t="shared" si="0"/>
        <v>Não atende</v>
      </c>
    </row>
    <row r="44" spans="1:7" ht="75" customHeight="1">
      <c r="A44" s="86"/>
      <c r="B44" s="88"/>
      <c r="C44" s="94"/>
      <c r="D44" s="86"/>
      <c r="E44" s="88"/>
      <c r="F44" s="88"/>
      <c r="G44" s="95" t="str">
        <f t="shared" si="0"/>
        <v>Não atende</v>
      </c>
    </row>
    <row r="45" spans="1:7" ht="75" customHeight="1">
      <c r="A45" s="86"/>
      <c r="B45" s="88"/>
      <c r="C45" s="94"/>
      <c r="D45" s="86"/>
      <c r="E45" s="88"/>
      <c r="F45" s="88"/>
      <c r="G45" s="95" t="str">
        <f t="shared" si="0"/>
        <v>Não atende</v>
      </c>
    </row>
    <row r="46" spans="1:7" ht="75" customHeight="1">
      <c r="A46" s="86"/>
      <c r="B46" s="88"/>
      <c r="C46" s="94"/>
      <c r="D46" s="86"/>
      <c r="E46" s="88"/>
      <c r="F46" s="88"/>
      <c r="G46" s="95" t="str">
        <f t="shared" si="0"/>
        <v>Não atende</v>
      </c>
    </row>
    <row r="47" spans="1:7" ht="75" customHeight="1">
      <c r="A47" s="86"/>
      <c r="B47" s="88"/>
      <c r="C47" s="94"/>
      <c r="D47" s="86"/>
      <c r="E47" s="88"/>
      <c r="F47" s="88"/>
      <c r="G47" s="95" t="str">
        <f t="shared" si="0"/>
        <v>Não atende</v>
      </c>
    </row>
    <row r="48" spans="1:7" ht="75" customHeight="1">
      <c r="A48" s="86"/>
      <c r="B48" s="88"/>
      <c r="C48" s="94"/>
      <c r="D48" s="86"/>
      <c r="E48" s="88"/>
      <c r="F48" s="88"/>
      <c r="G48" s="95" t="str">
        <f t="shared" si="0"/>
        <v>Não atende</v>
      </c>
    </row>
    <row r="49" spans="1:7" ht="75" customHeight="1">
      <c r="A49" s="86"/>
      <c r="B49" s="88"/>
      <c r="C49" s="94"/>
      <c r="D49" s="86"/>
      <c r="E49" s="88"/>
      <c r="F49" s="88"/>
      <c r="G49" s="95" t="str">
        <f t="shared" si="0"/>
        <v>Não atende</v>
      </c>
    </row>
    <row r="50" spans="1:7" ht="75" customHeight="1">
      <c r="A50" s="86"/>
      <c r="B50" s="88"/>
      <c r="C50" s="94"/>
      <c r="D50" s="86"/>
      <c r="E50" s="88"/>
      <c r="F50" s="88"/>
      <c r="G50" s="95" t="str">
        <f t="shared" si="0"/>
        <v>Não atende</v>
      </c>
    </row>
    <row r="51" spans="1:7" ht="75" customHeight="1">
      <c r="A51" s="86"/>
      <c r="B51" s="88"/>
      <c r="C51" s="94"/>
      <c r="D51" s="86"/>
      <c r="E51" s="88"/>
      <c r="F51" s="88"/>
      <c r="G51" s="95" t="str">
        <f t="shared" si="0"/>
        <v>Não atende</v>
      </c>
    </row>
    <row r="52" spans="1:7" ht="75" customHeight="1">
      <c r="A52" s="86"/>
      <c r="B52" s="88"/>
      <c r="C52" s="94"/>
      <c r="D52" s="86"/>
      <c r="E52" s="88"/>
      <c r="F52" s="88"/>
      <c r="G52" s="95" t="str">
        <f t="shared" si="0"/>
        <v>Não atende</v>
      </c>
    </row>
    <row r="53" spans="1:7" ht="75" customHeight="1">
      <c r="A53" s="86"/>
      <c r="B53" s="88"/>
      <c r="C53" s="94"/>
      <c r="D53" s="86"/>
      <c r="E53" s="88"/>
      <c r="F53" s="88"/>
      <c r="G53" s="95" t="str">
        <f t="shared" si="0"/>
        <v>Não atende</v>
      </c>
    </row>
    <row r="54" spans="1:7" ht="75" customHeight="1">
      <c r="A54" s="86"/>
      <c r="B54" s="88"/>
      <c r="C54" s="94"/>
      <c r="D54" s="86"/>
      <c r="E54" s="88"/>
      <c r="F54" s="88"/>
      <c r="G54" s="95" t="str">
        <f t="shared" si="0"/>
        <v>Não atende</v>
      </c>
    </row>
    <row r="55" spans="1:7" ht="75" customHeight="1">
      <c r="A55" s="86"/>
      <c r="B55" s="88"/>
      <c r="C55" s="94"/>
      <c r="D55" s="86"/>
      <c r="E55" s="88"/>
      <c r="F55" s="88"/>
      <c r="G55" s="95" t="str">
        <f t="shared" si="0"/>
        <v>Não atende</v>
      </c>
    </row>
    <row r="56" spans="1:7" ht="75" customHeight="1">
      <c r="A56" s="86"/>
      <c r="B56" s="88"/>
      <c r="C56" s="94"/>
      <c r="D56" s="86"/>
      <c r="E56" s="88"/>
      <c r="F56" s="88"/>
      <c r="G56" s="95" t="str">
        <f t="shared" si="0"/>
        <v>Não atende</v>
      </c>
    </row>
    <row r="57" spans="1:7" ht="75" customHeight="1">
      <c r="A57" s="86"/>
      <c r="B57" s="88"/>
      <c r="C57" s="94"/>
      <c r="D57" s="86"/>
      <c r="E57" s="88"/>
      <c r="F57" s="88"/>
      <c r="G57" s="95" t="str">
        <f t="shared" si="0"/>
        <v>Não atende</v>
      </c>
    </row>
    <row r="58" spans="1:7" ht="75" customHeight="1">
      <c r="A58" s="86"/>
      <c r="B58" s="88"/>
      <c r="C58" s="94"/>
      <c r="D58" s="86"/>
      <c r="E58" s="88"/>
      <c r="F58" s="88"/>
      <c r="G58" s="95" t="str">
        <f t="shared" si="0"/>
        <v>Não atende</v>
      </c>
    </row>
    <row r="59" spans="1:7" ht="75" customHeight="1">
      <c r="A59" s="86"/>
      <c r="B59" s="88"/>
      <c r="C59" s="94"/>
      <c r="D59" s="86"/>
      <c r="E59" s="88"/>
      <c r="F59" s="88"/>
      <c r="G59" s="95" t="str">
        <f t="shared" si="0"/>
        <v>Não atende</v>
      </c>
    </row>
    <row r="60" spans="1:7" ht="75" customHeight="1">
      <c r="A60" s="86"/>
      <c r="B60" s="88"/>
      <c r="C60" s="94"/>
      <c r="D60" s="86"/>
      <c r="E60" s="88"/>
      <c r="F60" s="88"/>
      <c r="G60" s="95" t="str">
        <f t="shared" si="0"/>
        <v>Não atende</v>
      </c>
    </row>
    <row r="61" spans="1:7" ht="75" customHeight="1">
      <c r="A61" s="86"/>
      <c r="B61" s="88"/>
      <c r="C61" s="94"/>
      <c r="D61" s="86"/>
      <c r="E61" s="88"/>
      <c r="F61" s="88"/>
      <c r="G61" s="95" t="str">
        <f t="shared" si="0"/>
        <v>Não atende</v>
      </c>
    </row>
    <row r="62" spans="1:7" ht="75" customHeight="1">
      <c r="A62" s="86"/>
      <c r="B62" s="88"/>
      <c r="C62" s="94"/>
      <c r="D62" s="86"/>
      <c r="E62" s="88"/>
      <c r="F62" s="88"/>
      <c r="G62" s="95" t="str">
        <f t="shared" si="0"/>
        <v>Não atende</v>
      </c>
    </row>
    <row r="63" spans="1:7" ht="75" customHeight="1">
      <c r="A63" s="86"/>
      <c r="B63" s="88"/>
      <c r="C63" s="94"/>
      <c r="D63" s="86"/>
      <c r="E63" s="88"/>
      <c r="F63" s="88"/>
      <c r="G63" s="95" t="str">
        <f t="shared" si="0"/>
        <v>Não atende</v>
      </c>
    </row>
    <row r="64" spans="1:7" ht="75" customHeight="1">
      <c r="A64" s="86"/>
      <c r="B64" s="88"/>
      <c r="C64" s="94"/>
      <c r="D64" s="86"/>
      <c r="E64" s="88"/>
      <c r="F64" s="88"/>
      <c r="G64" s="95" t="str">
        <f t="shared" si="0"/>
        <v>Não atende</v>
      </c>
    </row>
    <row r="65" spans="1:7" ht="75" customHeight="1">
      <c r="A65" s="86"/>
      <c r="B65" s="88"/>
      <c r="C65" s="94"/>
      <c r="D65" s="86"/>
      <c r="E65" s="88"/>
      <c r="F65" s="88"/>
      <c r="G65" s="95" t="str">
        <f t="shared" si="0"/>
        <v>Não atende</v>
      </c>
    </row>
    <row r="66" spans="1:7" ht="75" customHeight="1">
      <c r="A66" s="86"/>
      <c r="B66" s="88"/>
      <c r="C66" s="94"/>
      <c r="D66" s="86"/>
      <c r="E66" s="88"/>
      <c r="F66" s="88"/>
      <c r="G66" s="95" t="str">
        <f t="shared" si="0"/>
        <v>Não atende</v>
      </c>
    </row>
    <row r="67" spans="1:7" ht="75" customHeight="1">
      <c r="A67" s="86"/>
      <c r="B67" s="88"/>
      <c r="C67" s="94"/>
      <c r="D67" s="86"/>
      <c r="E67" s="88"/>
      <c r="F67" s="88"/>
      <c r="G67" s="95" t="str">
        <f t="shared" si="0"/>
        <v>Não atende</v>
      </c>
    </row>
    <row r="68" spans="1:7" ht="75" customHeight="1">
      <c r="A68" s="86"/>
      <c r="B68" s="88"/>
      <c r="C68" s="94"/>
      <c r="D68" s="86"/>
      <c r="E68" s="88"/>
      <c r="F68" s="88"/>
      <c r="G68" s="95" t="str">
        <f t="shared" si="0"/>
        <v>Não atende</v>
      </c>
    </row>
    <row r="69" spans="1:7" ht="75" customHeight="1">
      <c r="A69" s="86"/>
      <c r="B69" s="88"/>
      <c r="C69" s="94"/>
      <c r="D69" s="86"/>
      <c r="E69" s="88"/>
      <c r="F69" s="88"/>
      <c r="G69" s="95" t="str">
        <f t="shared" ref="G69:G100" si="1">IF(AND(E69="Sim",F69="Sim"),"Atende","Não atende")</f>
        <v>Não atende</v>
      </c>
    </row>
    <row r="70" spans="1:7" ht="75" customHeight="1">
      <c r="A70" s="86"/>
      <c r="B70" s="88"/>
      <c r="C70" s="94"/>
      <c r="D70" s="86"/>
      <c r="E70" s="88"/>
      <c r="F70" s="88"/>
      <c r="G70" s="95" t="str">
        <f t="shared" si="1"/>
        <v>Não atende</v>
      </c>
    </row>
    <row r="71" spans="1:7" ht="75" customHeight="1">
      <c r="A71" s="86"/>
      <c r="B71" s="88"/>
      <c r="C71" s="94"/>
      <c r="D71" s="86"/>
      <c r="E71" s="88"/>
      <c r="F71" s="88"/>
      <c r="G71" s="95" t="str">
        <f t="shared" si="1"/>
        <v>Não atende</v>
      </c>
    </row>
    <row r="72" spans="1:7" ht="75" customHeight="1">
      <c r="A72" s="86"/>
      <c r="B72" s="88"/>
      <c r="C72" s="94"/>
      <c r="D72" s="86"/>
      <c r="E72" s="88"/>
      <c r="F72" s="88"/>
      <c r="G72" s="95" t="str">
        <f t="shared" si="1"/>
        <v>Não atende</v>
      </c>
    </row>
    <row r="73" spans="1:7" ht="75" customHeight="1">
      <c r="A73" s="86"/>
      <c r="B73" s="88"/>
      <c r="C73" s="94"/>
      <c r="D73" s="86"/>
      <c r="E73" s="88"/>
      <c r="F73" s="88"/>
      <c r="G73" s="95" t="str">
        <f t="shared" si="1"/>
        <v>Não atende</v>
      </c>
    </row>
    <row r="74" spans="1:7" ht="75" customHeight="1">
      <c r="A74" s="86"/>
      <c r="B74" s="88"/>
      <c r="C74" s="94"/>
      <c r="D74" s="86"/>
      <c r="E74" s="88"/>
      <c r="F74" s="88"/>
      <c r="G74" s="95" t="str">
        <f t="shared" si="1"/>
        <v>Não atende</v>
      </c>
    </row>
    <row r="75" spans="1:7" ht="75" customHeight="1">
      <c r="A75" s="86"/>
      <c r="B75" s="88"/>
      <c r="C75" s="94"/>
      <c r="D75" s="86"/>
      <c r="E75" s="88"/>
      <c r="F75" s="88"/>
      <c r="G75" s="95" t="str">
        <f t="shared" si="1"/>
        <v>Não atende</v>
      </c>
    </row>
    <row r="76" spans="1:7" ht="75" customHeight="1">
      <c r="A76" s="86"/>
      <c r="B76" s="88"/>
      <c r="C76" s="94"/>
      <c r="D76" s="86"/>
      <c r="E76" s="88"/>
      <c r="F76" s="88"/>
      <c r="G76" s="95" t="str">
        <f t="shared" si="1"/>
        <v>Não atende</v>
      </c>
    </row>
    <row r="77" spans="1:7" ht="75" customHeight="1">
      <c r="A77" s="86"/>
      <c r="B77" s="88"/>
      <c r="C77" s="94"/>
      <c r="D77" s="86"/>
      <c r="E77" s="88"/>
      <c r="F77" s="88"/>
      <c r="G77" s="95" t="str">
        <f t="shared" si="1"/>
        <v>Não atende</v>
      </c>
    </row>
    <row r="78" spans="1:7" ht="75" customHeight="1">
      <c r="A78" s="86"/>
      <c r="B78" s="88"/>
      <c r="C78" s="94"/>
      <c r="D78" s="86"/>
      <c r="E78" s="88"/>
      <c r="F78" s="88"/>
      <c r="G78" s="95" t="str">
        <f t="shared" si="1"/>
        <v>Não atende</v>
      </c>
    </row>
    <row r="79" spans="1:7" ht="75" customHeight="1">
      <c r="A79" s="86"/>
      <c r="B79" s="88"/>
      <c r="C79" s="94"/>
      <c r="D79" s="86"/>
      <c r="E79" s="88"/>
      <c r="F79" s="88"/>
      <c r="G79" s="95" t="str">
        <f t="shared" si="1"/>
        <v>Não atende</v>
      </c>
    </row>
    <row r="80" spans="1:7" ht="75" customHeight="1">
      <c r="A80" s="86"/>
      <c r="B80" s="88"/>
      <c r="C80" s="94"/>
      <c r="D80" s="86"/>
      <c r="E80" s="88"/>
      <c r="F80" s="88"/>
      <c r="G80" s="95" t="str">
        <f t="shared" si="1"/>
        <v>Não atende</v>
      </c>
    </row>
    <row r="81" spans="1:7" ht="75" customHeight="1">
      <c r="A81" s="86"/>
      <c r="B81" s="88"/>
      <c r="C81" s="94"/>
      <c r="D81" s="86"/>
      <c r="E81" s="88"/>
      <c r="F81" s="88"/>
      <c r="G81" s="95" t="str">
        <f t="shared" si="1"/>
        <v>Não atende</v>
      </c>
    </row>
    <row r="82" spans="1:7" ht="75" customHeight="1">
      <c r="A82" s="86"/>
      <c r="B82" s="88"/>
      <c r="C82" s="94"/>
      <c r="D82" s="86"/>
      <c r="E82" s="88"/>
      <c r="F82" s="88"/>
      <c r="G82" s="95" t="str">
        <f t="shared" si="1"/>
        <v>Não atende</v>
      </c>
    </row>
    <row r="83" spans="1:7" ht="75" customHeight="1">
      <c r="A83" s="86"/>
      <c r="B83" s="88"/>
      <c r="C83" s="94"/>
      <c r="D83" s="86"/>
      <c r="E83" s="88"/>
      <c r="F83" s="88"/>
      <c r="G83" s="95" t="str">
        <f t="shared" si="1"/>
        <v>Não atende</v>
      </c>
    </row>
    <row r="84" spans="1:7" ht="75" customHeight="1">
      <c r="A84" s="86"/>
      <c r="B84" s="88"/>
      <c r="C84" s="94"/>
      <c r="D84" s="86"/>
      <c r="E84" s="88"/>
      <c r="F84" s="88"/>
      <c r="G84" s="95" t="str">
        <f t="shared" si="1"/>
        <v>Não atende</v>
      </c>
    </row>
    <row r="85" spans="1:7" ht="75" customHeight="1">
      <c r="A85" s="86"/>
      <c r="B85" s="88"/>
      <c r="C85" s="94"/>
      <c r="D85" s="86"/>
      <c r="E85" s="88"/>
      <c r="F85" s="88"/>
      <c r="G85" s="95" t="str">
        <f t="shared" si="1"/>
        <v>Não atende</v>
      </c>
    </row>
    <row r="86" spans="1:7" ht="75" customHeight="1">
      <c r="A86" s="86"/>
      <c r="B86" s="88"/>
      <c r="C86" s="94"/>
      <c r="D86" s="86"/>
      <c r="E86" s="88"/>
      <c r="F86" s="88"/>
      <c r="G86" s="95" t="str">
        <f t="shared" si="1"/>
        <v>Não atende</v>
      </c>
    </row>
    <row r="87" spans="1:7" ht="75" customHeight="1">
      <c r="A87" s="86"/>
      <c r="B87" s="88"/>
      <c r="C87" s="94"/>
      <c r="D87" s="86"/>
      <c r="E87" s="88"/>
      <c r="F87" s="88"/>
      <c r="G87" s="95" t="str">
        <f t="shared" si="1"/>
        <v>Não atende</v>
      </c>
    </row>
    <row r="88" spans="1:7" ht="75" customHeight="1">
      <c r="A88" s="86"/>
      <c r="B88" s="88"/>
      <c r="C88" s="94"/>
      <c r="D88" s="86"/>
      <c r="E88" s="88"/>
      <c r="F88" s="88"/>
      <c r="G88" s="95" t="str">
        <f t="shared" si="1"/>
        <v>Não atende</v>
      </c>
    </row>
    <row r="89" spans="1:7" ht="75" customHeight="1">
      <c r="A89" s="86"/>
      <c r="B89" s="88"/>
      <c r="C89" s="94"/>
      <c r="D89" s="86"/>
      <c r="E89" s="88"/>
      <c r="F89" s="88"/>
      <c r="G89" s="95" t="str">
        <f t="shared" si="1"/>
        <v>Não atende</v>
      </c>
    </row>
    <row r="90" spans="1:7" ht="75" customHeight="1">
      <c r="A90" s="86"/>
      <c r="B90" s="88"/>
      <c r="C90" s="94"/>
      <c r="D90" s="86"/>
      <c r="E90" s="88"/>
      <c r="F90" s="88"/>
      <c r="G90" s="95" t="str">
        <f t="shared" si="1"/>
        <v>Não atende</v>
      </c>
    </row>
    <row r="91" spans="1:7" ht="75" customHeight="1">
      <c r="A91" s="86"/>
      <c r="B91" s="88"/>
      <c r="C91" s="94"/>
      <c r="D91" s="86"/>
      <c r="E91" s="88"/>
      <c r="F91" s="88"/>
      <c r="G91" s="95" t="str">
        <f t="shared" si="1"/>
        <v>Não atende</v>
      </c>
    </row>
    <row r="92" spans="1:7" ht="75" customHeight="1">
      <c r="A92" s="86"/>
      <c r="B92" s="88"/>
      <c r="C92" s="94"/>
      <c r="D92" s="86"/>
      <c r="E92" s="88"/>
      <c r="F92" s="88"/>
      <c r="G92" s="95" t="str">
        <f t="shared" si="1"/>
        <v>Não atende</v>
      </c>
    </row>
    <row r="93" spans="1:7" ht="75" customHeight="1">
      <c r="A93" s="86"/>
      <c r="B93" s="88"/>
      <c r="C93" s="94"/>
      <c r="D93" s="86"/>
      <c r="E93" s="88"/>
      <c r="F93" s="88"/>
      <c r="G93" s="95" t="str">
        <f t="shared" si="1"/>
        <v>Não atende</v>
      </c>
    </row>
    <row r="94" spans="1:7" ht="75" customHeight="1">
      <c r="A94" s="86"/>
      <c r="B94" s="88"/>
      <c r="C94" s="94"/>
      <c r="D94" s="86"/>
      <c r="E94" s="88"/>
      <c r="F94" s="88"/>
      <c r="G94" s="95" t="str">
        <f t="shared" si="1"/>
        <v>Não atende</v>
      </c>
    </row>
    <row r="95" spans="1:7" ht="75" customHeight="1">
      <c r="A95" s="86"/>
      <c r="B95" s="88"/>
      <c r="C95" s="94"/>
      <c r="D95" s="86"/>
      <c r="E95" s="88"/>
      <c r="F95" s="88"/>
      <c r="G95" s="95" t="str">
        <f t="shared" si="1"/>
        <v>Não atende</v>
      </c>
    </row>
    <row r="96" spans="1:7" ht="75" customHeight="1">
      <c r="A96" s="86"/>
      <c r="B96" s="88"/>
      <c r="C96" s="94"/>
      <c r="D96" s="86"/>
      <c r="E96" s="88"/>
      <c r="F96" s="88"/>
      <c r="G96" s="95" t="str">
        <f t="shared" si="1"/>
        <v>Não atende</v>
      </c>
    </row>
    <row r="97" spans="1:7" ht="75" customHeight="1">
      <c r="A97" s="86"/>
      <c r="B97" s="88"/>
      <c r="C97" s="94"/>
      <c r="D97" s="86"/>
      <c r="E97" s="88"/>
      <c r="F97" s="88"/>
      <c r="G97" s="95" t="str">
        <f t="shared" si="1"/>
        <v>Não atende</v>
      </c>
    </row>
    <row r="98" spans="1:7" ht="75" customHeight="1">
      <c r="A98" s="86"/>
      <c r="B98" s="88"/>
      <c r="C98" s="94"/>
      <c r="D98" s="86"/>
      <c r="E98" s="88"/>
      <c r="F98" s="88"/>
      <c r="G98" s="95" t="str">
        <f t="shared" si="1"/>
        <v>Não atende</v>
      </c>
    </row>
    <row r="99" spans="1:7" ht="75" customHeight="1">
      <c r="A99" s="86"/>
      <c r="B99" s="88"/>
      <c r="C99" s="94"/>
      <c r="D99" s="86"/>
      <c r="E99" s="88"/>
      <c r="F99" s="88"/>
      <c r="G99" s="95" t="str">
        <f t="shared" si="1"/>
        <v>Não atende</v>
      </c>
    </row>
    <row r="100" spans="1:7" ht="75" customHeight="1" thickBot="1">
      <c r="A100" s="24"/>
      <c r="B100" s="25"/>
      <c r="C100" s="26"/>
      <c r="D100" s="24"/>
      <c r="E100" s="25"/>
      <c r="F100" s="25"/>
      <c r="G100" s="95" t="str">
        <f t="shared" si="1"/>
        <v>Não atende</v>
      </c>
    </row>
  </sheetData>
  <sheetProtection algorithmName="SHA-512" hashValue="zbLpk7IO0U7XWbzE/o1DRVv8d9eJdpVJpQRxXh7LJp2U8H9CiHmtd069l07rhmEkBjQAkzHRgo76QtCfaDw33w==" saltValue="9qZZqn2uPh9wyhYHlvppUA==" spinCount="100000"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DEAF819A-1824-4DA3-841C-2AC6A020426B}">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G4" activePane="bottomRight" state="frozen"/>
      <selection pane="bottomRight" activeCell="K4" sqref="K4"/>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42578125" style="8" customWidth="1"/>
    <col min="4" max="4" width="15.42578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35" customHeight="1">
      <c r="A1" s="175" t="s">
        <v>0</v>
      </c>
      <c r="B1" s="176"/>
      <c r="C1" s="176"/>
      <c r="D1" s="176"/>
      <c r="E1" s="176"/>
      <c r="F1" s="176"/>
      <c r="G1" s="176"/>
      <c r="H1" s="176"/>
      <c r="I1" s="176"/>
      <c r="J1" s="176"/>
      <c r="K1" s="177"/>
    </row>
    <row r="2" spans="1:11" ht="40.35" customHeight="1" thickBot="1">
      <c r="A2" s="178" t="s">
        <v>1</v>
      </c>
      <c r="B2" s="179"/>
      <c r="C2" s="179"/>
      <c r="D2" s="179"/>
      <c r="E2" s="179"/>
      <c r="F2" s="179"/>
      <c r="G2" s="179"/>
      <c r="H2" s="179"/>
      <c r="I2" s="179"/>
      <c r="J2" s="179"/>
      <c r="K2" s="180"/>
    </row>
    <row r="3" spans="1:11" ht="45.75" thickBot="1">
      <c r="A3" s="32" t="s">
        <v>7</v>
      </c>
      <c r="B3" s="23" t="s">
        <v>21</v>
      </c>
      <c r="C3" s="23" t="s">
        <v>22</v>
      </c>
      <c r="D3" s="32" t="s">
        <v>10</v>
      </c>
      <c r="E3" s="22" t="s">
        <v>23</v>
      </c>
      <c r="F3" s="21" t="s">
        <v>24</v>
      </c>
      <c r="G3" s="21" t="s">
        <v>25</v>
      </c>
      <c r="H3" s="21" t="s">
        <v>26</v>
      </c>
      <c r="I3" s="21" t="s">
        <v>27</v>
      </c>
      <c r="J3" s="27" t="s">
        <v>28</v>
      </c>
      <c r="K3" s="39" t="s">
        <v>13</v>
      </c>
    </row>
    <row r="4" spans="1:11" ht="75" customHeight="1">
      <c r="A4" s="33"/>
      <c r="B4" s="33"/>
      <c r="C4" s="36"/>
      <c r="D4" s="33"/>
      <c r="E4" s="96"/>
      <c r="F4" s="97"/>
      <c r="G4" s="98"/>
      <c r="H4" s="98"/>
      <c r="I4" s="99"/>
      <c r="J4" s="100"/>
      <c r="K4" s="81" t="str">
        <f>IF(AND(I4="Sim",J4="Sim",F4="Avaliar prioridade (RICE)",E4="Sim"),"Atende","Não atende")</f>
        <v>Não atende</v>
      </c>
    </row>
    <row r="5" spans="1:11" ht="75" customHeight="1">
      <c r="A5" s="34"/>
      <c r="B5" s="34"/>
      <c r="C5" s="37"/>
      <c r="D5" s="34"/>
      <c r="E5" s="101"/>
      <c r="F5" s="102"/>
      <c r="G5" s="103"/>
      <c r="H5" s="103" t="str">
        <f t="shared" ref="H5:H100" si="0">IF(F5="Avaliar prioridade (RICE)",C5,"")</f>
        <v/>
      </c>
      <c r="I5" s="104"/>
      <c r="J5" s="105"/>
      <c r="K5" s="82" t="str">
        <f t="shared" ref="K5:K68" si="1">IF(AND(I5="Sim",J5="Sim",F5="Avaliar prioridade (RICE)",E5="Sim"),"Atende","Não atende")</f>
        <v>Não atende</v>
      </c>
    </row>
    <row r="6" spans="1:11" ht="75" customHeight="1">
      <c r="A6" s="34"/>
      <c r="B6" s="34"/>
      <c r="C6" s="37"/>
      <c r="D6" s="34"/>
      <c r="E6" s="101"/>
      <c r="F6" s="102"/>
      <c r="G6" s="103"/>
      <c r="H6" s="103"/>
      <c r="I6" s="104"/>
      <c r="J6" s="105"/>
      <c r="K6" s="82" t="str">
        <f t="shared" si="1"/>
        <v>Não atende</v>
      </c>
    </row>
    <row r="7" spans="1:11" ht="75" customHeight="1">
      <c r="A7" s="34"/>
      <c r="B7" s="34"/>
      <c r="C7" s="37"/>
      <c r="D7" s="34"/>
      <c r="E7" s="101"/>
      <c r="F7" s="102"/>
      <c r="G7" s="103"/>
      <c r="H7" s="103"/>
      <c r="I7" s="104"/>
      <c r="J7" s="105"/>
      <c r="K7" s="82" t="str">
        <f t="shared" si="1"/>
        <v>Não atende</v>
      </c>
    </row>
    <row r="8" spans="1:11" ht="75" customHeight="1">
      <c r="A8" s="34"/>
      <c r="B8" s="34"/>
      <c r="C8" s="37"/>
      <c r="D8" s="34"/>
      <c r="E8" s="101"/>
      <c r="F8" s="102"/>
      <c r="G8" s="103"/>
      <c r="H8" s="103"/>
      <c r="I8" s="104"/>
      <c r="J8" s="105"/>
      <c r="K8" s="82" t="str">
        <f t="shared" si="1"/>
        <v>Não atende</v>
      </c>
    </row>
    <row r="9" spans="1:11" ht="75" customHeight="1">
      <c r="A9" s="34"/>
      <c r="B9" s="34"/>
      <c r="C9" s="37"/>
      <c r="D9" s="34"/>
      <c r="E9" s="101"/>
      <c r="F9" s="102"/>
      <c r="G9" s="103"/>
      <c r="H9" s="103"/>
      <c r="I9" s="104"/>
      <c r="J9" s="105"/>
      <c r="K9" s="82" t="str">
        <f t="shared" si="1"/>
        <v>Não atende</v>
      </c>
    </row>
    <row r="10" spans="1:11" ht="75" customHeight="1">
      <c r="A10" s="34"/>
      <c r="B10" s="34"/>
      <c r="C10" s="37"/>
      <c r="D10" s="34"/>
      <c r="E10" s="101"/>
      <c r="F10" s="102"/>
      <c r="G10" s="103"/>
      <c r="H10" s="103"/>
      <c r="I10" s="104"/>
      <c r="J10" s="105"/>
      <c r="K10" s="82" t="str">
        <f t="shared" si="1"/>
        <v>Não atende</v>
      </c>
    </row>
    <row r="11" spans="1:11" ht="75" customHeight="1">
      <c r="A11" s="34"/>
      <c r="B11" s="34"/>
      <c r="C11" s="37"/>
      <c r="D11" s="34"/>
      <c r="E11" s="101"/>
      <c r="F11" s="102"/>
      <c r="G11" s="103"/>
      <c r="H11" s="103"/>
      <c r="I11" s="104"/>
      <c r="J11" s="105"/>
      <c r="K11" s="82" t="str">
        <f t="shared" si="1"/>
        <v>Não atende</v>
      </c>
    </row>
    <row r="12" spans="1:11" ht="75" customHeight="1">
      <c r="A12" s="34"/>
      <c r="B12" s="34"/>
      <c r="C12" s="37"/>
      <c r="D12" s="34"/>
      <c r="E12" s="101"/>
      <c r="F12" s="102"/>
      <c r="G12" s="103"/>
      <c r="H12" s="103"/>
      <c r="I12" s="104"/>
      <c r="J12" s="105"/>
      <c r="K12" s="82" t="str">
        <f t="shared" si="1"/>
        <v>Não atende</v>
      </c>
    </row>
    <row r="13" spans="1:11" ht="75" customHeight="1">
      <c r="A13" s="34"/>
      <c r="B13" s="34"/>
      <c r="C13" s="37"/>
      <c r="D13" s="34"/>
      <c r="E13" s="101"/>
      <c r="F13" s="102"/>
      <c r="G13" s="103"/>
      <c r="H13" s="103"/>
      <c r="I13" s="104"/>
      <c r="J13" s="105"/>
      <c r="K13" s="82" t="str">
        <f t="shared" si="1"/>
        <v>Não atende</v>
      </c>
    </row>
    <row r="14" spans="1:11" ht="75" customHeight="1">
      <c r="A14" s="34"/>
      <c r="B14" s="34"/>
      <c r="C14" s="37"/>
      <c r="D14" s="34"/>
      <c r="E14" s="101"/>
      <c r="F14" s="102"/>
      <c r="G14" s="103"/>
      <c r="H14" s="103"/>
      <c r="I14" s="104"/>
      <c r="J14" s="105"/>
      <c r="K14" s="82" t="str">
        <f t="shared" si="1"/>
        <v>Não atende</v>
      </c>
    </row>
    <row r="15" spans="1:11" ht="75" customHeight="1">
      <c r="A15" s="34"/>
      <c r="B15" s="34"/>
      <c r="C15" s="37"/>
      <c r="D15" s="34"/>
      <c r="E15" s="101"/>
      <c r="F15" s="102"/>
      <c r="G15" s="103"/>
      <c r="H15" s="103"/>
      <c r="I15" s="104"/>
      <c r="J15" s="105"/>
      <c r="K15" s="82" t="str">
        <f t="shared" si="1"/>
        <v>Não atende</v>
      </c>
    </row>
    <row r="16" spans="1:11" ht="75" customHeight="1">
      <c r="A16" s="34"/>
      <c r="B16" s="34"/>
      <c r="C16" s="37"/>
      <c r="D16" s="34"/>
      <c r="E16" s="101"/>
      <c r="F16" s="102"/>
      <c r="G16" s="103"/>
      <c r="H16" s="103"/>
      <c r="I16" s="104"/>
      <c r="J16" s="105"/>
      <c r="K16" s="82" t="str">
        <f t="shared" si="1"/>
        <v>Não atende</v>
      </c>
    </row>
    <row r="17" spans="1:11" ht="75" customHeight="1">
      <c r="A17" s="34"/>
      <c r="B17" s="34"/>
      <c r="C17" s="37"/>
      <c r="D17" s="34"/>
      <c r="E17" s="101"/>
      <c r="F17" s="102"/>
      <c r="G17" s="103"/>
      <c r="H17" s="103"/>
      <c r="I17" s="104"/>
      <c r="J17" s="105"/>
      <c r="K17" s="82" t="str">
        <f t="shared" si="1"/>
        <v>Não atende</v>
      </c>
    </row>
    <row r="18" spans="1:11" ht="75" customHeight="1">
      <c r="A18" s="34"/>
      <c r="B18" s="34"/>
      <c r="C18" s="37"/>
      <c r="D18" s="34"/>
      <c r="E18" s="101"/>
      <c r="F18" s="102"/>
      <c r="G18" s="103"/>
      <c r="H18" s="103"/>
      <c r="I18" s="104"/>
      <c r="J18" s="105"/>
      <c r="K18" s="82" t="str">
        <f t="shared" si="1"/>
        <v>Não atende</v>
      </c>
    </row>
    <row r="19" spans="1:11" ht="75" customHeight="1">
      <c r="A19" s="34"/>
      <c r="B19" s="34"/>
      <c r="C19" s="37"/>
      <c r="D19" s="34"/>
      <c r="E19" s="101"/>
      <c r="F19" s="102"/>
      <c r="G19" s="103"/>
      <c r="H19" s="103"/>
      <c r="I19" s="104"/>
      <c r="J19" s="105"/>
      <c r="K19" s="82" t="str">
        <f t="shared" si="1"/>
        <v>Não atende</v>
      </c>
    </row>
    <row r="20" spans="1:11" ht="75" customHeight="1">
      <c r="A20" s="34"/>
      <c r="B20" s="34"/>
      <c r="C20" s="37"/>
      <c r="D20" s="34"/>
      <c r="E20" s="101"/>
      <c r="F20" s="102"/>
      <c r="G20" s="103"/>
      <c r="H20" s="103"/>
      <c r="I20" s="104"/>
      <c r="J20" s="105"/>
      <c r="K20" s="82" t="str">
        <f t="shared" si="1"/>
        <v>Não atende</v>
      </c>
    </row>
    <row r="21" spans="1:11" ht="75" customHeight="1">
      <c r="A21" s="34"/>
      <c r="B21" s="34"/>
      <c r="C21" s="37"/>
      <c r="D21" s="34"/>
      <c r="E21" s="101"/>
      <c r="F21" s="102"/>
      <c r="G21" s="103"/>
      <c r="H21" s="103"/>
      <c r="I21" s="104"/>
      <c r="J21" s="105"/>
      <c r="K21" s="82" t="str">
        <f t="shared" si="1"/>
        <v>Não atende</v>
      </c>
    </row>
    <row r="22" spans="1:11" ht="75" customHeight="1">
      <c r="A22" s="34"/>
      <c r="B22" s="34"/>
      <c r="C22" s="37"/>
      <c r="D22" s="34"/>
      <c r="E22" s="101"/>
      <c r="F22" s="102"/>
      <c r="G22" s="103"/>
      <c r="H22" s="103"/>
      <c r="I22" s="104"/>
      <c r="J22" s="105"/>
      <c r="K22" s="82" t="str">
        <f t="shared" si="1"/>
        <v>Não atende</v>
      </c>
    </row>
    <row r="23" spans="1:11" ht="75" customHeight="1">
      <c r="A23" s="34"/>
      <c r="B23" s="34"/>
      <c r="C23" s="37"/>
      <c r="D23" s="34"/>
      <c r="E23" s="101"/>
      <c r="F23" s="102"/>
      <c r="G23" s="103"/>
      <c r="H23" s="103"/>
      <c r="I23" s="104"/>
      <c r="J23" s="105"/>
      <c r="K23" s="82" t="str">
        <f t="shared" si="1"/>
        <v>Não atende</v>
      </c>
    </row>
    <row r="24" spans="1:11" ht="75" customHeight="1">
      <c r="A24" s="34"/>
      <c r="B24" s="34"/>
      <c r="C24" s="37"/>
      <c r="D24" s="34"/>
      <c r="E24" s="101"/>
      <c r="F24" s="102"/>
      <c r="G24" s="103"/>
      <c r="H24" s="103"/>
      <c r="I24" s="104"/>
      <c r="J24" s="105"/>
      <c r="K24" s="82" t="str">
        <f t="shared" si="1"/>
        <v>Não atende</v>
      </c>
    </row>
    <row r="25" spans="1:11" ht="75" customHeight="1">
      <c r="A25" s="34"/>
      <c r="B25" s="34"/>
      <c r="C25" s="37"/>
      <c r="D25" s="34"/>
      <c r="E25" s="101"/>
      <c r="F25" s="102"/>
      <c r="G25" s="103"/>
      <c r="H25" s="103"/>
      <c r="I25" s="104"/>
      <c r="J25" s="105"/>
      <c r="K25" s="82" t="str">
        <f t="shared" si="1"/>
        <v>Não atende</v>
      </c>
    </row>
    <row r="26" spans="1:11" ht="75" customHeight="1">
      <c r="A26" s="34"/>
      <c r="B26" s="34"/>
      <c r="C26" s="37"/>
      <c r="D26" s="34"/>
      <c r="E26" s="101"/>
      <c r="F26" s="102"/>
      <c r="G26" s="103"/>
      <c r="H26" s="103"/>
      <c r="I26" s="104"/>
      <c r="J26" s="105"/>
      <c r="K26" s="82" t="str">
        <f t="shared" si="1"/>
        <v>Não atende</v>
      </c>
    </row>
    <row r="27" spans="1:11" ht="75" customHeight="1">
      <c r="A27" s="34"/>
      <c r="B27" s="34"/>
      <c r="C27" s="37"/>
      <c r="D27" s="34"/>
      <c r="E27" s="101"/>
      <c r="F27" s="102"/>
      <c r="G27" s="103"/>
      <c r="H27" s="103"/>
      <c r="I27" s="104"/>
      <c r="J27" s="105"/>
      <c r="K27" s="82" t="str">
        <f t="shared" si="1"/>
        <v>Não atende</v>
      </c>
    </row>
    <row r="28" spans="1:11" ht="75" customHeight="1">
      <c r="A28" s="34"/>
      <c r="B28" s="34"/>
      <c r="C28" s="37"/>
      <c r="D28" s="34"/>
      <c r="E28" s="101"/>
      <c r="F28" s="102"/>
      <c r="G28" s="103"/>
      <c r="H28" s="103"/>
      <c r="I28" s="104"/>
      <c r="J28" s="105"/>
      <c r="K28" s="82" t="str">
        <f t="shared" si="1"/>
        <v>Não atende</v>
      </c>
    </row>
    <row r="29" spans="1:11" ht="75" customHeight="1">
      <c r="A29" s="34"/>
      <c r="B29" s="34"/>
      <c r="C29" s="37"/>
      <c r="D29" s="34"/>
      <c r="E29" s="101"/>
      <c r="F29" s="102"/>
      <c r="G29" s="103"/>
      <c r="H29" s="103"/>
      <c r="I29" s="104"/>
      <c r="J29" s="105"/>
      <c r="K29" s="82" t="str">
        <f t="shared" si="1"/>
        <v>Não atende</v>
      </c>
    </row>
    <row r="30" spans="1:11" ht="75" customHeight="1">
      <c r="A30" s="34"/>
      <c r="B30" s="34"/>
      <c r="C30" s="37"/>
      <c r="D30" s="34"/>
      <c r="E30" s="101"/>
      <c r="F30" s="102"/>
      <c r="G30" s="103"/>
      <c r="H30" s="103"/>
      <c r="I30" s="104"/>
      <c r="J30" s="105"/>
      <c r="K30" s="82" t="str">
        <f t="shared" si="1"/>
        <v>Não atende</v>
      </c>
    </row>
    <row r="31" spans="1:11" ht="75" customHeight="1">
      <c r="A31" s="34"/>
      <c r="B31" s="34"/>
      <c r="C31" s="37"/>
      <c r="D31" s="34"/>
      <c r="E31" s="101"/>
      <c r="F31" s="102"/>
      <c r="G31" s="103"/>
      <c r="H31" s="103"/>
      <c r="I31" s="104"/>
      <c r="J31" s="105"/>
      <c r="K31" s="82" t="str">
        <f t="shared" si="1"/>
        <v>Não atende</v>
      </c>
    </row>
    <row r="32" spans="1:11" ht="75" customHeight="1">
      <c r="A32" s="34"/>
      <c r="B32" s="34"/>
      <c r="C32" s="37"/>
      <c r="D32" s="34"/>
      <c r="E32" s="101"/>
      <c r="F32" s="102"/>
      <c r="G32" s="103"/>
      <c r="H32" s="103"/>
      <c r="I32" s="104"/>
      <c r="J32" s="105"/>
      <c r="K32" s="82" t="str">
        <f t="shared" si="1"/>
        <v>Não atende</v>
      </c>
    </row>
    <row r="33" spans="1:11" ht="75" customHeight="1">
      <c r="A33" s="34"/>
      <c r="B33" s="34"/>
      <c r="C33" s="37"/>
      <c r="D33" s="34"/>
      <c r="E33" s="101"/>
      <c r="F33" s="102"/>
      <c r="G33" s="103"/>
      <c r="H33" s="103"/>
      <c r="I33" s="104"/>
      <c r="J33" s="105"/>
      <c r="K33" s="82" t="str">
        <f t="shared" si="1"/>
        <v>Não atende</v>
      </c>
    </row>
    <row r="34" spans="1:11" ht="75" customHeight="1">
      <c r="A34" s="34"/>
      <c r="B34" s="34"/>
      <c r="C34" s="37"/>
      <c r="D34" s="34"/>
      <c r="E34" s="101"/>
      <c r="F34" s="102"/>
      <c r="G34" s="103"/>
      <c r="H34" s="103"/>
      <c r="I34" s="104"/>
      <c r="J34" s="105"/>
      <c r="K34" s="82" t="str">
        <f t="shared" si="1"/>
        <v>Não atende</v>
      </c>
    </row>
    <row r="35" spans="1:11" ht="75" customHeight="1">
      <c r="A35" s="34"/>
      <c r="B35" s="34"/>
      <c r="C35" s="37"/>
      <c r="D35" s="34"/>
      <c r="E35" s="101"/>
      <c r="F35" s="102"/>
      <c r="G35" s="103"/>
      <c r="H35" s="103"/>
      <c r="I35" s="104"/>
      <c r="J35" s="105"/>
      <c r="K35" s="82" t="str">
        <f t="shared" si="1"/>
        <v>Não atende</v>
      </c>
    </row>
    <row r="36" spans="1:11" ht="75" customHeight="1">
      <c r="A36" s="34"/>
      <c r="B36" s="34"/>
      <c r="C36" s="37"/>
      <c r="D36" s="34"/>
      <c r="E36" s="101"/>
      <c r="F36" s="102"/>
      <c r="G36" s="103"/>
      <c r="H36" s="103"/>
      <c r="I36" s="104"/>
      <c r="J36" s="105"/>
      <c r="K36" s="82" t="str">
        <f t="shared" si="1"/>
        <v>Não atende</v>
      </c>
    </row>
    <row r="37" spans="1:11" ht="75" customHeight="1">
      <c r="A37" s="34"/>
      <c r="B37" s="34"/>
      <c r="C37" s="37"/>
      <c r="D37" s="34"/>
      <c r="E37" s="101"/>
      <c r="F37" s="102"/>
      <c r="G37" s="103"/>
      <c r="H37" s="103"/>
      <c r="I37" s="104"/>
      <c r="J37" s="105"/>
      <c r="K37" s="82" t="str">
        <f t="shared" si="1"/>
        <v>Não atende</v>
      </c>
    </row>
    <row r="38" spans="1:11" ht="75" customHeight="1">
      <c r="A38" s="34"/>
      <c r="B38" s="34"/>
      <c r="C38" s="37"/>
      <c r="D38" s="34"/>
      <c r="E38" s="101"/>
      <c r="F38" s="102"/>
      <c r="G38" s="103"/>
      <c r="H38" s="103"/>
      <c r="I38" s="104"/>
      <c r="J38" s="105"/>
      <c r="K38" s="82" t="str">
        <f t="shared" si="1"/>
        <v>Não atende</v>
      </c>
    </row>
    <row r="39" spans="1:11" ht="75" customHeight="1">
      <c r="A39" s="34"/>
      <c r="B39" s="34"/>
      <c r="C39" s="37"/>
      <c r="D39" s="34"/>
      <c r="E39" s="101"/>
      <c r="F39" s="102"/>
      <c r="G39" s="103"/>
      <c r="H39" s="103"/>
      <c r="I39" s="104"/>
      <c r="J39" s="105"/>
      <c r="K39" s="82" t="str">
        <f t="shared" si="1"/>
        <v>Não atende</v>
      </c>
    </row>
    <row r="40" spans="1:11" ht="75" customHeight="1">
      <c r="A40" s="34"/>
      <c r="B40" s="34"/>
      <c r="C40" s="37"/>
      <c r="D40" s="34"/>
      <c r="E40" s="101"/>
      <c r="F40" s="102"/>
      <c r="G40" s="103"/>
      <c r="H40" s="103"/>
      <c r="I40" s="104"/>
      <c r="J40" s="105"/>
      <c r="K40" s="82" t="str">
        <f t="shared" si="1"/>
        <v>Não atende</v>
      </c>
    </row>
    <row r="41" spans="1:11" ht="75" customHeight="1">
      <c r="A41" s="34"/>
      <c r="B41" s="34"/>
      <c r="C41" s="37"/>
      <c r="D41" s="34"/>
      <c r="E41" s="101"/>
      <c r="F41" s="102"/>
      <c r="G41" s="103"/>
      <c r="H41" s="103"/>
      <c r="I41" s="104"/>
      <c r="J41" s="105"/>
      <c r="K41" s="82" t="str">
        <f t="shared" si="1"/>
        <v>Não atende</v>
      </c>
    </row>
    <row r="42" spans="1:11" ht="75" customHeight="1">
      <c r="A42" s="34"/>
      <c r="B42" s="34"/>
      <c r="C42" s="37"/>
      <c r="D42" s="34"/>
      <c r="E42" s="101"/>
      <c r="F42" s="102"/>
      <c r="G42" s="103"/>
      <c r="H42" s="103"/>
      <c r="I42" s="104"/>
      <c r="J42" s="105"/>
      <c r="K42" s="82" t="str">
        <f t="shared" si="1"/>
        <v>Não atende</v>
      </c>
    </row>
    <row r="43" spans="1:11" ht="75" customHeight="1">
      <c r="A43" s="34"/>
      <c r="B43" s="34"/>
      <c r="C43" s="37"/>
      <c r="D43" s="34"/>
      <c r="E43" s="101"/>
      <c r="F43" s="102"/>
      <c r="G43" s="103"/>
      <c r="H43" s="103"/>
      <c r="I43" s="104"/>
      <c r="J43" s="105"/>
      <c r="K43" s="82" t="str">
        <f t="shared" si="1"/>
        <v>Não atende</v>
      </c>
    </row>
    <row r="44" spans="1:11" ht="75" customHeight="1">
      <c r="A44" s="34"/>
      <c r="B44" s="34"/>
      <c r="C44" s="37"/>
      <c r="D44" s="34"/>
      <c r="E44" s="101"/>
      <c r="F44" s="102"/>
      <c r="G44" s="103"/>
      <c r="H44" s="103"/>
      <c r="I44" s="104"/>
      <c r="J44" s="105"/>
      <c r="K44" s="82" t="str">
        <f t="shared" si="1"/>
        <v>Não atende</v>
      </c>
    </row>
    <row r="45" spans="1:11" ht="75" customHeight="1">
      <c r="A45" s="34"/>
      <c r="B45" s="34"/>
      <c r="C45" s="37"/>
      <c r="D45" s="34"/>
      <c r="E45" s="101"/>
      <c r="F45" s="102"/>
      <c r="G45" s="103"/>
      <c r="H45" s="103"/>
      <c r="I45" s="104"/>
      <c r="J45" s="105"/>
      <c r="K45" s="82" t="str">
        <f t="shared" si="1"/>
        <v>Não atende</v>
      </c>
    </row>
    <row r="46" spans="1:11" ht="75" customHeight="1">
      <c r="A46" s="34"/>
      <c r="B46" s="34"/>
      <c r="C46" s="37"/>
      <c r="D46" s="34"/>
      <c r="E46" s="101"/>
      <c r="F46" s="102"/>
      <c r="G46" s="103"/>
      <c r="H46" s="103"/>
      <c r="I46" s="104"/>
      <c r="J46" s="105"/>
      <c r="K46" s="82" t="str">
        <f t="shared" si="1"/>
        <v>Não atende</v>
      </c>
    </row>
    <row r="47" spans="1:11" ht="75" customHeight="1">
      <c r="A47" s="34"/>
      <c r="B47" s="34"/>
      <c r="C47" s="37"/>
      <c r="D47" s="34"/>
      <c r="E47" s="101"/>
      <c r="F47" s="102"/>
      <c r="G47" s="103"/>
      <c r="H47" s="103"/>
      <c r="I47" s="104"/>
      <c r="J47" s="105"/>
      <c r="K47" s="82" t="str">
        <f t="shared" si="1"/>
        <v>Não atende</v>
      </c>
    </row>
    <row r="48" spans="1:11" ht="75" customHeight="1">
      <c r="A48" s="34"/>
      <c r="B48" s="34"/>
      <c r="C48" s="37"/>
      <c r="D48" s="34"/>
      <c r="E48" s="101"/>
      <c r="F48" s="102"/>
      <c r="G48" s="103"/>
      <c r="H48" s="103"/>
      <c r="I48" s="104"/>
      <c r="J48" s="105"/>
      <c r="K48" s="82" t="str">
        <f t="shared" si="1"/>
        <v>Não atende</v>
      </c>
    </row>
    <row r="49" spans="1:11" ht="75" customHeight="1">
      <c r="A49" s="34"/>
      <c r="B49" s="34"/>
      <c r="C49" s="37"/>
      <c r="D49" s="34"/>
      <c r="E49" s="101"/>
      <c r="F49" s="102"/>
      <c r="G49" s="103"/>
      <c r="H49" s="103"/>
      <c r="I49" s="104"/>
      <c r="J49" s="105"/>
      <c r="K49" s="82" t="str">
        <f t="shared" si="1"/>
        <v>Não atende</v>
      </c>
    </row>
    <row r="50" spans="1:11" ht="75" customHeight="1">
      <c r="A50" s="34"/>
      <c r="B50" s="34"/>
      <c r="C50" s="37"/>
      <c r="D50" s="34"/>
      <c r="E50" s="101"/>
      <c r="F50" s="102"/>
      <c r="G50" s="103"/>
      <c r="H50" s="103"/>
      <c r="I50" s="104"/>
      <c r="J50" s="105"/>
      <c r="K50" s="82" t="str">
        <f t="shared" si="1"/>
        <v>Não atende</v>
      </c>
    </row>
    <row r="51" spans="1:11" ht="75" customHeight="1">
      <c r="A51" s="34"/>
      <c r="B51" s="34"/>
      <c r="C51" s="37"/>
      <c r="D51" s="34"/>
      <c r="E51" s="101"/>
      <c r="F51" s="102"/>
      <c r="G51" s="103"/>
      <c r="H51" s="103"/>
      <c r="I51" s="104"/>
      <c r="J51" s="105"/>
      <c r="K51" s="82" t="str">
        <f t="shared" si="1"/>
        <v>Não atende</v>
      </c>
    </row>
    <row r="52" spans="1:11" ht="75" customHeight="1">
      <c r="A52" s="34"/>
      <c r="B52" s="34"/>
      <c r="C52" s="37"/>
      <c r="D52" s="34"/>
      <c r="E52" s="101"/>
      <c r="F52" s="102"/>
      <c r="G52" s="103"/>
      <c r="H52" s="103"/>
      <c r="I52" s="104"/>
      <c r="J52" s="105"/>
      <c r="K52" s="82" t="str">
        <f t="shared" si="1"/>
        <v>Não atende</v>
      </c>
    </row>
    <row r="53" spans="1:11" ht="75" customHeight="1">
      <c r="A53" s="34"/>
      <c r="B53" s="34"/>
      <c r="C53" s="37"/>
      <c r="D53" s="34"/>
      <c r="E53" s="101"/>
      <c r="F53" s="102"/>
      <c r="G53" s="103"/>
      <c r="H53" s="103"/>
      <c r="I53" s="104"/>
      <c r="J53" s="105"/>
      <c r="K53" s="82" t="str">
        <f t="shared" si="1"/>
        <v>Não atende</v>
      </c>
    </row>
    <row r="54" spans="1:11" ht="75" customHeight="1">
      <c r="A54" s="34"/>
      <c r="B54" s="34"/>
      <c r="C54" s="37"/>
      <c r="D54" s="34"/>
      <c r="E54" s="101"/>
      <c r="F54" s="102"/>
      <c r="G54" s="103"/>
      <c r="H54" s="103"/>
      <c r="I54" s="104"/>
      <c r="J54" s="105"/>
      <c r="K54" s="82" t="str">
        <f t="shared" si="1"/>
        <v>Não atende</v>
      </c>
    </row>
    <row r="55" spans="1:11" ht="75" customHeight="1">
      <c r="A55" s="34"/>
      <c r="B55" s="34"/>
      <c r="C55" s="37"/>
      <c r="D55" s="34"/>
      <c r="E55" s="101"/>
      <c r="F55" s="102"/>
      <c r="G55" s="103"/>
      <c r="H55" s="103"/>
      <c r="I55" s="104"/>
      <c r="J55" s="105"/>
      <c r="K55" s="82" t="str">
        <f t="shared" si="1"/>
        <v>Não atende</v>
      </c>
    </row>
    <row r="56" spans="1:11" ht="75" customHeight="1">
      <c r="A56" s="34"/>
      <c r="B56" s="34"/>
      <c r="C56" s="37"/>
      <c r="D56" s="34"/>
      <c r="E56" s="101"/>
      <c r="F56" s="102"/>
      <c r="G56" s="103"/>
      <c r="H56" s="103"/>
      <c r="I56" s="104"/>
      <c r="J56" s="105"/>
      <c r="K56" s="82" t="str">
        <f t="shared" si="1"/>
        <v>Não atende</v>
      </c>
    </row>
    <row r="57" spans="1:11" ht="75" customHeight="1">
      <c r="A57" s="34"/>
      <c r="B57" s="34"/>
      <c r="C57" s="37"/>
      <c r="D57" s="34"/>
      <c r="E57" s="101"/>
      <c r="F57" s="102"/>
      <c r="G57" s="103"/>
      <c r="H57" s="103"/>
      <c r="I57" s="104"/>
      <c r="J57" s="105"/>
      <c r="K57" s="82" t="str">
        <f t="shared" si="1"/>
        <v>Não atende</v>
      </c>
    </row>
    <row r="58" spans="1:11" ht="75" customHeight="1">
      <c r="A58" s="34"/>
      <c r="B58" s="34"/>
      <c r="C58" s="37"/>
      <c r="D58" s="34"/>
      <c r="E58" s="101"/>
      <c r="F58" s="102"/>
      <c r="G58" s="103"/>
      <c r="H58" s="103"/>
      <c r="I58" s="104"/>
      <c r="J58" s="105"/>
      <c r="K58" s="82" t="str">
        <f t="shared" si="1"/>
        <v>Não atende</v>
      </c>
    </row>
    <row r="59" spans="1:11" ht="75" customHeight="1">
      <c r="A59" s="34"/>
      <c r="B59" s="34"/>
      <c r="C59" s="37"/>
      <c r="D59" s="34"/>
      <c r="E59" s="101"/>
      <c r="F59" s="102"/>
      <c r="G59" s="103"/>
      <c r="H59" s="103"/>
      <c r="I59" s="104"/>
      <c r="J59" s="105"/>
      <c r="K59" s="82" t="str">
        <f t="shared" si="1"/>
        <v>Não atende</v>
      </c>
    </row>
    <row r="60" spans="1:11" ht="75" customHeight="1">
      <c r="A60" s="34"/>
      <c r="B60" s="34"/>
      <c r="C60" s="37"/>
      <c r="D60" s="34"/>
      <c r="E60" s="101"/>
      <c r="F60" s="102"/>
      <c r="G60" s="103"/>
      <c r="H60" s="103"/>
      <c r="I60" s="104"/>
      <c r="J60" s="105"/>
      <c r="K60" s="82" t="str">
        <f t="shared" si="1"/>
        <v>Não atende</v>
      </c>
    </row>
    <row r="61" spans="1:11" ht="75" customHeight="1">
      <c r="A61" s="34"/>
      <c r="B61" s="34"/>
      <c r="C61" s="37"/>
      <c r="D61" s="34"/>
      <c r="E61" s="101"/>
      <c r="F61" s="102"/>
      <c r="G61" s="103"/>
      <c r="H61" s="103"/>
      <c r="I61" s="104"/>
      <c r="J61" s="105"/>
      <c r="K61" s="82" t="str">
        <f t="shared" si="1"/>
        <v>Não atende</v>
      </c>
    </row>
    <row r="62" spans="1:11" ht="75" customHeight="1">
      <c r="A62" s="34"/>
      <c r="B62" s="34"/>
      <c r="C62" s="37"/>
      <c r="D62" s="34"/>
      <c r="E62" s="101"/>
      <c r="F62" s="102"/>
      <c r="G62" s="103"/>
      <c r="H62" s="103"/>
      <c r="I62" s="104"/>
      <c r="J62" s="105"/>
      <c r="K62" s="82" t="str">
        <f t="shared" si="1"/>
        <v>Não atende</v>
      </c>
    </row>
    <row r="63" spans="1:11" ht="75" customHeight="1">
      <c r="A63" s="34"/>
      <c r="B63" s="34"/>
      <c r="C63" s="37"/>
      <c r="D63" s="34"/>
      <c r="E63" s="101"/>
      <c r="F63" s="102"/>
      <c r="G63" s="103"/>
      <c r="H63" s="103"/>
      <c r="I63" s="104"/>
      <c r="J63" s="105"/>
      <c r="K63" s="82" t="str">
        <f t="shared" si="1"/>
        <v>Não atende</v>
      </c>
    </row>
    <row r="64" spans="1:11" ht="75" customHeight="1">
      <c r="A64" s="34"/>
      <c r="B64" s="34"/>
      <c r="C64" s="37"/>
      <c r="D64" s="34"/>
      <c r="E64" s="101"/>
      <c r="F64" s="102"/>
      <c r="G64" s="103"/>
      <c r="H64" s="103"/>
      <c r="I64" s="104"/>
      <c r="J64" s="105"/>
      <c r="K64" s="82" t="str">
        <f t="shared" si="1"/>
        <v>Não atende</v>
      </c>
    </row>
    <row r="65" spans="1:11" ht="75" customHeight="1">
      <c r="A65" s="34"/>
      <c r="B65" s="34"/>
      <c r="C65" s="37"/>
      <c r="D65" s="34"/>
      <c r="E65" s="101"/>
      <c r="F65" s="102"/>
      <c r="G65" s="103"/>
      <c r="H65" s="103"/>
      <c r="I65" s="104"/>
      <c r="J65" s="105"/>
      <c r="K65" s="82" t="str">
        <f t="shared" si="1"/>
        <v>Não atende</v>
      </c>
    </row>
    <row r="66" spans="1:11" ht="75" customHeight="1">
      <c r="A66" s="34"/>
      <c r="B66" s="34"/>
      <c r="C66" s="37"/>
      <c r="D66" s="34"/>
      <c r="E66" s="101"/>
      <c r="F66" s="102"/>
      <c r="G66" s="103"/>
      <c r="H66" s="103"/>
      <c r="I66" s="104"/>
      <c r="J66" s="105"/>
      <c r="K66" s="82" t="str">
        <f t="shared" si="1"/>
        <v>Não atende</v>
      </c>
    </row>
    <row r="67" spans="1:11" ht="75" customHeight="1">
      <c r="A67" s="34"/>
      <c r="B67" s="34"/>
      <c r="C67" s="37"/>
      <c r="D67" s="34"/>
      <c r="E67" s="101"/>
      <c r="F67" s="102"/>
      <c r="G67" s="103"/>
      <c r="H67" s="103"/>
      <c r="I67" s="104"/>
      <c r="J67" s="105"/>
      <c r="K67" s="82" t="str">
        <f t="shared" si="1"/>
        <v>Não atende</v>
      </c>
    </row>
    <row r="68" spans="1:11" ht="75" customHeight="1">
      <c r="A68" s="34"/>
      <c r="B68" s="34"/>
      <c r="C68" s="37"/>
      <c r="D68" s="34"/>
      <c r="E68" s="101"/>
      <c r="F68" s="102"/>
      <c r="G68" s="103"/>
      <c r="H68" s="103"/>
      <c r="I68" s="104"/>
      <c r="J68" s="105"/>
      <c r="K68" s="82" t="str">
        <f t="shared" si="1"/>
        <v>Não atende</v>
      </c>
    </row>
    <row r="69" spans="1:11" ht="75" customHeight="1">
      <c r="A69" s="34"/>
      <c r="B69" s="34"/>
      <c r="C69" s="37"/>
      <c r="D69" s="34"/>
      <c r="E69" s="101"/>
      <c r="F69" s="102"/>
      <c r="G69" s="103"/>
      <c r="H69" s="103"/>
      <c r="I69" s="104"/>
      <c r="J69" s="105"/>
      <c r="K69" s="82" t="str">
        <f t="shared" ref="K69:K100" si="2">IF(AND(I69="Sim",J69="Sim",F69="Avaliar prioridade (RICE)",E69="Sim"),"Atende","Não atende")</f>
        <v>Não atende</v>
      </c>
    </row>
    <row r="70" spans="1:11" ht="75" customHeight="1">
      <c r="A70" s="34"/>
      <c r="B70" s="34"/>
      <c r="C70" s="37"/>
      <c r="D70" s="34"/>
      <c r="E70" s="101"/>
      <c r="F70" s="102"/>
      <c r="G70" s="103"/>
      <c r="H70" s="103"/>
      <c r="I70" s="104"/>
      <c r="J70" s="105"/>
      <c r="K70" s="82" t="str">
        <f t="shared" si="2"/>
        <v>Não atende</v>
      </c>
    </row>
    <row r="71" spans="1:11" ht="75" customHeight="1">
      <c r="A71" s="34"/>
      <c r="B71" s="34"/>
      <c r="C71" s="37"/>
      <c r="D71" s="34"/>
      <c r="E71" s="101"/>
      <c r="F71" s="102"/>
      <c r="G71" s="103"/>
      <c r="H71" s="103"/>
      <c r="I71" s="104"/>
      <c r="J71" s="105"/>
      <c r="K71" s="82" t="str">
        <f t="shared" si="2"/>
        <v>Não atende</v>
      </c>
    </row>
    <row r="72" spans="1:11" ht="75" customHeight="1">
      <c r="A72" s="34"/>
      <c r="B72" s="34"/>
      <c r="C72" s="37"/>
      <c r="D72" s="34"/>
      <c r="E72" s="101"/>
      <c r="F72" s="102"/>
      <c r="G72" s="103"/>
      <c r="H72" s="103"/>
      <c r="I72" s="104"/>
      <c r="J72" s="105"/>
      <c r="K72" s="82" t="str">
        <f t="shared" si="2"/>
        <v>Não atende</v>
      </c>
    </row>
    <row r="73" spans="1:11" ht="75" customHeight="1">
      <c r="A73" s="34"/>
      <c r="B73" s="34"/>
      <c r="C73" s="37"/>
      <c r="D73" s="34"/>
      <c r="E73" s="101"/>
      <c r="F73" s="102"/>
      <c r="G73" s="103"/>
      <c r="H73" s="103"/>
      <c r="I73" s="104"/>
      <c r="J73" s="105"/>
      <c r="K73" s="82" t="str">
        <f t="shared" si="2"/>
        <v>Não atende</v>
      </c>
    </row>
    <row r="74" spans="1:11" ht="75" customHeight="1">
      <c r="A74" s="34"/>
      <c r="B74" s="34"/>
      <c r="C74" s="37"/>
      <c r="D74" s="34"/>
      <c r="E74" s="101"/>
      <c r="F74" s="102"/>
      <c r="G74" s="103"/>
      <c r="H74" s="103"/>
      <c r="I74" s="104"/>
      <c r="J74" s="105"/>
      <c r="K74" s="82" t="str">
        <f t="shared" si="2"/>
        <v>Não atende</v>
      </c>
    </row>
    <row r="75" spans="1:11" ht="75" customHeight="1">
      <c r="A75" s="34"/>
      <c r="B75" s="34"/>
      <c r="C75" s="37"/>
      <c r="D75" s="34"/>
      <c r="E75" s="101"/>
      <c r="F75" s="102"/>
      <c r="G75" s="103"/>
      <c r="H75" s="103"/>
      <c r="I75" s="104"/>
      <c r="J75" s="105"/>
      <c r="K75" s="82" t="str">
        <f t="shared" si="2"/>
        <v>Não atende</v>
      </c>
    </row>
    <row r="76" spans="1:11" ht="75" customHeight="1">
      <c r="A76" s="34"/>
      <c r="B76" s="34"/>
      <c r="C76" s="37"/>
      <c r="D76" s="34"/>
      <c r="E76" s="101"/>
      <c r="F76" s="102"/>
      <c r="G76" s="103"/>
      <c r="H76" s="103"/>
      <c r="I76" s="104"/>
      <c r="J76" s="105"/>
      <c r="K76" s="82" t="str">
        <f t="shared" si="2"/>
        <v>Não atende</v>
      </c>
    </row>
    <row r="77" spans="1:11" ht="75" customHeight="1">
      <c r="A77" s="34"/>
      <c r="B77" s="34"/>
      <c r="C77" s="37"/>
      <c r="D77" s="34"/>
      <c r="E77" s="101"/>
      <c r="F77" s="102"/>
      <c r="G77" s="103"/>
      <c r="H77" s="103"/>
      <c r="I77" s="104"/>
      <c r="J77" s="105"/>
      <c r="K77" s="82" t="str">
        <f t="shared" si="2"/>
        <v>Não atende</v>
      </c>
    </row>
    <row r="78" spans="1:11" ht="75" customHeight="1">
      <c r="A78" s="34"/>
      <c r="B78" s="34"/>
      <c r="C78" s="37"/>
      <c r="D78" s="34"/>
      <c r="E78" s="101"/>
      <c r="F78" s="102"/>
      <c r="G78" s="103"/>
      <c r="H78" s="103"/>
      <c r="I78" s="104"/>
      <c r="J78" s="105"/>
      <c r="K78" s="82" t="str">
        <f t="shared" si="2"/>
        <v>Não atende</v>
      </c>
    </row>
    <row r="79" spans="1:11" ht="75" customHeight="1">
      <c r="A79" s="34"/>
      <c r="B79" s="34"/>
      <c r="C79" s="37"/>
      <c r="D79" s="34"/>
      <c r="E79" s="101"/>
      <c r="F79" s="102"/>
      <c r="G79" s="103"/>
      <c r="H79" s="103"/>
      <c r="I79" s="104"/>
      <c r="J79" s="105"/>
      <c r="K79" s="82" t="str">
        <f t="shared" si="2"/>
        <v>Não atende</v>
      </c>
    </row>
    <row r="80" spans="1:11" ht="75" customHeight="1">
      <c r="A80" s="34"/>
      <c r="B80" s="34"/>
      <c r="C80" s="37"/>
      <c r="D80" s="34"/>
      <c r="E80" s="101"/>
      <c r="F80" s="102"/>
      <c r="G80" s="103"/>
      <c r="H80" s="103"/>
      <c r="I80" s="104"/>
      <c r="J80" s="105"/>
      <c r="K80" s="82" t="str">
        <f t="shared" si="2"/>
        <v>Não atende</v>
      </c>
    </row>
    <row r="81" spans="1:11" ht="75" customHeight="1">
      <c r="A81" s="34"/>
      <c r="B81" s="34"/>
      <c r="C81" s="37"/>
      <c r="D81" s="34"/>
      <c r="E81" s="101"/>
      <c r="F81" s="102"/>
      <c r="G81" s="103"/>
      <c r="H81" s="103"/>
      <c r="I81" s="104"/>
      <c r="J81" s="105"/>
      <c r="K81" s="82" t="str">
        <f t="shared" si="2"/>
        <v>Não atende</v>
      </c>
    </row>
    <row r="82" spans="1:11" ht="75" customHeight="1">
      <c r="A82" s="34"/>
      <c r="B82" s="34"/>
      <c r="C82" s="37"/>
      <c r="D82" s="34"/>
      <c r="E82" s="101"/>
      <c r="F82" s="102"/>
      <c r="G82" s="103"/>
      <c r="H82" s="103"/>
      <c r="I82" s="104"/>
      <c r="J82" s="105"/>
      <c r="K82" s="82" t="str">
        <f t="shared" si="2"/>
        <v>Não atende</v>
      </c>
    </row>
    <row r="83" spans="1:11" ht="75" customHeight="1">
      <c r="A83" s="34"/>
      <c r="B83" s="34"/>
      <c r="C83" s="37"/>
      <c r="D83" s="34"/>
      <c r="E83" s="101"/>
      <c r="F83" s="102"/>
      <c r="G83" s="103"/>
      <c r="H83" s="103"/>
      <c r="I83" s="104"/>
      <c r="J83" s="105"/>
      <c r="K83" s="82" t="str">
        <f t="shared" si="2"/>
        <v>Não atende</v>
      </c>
    </row>
    <row r="84" spans="1:11" ht="75" customHeight="1">
      <c r="A84" s="34"/>
      <c r="B84" s="34"/>
      <c r="C84" s="37"/>
      <c r="D84" s="34"/>
      <c r="E84" s="101"/>
      <c r="F84" s="102"/>
      <c r="G84" s="103"/>
      <c r="H84" s="103" t="str">
        <f t="shared" si="0"/>
        <v/>
      </c>
      <c r="I84" s="104"/>
      <c r="J84" s="105"/>
      <c r="K84" s="82" t="str">
        <f t="shared" si="2"/>
        <v>Não atende</v>
      </c>
    </row>
    <row r="85" spans="1:11" ht="75" customHeight="1">
      <c r="A85" s="34"/>
      <c r="B85" s="34"/>
      <c r="C85" s="37"/>
      <c r="D85" s="34"/>
      <c r="E85" s="101"/>
      <c r="F85" s="102"/>
      <c r="G85" s="103"/>
      <c r="H85" s="103" t="str">
        <f t="shared" si="0"/>
        <v/>
      </c>
      <c r="I85" s="104"/>
      <c r="J85" s="105"/>
      <c r="K85" s="82" t="str">
        <f t="shared" si="2"/>
        <v>Não atende</v>
      </c>
    </row>
    <row r="86" spans="1:11" ht="75" customHeight="1">
      <c r="A86" s="34"/>
      <c r="B86" s="34"/>
      <c r="C86" s="37"/>
      <c r="D86" s="34"/>
      <c r="E86" s="101"/>
      <c r="F86" s="102"/>
      <c r="G86" s="106"/>
      <c r="H86" s="103" t="str">
        <f t="shared" si="0"/>
        <v/>
      </c>
      <c r="I86" s="104"/>
      <c r="J86" s="105"/>
      <c r="K86" s="82" t="str">
        <f t="shared" si="2"/>
        <v>Não atende</v>
      </c>
    </row>
    <row r="87" spans="1:11" ht="75" customHeight="1">
      <c r="A87" s="34"/>
      <c r="B87" s="34"/>
      <c r="C87" s="37"/>
      <c r="D87" s="34"/>
      <c r="E87" s="101"/>
      <c r="F87" s="102"/>
      <c r="G87" s="106"/>
      <c r="H87" s="103"/>
      <c r="I87" s="104"/>
      <c r="J87" s="105"/>
      <c r="K87" s="82" t="str">
        <f t="shared" si="2"/>
        <v>Não atende</v>
      </c>
    </row>
    <row r="88" spans="1:11" ht="75" customHeight="1">
      <c r="A88" s="34"/>
      <c r="B88" s="34"/>
      <c r="C88" s="37"/>
      <c r="D88" s="34"/>
      <c r="E88" s="101"/>
      <c r="F88" s="102"/>
      <c r="G88" s="106"/>
      <c r="H88" s="103"/>
      <c r="I88" s="104"/>
      <c r="J88" s="105"/>
      <c r="K88" s="82" t="str">
        <f t="shared" si="2"/>
        <v>Não atende</v>
      </c>
    </row>
    <row r="89" spans="1:11" ht="75" customHeight="1">
      <c r="A89" s="34"/>
      <c r="B89" s="34"/>
      <c r="C89" s="37"/>
      <c r="D89" s="34"/>
      <c r="E89" s="101"/>
      <c r="F89" s="102"/>
      <c r="G89" s="106"/>
      <c r="H89" s="103"/>
      <c r="I89" s="104"/>
      <c r="J89" s="105"/>
      <c r="K89" s="82" t="str">
        <f t="shared" si="2"/>
        <v>Não atende</v>
      </c>
    </row>
    <row r="90" spans="1:11" ht="75" customHeight="1">
      <c r="A90" s="34"/>
      <c r="B90" s="34"/>
      <c r="C90" s="37"/>
      <c r="D90" s="34"/>
      <c r="E90" s="101"/>
      <c r="F90" s="102"/>
      <c r="G90" s="106"/>
      <c r="H90" s="103"/>
      <c r="I90" s="104"/>
      <c r="J90" s="105"/>
      <c r="K90" s="82" t="str">
        <f t="shared" si="2"/>
        <v>Não atende</v>
      </c>
    </row>
    <row r="91" spans="1:11" ht="75" customHeight="1">
      <c r="A91" s="34"/>
      <c r="B91" s="34"/>
      <c r="C91" s="37"/>
      <c r="D91" s="34"/>
      <c r="E91" s="101"/>
      <c r="F91" s="102"/>
      <c r="G91" s="106"/>
      <c r="H91" s="103"/>
      <c r="I91" s="104"/>
      <c r="J91" s="105"/>
      <c r="K91" s="82" t="str">
        <f t="shared" si="2"/>
        <v>Não atende</v>
      </c>
    </row>
    <row r="92" spans="1:11" ht="75" customHeight="1">
      <c r="A92" s="34"/>
      <c r="B92" s="34"/>
      <c r="C92" s="37"/>
      <c r="D92" s="34"/>
      <c r="E92" s="101"/>
      <c r="F92" s="102"/>
      <c r="G92" s="106"/>
      <c r="H92" s="103"/>
      <c r="I92" s="104"/>
      <c r="J92" s="105"/>
      <c r="K92" s="82" t="str">
        <f t="shared" si="2"/>
        <v>Não atende</v>
      </c>
    </row>
    <row r="93" spans="1:11" ht="75" customHeight="1">
      <c r="A93" s="34"/>
      <c r="B93" s="34"/>
      <c r="C93" s="37"/>
      <c r="D93" s="34"/>
      <c r="E93" s="101"/>
      <c r="F93" s="102"/>
      <c r="G93" s="106"/>
      <c r="H93" s="103"/>
      <c r="I93" s="104"/>
      <c r="J93" s="105"/>
      <c r="K93" s="82" t="str">
        <f t="shared" si="2"/>
        <v>Não atende</v>
      </c>
    </row>
    <row r="94" spans="1:11" ht="75" customHeight="1">
      <c r="A94" s="34"/>
      <c r="B94" s="34"/>
      <c r="C94" s="37"/>
      <c r="D94" s="34"/>
      <c r="E94" s="101"/>
      <c r="F94" s="102"/>
      <c r="G94" s="106"/>
      <c r="H94" s="103"/>
      <c r="I94" s="104"/>
      <c r="J94" s="105"/>
      <c r="K94" s="82" t="str">
        <f t="shared" si="2"/>
        <v>Não atende</v>
      </c>
    </row>
    <row r="95" spans="1:11" ht="75" customHeight="1">
      <c r="A95" s="34"/>
      <c r="B95" s="34"/>
      <c r="C95" s="37"/>
      <c r="D95" s="34"/>
      <c r="E95" s="101"/>
      <c r="F95" s="102"/>
      <c r="G95" s="106"/>
      <c r="H95" s="103"/>
      <c r="I95" s="104"/>
      <c r="J95" s="105"/>
      <c r="K95" s="82" t="str">
        <f t="shared" si="2"/>
        <v>Não atende</v>
      </c>
    </row>
    <row r="96" spans="1:11" ht="75" customHeight="1">
      <c r="A96" s="34"/>
      <c r="B96" s="34"/>
      <c r="C96" s="37"/>
      <c r="D96" s="34"/>
      <c r="E96" s="101"/>
      <c r="F96" s="102"/>
      <c r="G96" s="106"/>
      <c r="H96" s="103"/>
      <c r="I96" s="104"/>
      <c r="J96" s="105"/>
      <c r="K96" s="82" t="str">
        <f t="shared" si="2"/>
        <v>Não atende</v>
      </c>
    </row>
    <row r="97" spans="1:11" ht="75" customHeight="1">
      <c r="A97" s="34"/>
      <c r="B97" s="34"/>
      <c r="C97" s="37"/>
      <c r="D97" s="34"/>
      <c r="E97" s="101"/>
      <c r="F97" s="102"/>
      <c r="G97" s="106"/>
      <c r="H97" s="103"/>
      <c r="I97" s="104"/>
      <c r="J97" s="105"/>
      <c r="K97" s="82" t="str">
        <f t="shared" si="2"/>
        <v>Não atende</v>
      </c>
    </row>
    <row r="98" spans="1:11" ht="75" customHeight="1">
      <c r="A98" s="34"/>
      <c r="B98" s="34"/>
      <c r="C98" s="37"/>
      <c r="D98" s="34"/>
      <c r="E98" s="101"/>
      <c r="F98" s="102"/>
      <c r="G98" s="106"/>
      <c r="H98" s="103"/>
      <c r="I98" s="104"/>
      <c r="J98" s="105"/>
      <c r="K98" s="82" t="str">
        <f t="shared" si="2"/>
        <v>Não atende</v>
      </c>
    </row>
    <row r="99" spans="1:11" ht="75" customHeight="1">
      <c r="A99" s="34"/>
      <c r="B99" s="34"/>
      <c r="C99" s="37"/>
      <c r="D99" s="34"/>
      <c r="E99" s="101"/>
      <c r="F99" s="102"/>
      <c r="G99" s="106"/>
      <c r="H99" s="103"/>
      <c r="I99" s="104"/>
      <c r="J99" s="105"/>
      <c r="K99" s="82" t="str">
        <f t="shared" si="2"/>
        <v>Não atende</v>
      </c>
    </row>
    <row r="100" spans="1:11" ht="75" customHeight="1" thickBot="1">
      <c r="A100" s="35"/>
      <c r="B100" s="35"/>
      <c r="C100" s="38"/>
      <c r="D100" s="35"/>
      <c r="E100" s="101"/>
      <c r="F100" s="102"/>
      <c r="G100" s="106"/>
      <c r="H100" s="103" t="str">
        <f t="shared" si="0"/>
        <v/>
      </c>
      <c r="I100" s="104"/>
      <c r="J100" s="105"/>
      <c r="K100" s="83" t="str">
        <f t="shared" si="2"/>
        <v>Não atende</v>
      </c>
    </row>
  </sheetData>
  <sheetProtection algorithmName="SHA-512" hashValue="uU7JQrhvIvp6pJjK+EHmKO7vRRlMNveuHy10NlCNcUVwtqGJ7mvbKUf3hy6/6cMM1NyD5Hr3dybkwKWeHsISoA==" saltValue="lT+WbVU/ppoWuvQ1QJRCCg==" spinCount="100000" sheet="1" objects="1" scenarios="1"/>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D4" sqref="D4"/>
    </sheetView>
  </sheetViews>
  <sheetFormatPr defaultColWidth="8.7109375" defaultRowHeight="15"/>
  <cols>
    <col min="1" max="1" width="19.42578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181" t="s">
        <v>0</v>
      </c>
      <c r="B1" s="181"/>
      <c r="C1" s="181"/>
      <c r="D1" s="181"/>
      <c r="E1" s="181"/>
      <c r="F1" s="182"/>
    </row>
    <row r="2" spans="1:6" ht="39" customHeight="1" thickBot="1">
      <c r="A2" s="179" t="s">
        <v>1</v>
      </c>
      <c r="B2" s="179"/>
      <c r="C2" s="179"/>
      <c r="D2" s="179"/>
      <c r="E2" s="179"/>
      <c r="F2" s="180"/>
    </row>
    <row r="3" spans="1:6" s="1" customFormat="1" ht="45.75" thickBot="1">
      <c r="A3" s="20" t="s">
        <v>29</v>
      </c>
      <c r="B3" s="21" t="s">
        <v>30</v>
      </c>
      <c r="C3" s="21" t="s">
        <v>31</v>
      </c>
      <c r="D3" s="21" t="s">
        <v>32</v>
      </c>
      <c r="E3" s="27" t="s">
        <v>33</v>
      </c>
      <c r="F3" s="28" t="s">
        <v>13</v>
      </c>
    </row>
    <row r="4" spans="1:6" ht="75" customHeight="1">
      <c r="A4" s="99" t="s">
        <v>14</v>
      </c>
      <c r="B4" s="99" t="s">
        <v>15</v>
      </c>
      <c r="C4" s="107" t="s">
        <v>34</v>
      </c>
      <c r="D4" s="99" t="s">
        <v>18</v>
      </c>
      <c r="E4" s="100" t="s">
        <v>18</v>
      </c>
      <c r="F4" s="40" t="str">
        <f>IF(AND(D4="Sim",E4="Sim"),"Atende","Não atende")</f>
        <v>Atende</v>
      </c>
    </row>
    <row r="5" spans="1:6" ht="75" customHeight="1">
      <c r="A5" s="104"/>
      <c r="B5" s="104"/>
      <c r="C5" s="108"/>
      <c r="D5" s="104"/>
      <c r="E5" s="105"/>
      <c r="F5" s="29" t="str">
        <f t="shared" ref="F5:F68" si="0">IF(AND(D5="Sim",E5="Sim"),"Atende","Não atende")</f>
        <v>Não atende</v>
      </c>
    </row>
    <row r="6" spans="1:6" ht="75" customHeight="1">
      <c r="A6" s="104"/>
      <c r="B6" s="104"/>
      <c r="C6" s="108"/>
      <c r="D6" s="104"/>
      <c r="E6" s="105"/>
      <c r="F6" s="29" t="str">
        <f t="shared" si="0"/>
        <v>Não atende</v>
      </c>
    </row>
    <row r="7" spans="1:6" ht="75" customHeight="1">
      <c r="A7" s="104"/>
      <c r="B7" s="104"/>
      <c r="C7" s="108"/>
      <c r="D7" s="104"/>
      <c r="E7" s="105"/>
      <c r="F7" s="29" t="str">
        <f t="shared" si="0"/>
        <v>Não atende</v>
      </c>
    </row>
    <row r="8" spans="1:6" ht="75" customHeight="1">
      <c r="A8" s="104"/>
      <c r="B8" s="104"/>
      <c r="C8" s="108"/>
      <c r="D8" s="104"/>
      <c r="E8" s="105"/>
      <c r="F8" s="29" t="str">
        <f t="shared" si="0"/>
        <v>Não atende</v>
      </c>
    </row>
    <row r="9" spans="1:6" ht="75" customHeight="1">
      <c r="A9" s="104"/>
      <c r="B9" s="104"/>
      <c r="C9" s="108"/>
      <c r="D9" s="104"/>
      <c r="E9" s="105"/>
      <c r="F9" s="29" t="str">
        <f t="shared" si="0"/>
        <v>Não atende</v>
      </c>
    </row>
    <row r="10" spans="1:6" ht="75" customHeight="1">
      <c r="A10" s="104"/>
      <c r="B10" s="104"/>
      <c r="C10" s="108"/>
      <c r="D10" s="104"/>
      <c r="E10" s="105"/>
      <c r="F10" s="29" t="str">
        <f t="shared" si="0"/>
        <v>Não atende</v>
      </c>
    </row>
    <row r="11" spans="1:6" ht="75" customHeight="1">
      <c r="A11" s="104"/>
      <c r="B11" s="104"/>
      <c r="C11" s="108"/>
      <c r="D11" s="104"/>
      <c r="E11" s="105"/>
      <c r="F11" s="29" t="str">
        <f t="shared" si="0"/>
        <v>Não atende</v>
      </c>
    </row>
    <row r="12" spans="1:6" ht="75" customHeight="1">
      <c r="A12" s="104"/>
      <c r="B12" s="104"/>
      <c r="C12" s="108"/>
      <c r="D12" s="104"/>
      <c r="E12" s="105"/>
      <c r="F12" s="29" t="str">
        <f t="shared" si="0"/>
        <v>Não atende</v>
      </c>
    </row>
    <row r="13" spans="1:6" ht="75" customHeight="1">
      <c r="A13" s="104"/>
      <c r="B13" s="104"/>
      <c r="C13" s="108"/>
      <c r="D13" s="104"/>
      <c r="E13" s="105"/>
      <c r="F13" s="29" t="str">
        <f t="shared" si="0"/>
        <v>Não atende</v>
      </c>
    </row>
    <row r="14" spans="1:6" ht="75" customHeight="1">
      <c r="A14" s="104"/>
      <c r="B14" s="104"/>
      <c r="C14" s="108"/>
      <c r="D14" s="104"/>
      <c r="E14" s="105"/>
      <c r="F14" s="29" t="str">
        <f t="shared" si="0"/>
        <v>Não atende</v>
      </c>
    </row>
    <row r="15" spans="1:6" ht="75" customHeight="1">
      <c r="A15" s="104"/>
      <c r="B15" s="104"/>
      <c r="C15" s="108"/>
      <c r="D15" s="104"/>
      <c r="E15" s="105"/>
      <c r="F15" s="29" t="str">
        <f t="shared" si="0"/>
        <v>Não atende</v>
      </c>
    </row>
    <row r="16" spans="1:6" ht="75" customHeight="1">
      <c r="A16" s="104"/>
      <c r="B16" s="104"/>
      <c r="C16" s="108"/>
      <c r="D16" s="104"/>
      <c r="E16" s="105"/>
      <c r="F16" s="29" t="str">
        <f t="shared" si="0"/>
        <v>Não atende</v>
      </c>
    </row>
    <row r="17" spans="1:6" ht="75" customHeight="1">
      <c r="A17" s="104"/>
      <c r="B17" s="104"/>
      <c r="C17" s="108"/>
      <c r="D17" s="104"/>
      <c r="E17" s="105"/>
      <c r="F17" s="29" t="str">
        <f t="shared" si="0"/>
        <v>Não atende</v>
      </c>
    </row>
    <row r="18" spans="1:6" ht="75" customHeight="1">
      <c r="A18" s="104"/>
      <c r="B18" s="104"/>
      <c r="C18" s="108"/>
      <c r="D18" s="104"/>
      <c r="E18" s="105"/>
      <c r="F18" s="29" t="str">
        <f t="shared" si="0"/>
        <v>Não atende</v>
      </c>
    </row>
    <row r="19" spans="1:6" ht="75" customHeight="1">
      <c r="A19" s="104"/>
      <c r="B19" s="104"/>
      <c r="C19" s="108"/>
      <c r="D19" s="104"/>
      <c r="E19" s="105"/>
      <c r="F19" s="29" t="str">
        <f t="shared" si="0"/>
        <v>Não atende</v>
      </c>
    </row>
    <row r="20" spans="1:6" ht="75" customHeight="1">
      <c r="A20" s="104"/>
      <c r="B20" s="104"/>
      <c r="C20" s="108"/>
      <c r="D20" s="104"/>
      <c r="E20" s="105"/>
      <c r="F20" s="29" t="str">
        <f t="shared" si="0"/>
        <v>Não atende</v>
      </c>
    </row>
    <row r="21" spans="1:6" ht="75" customHeight="1">
      <c r="A21" s="104"/>
      <c r="B21" s="104"/>
      <c r="C21" s="108"/>
      <c r="D21" s="104"/>
      <c r="E21" s="105"/>
      <c r="F21" s="29" t="str">
        <f t="shared" si="0"/>
        <v>Não atende</v>
      </c>
    </row>
    <row r="22" spans="1:6" ht="75" customHeight="1">
      <c r="A22" s="104"/>
      <c r="B22" s="104"/>
      <c r="C22" s="108"/>
      <c r="D22" s="104"/>
      <c r="E22" s="105"/>
      <c r="F22" s="29" t="str">
        <f t="shared" si="0"/>
        <v>Não atende</v>
      </c>
    </row>
    <row r="23" spans="1:6" ht="75" customHeight="1">
      <c r="A23" s="104"/>
      <c r="B23" s="104"/>
      <c r="C23" s="108"/>
      <c r="D23" s="104"/>
      <c r="E23" s="105"/>
      <c r="F23" s="29" t="str">
        <f t="shared" si="0"/>
        <v>Não atende</v>
      </c>
    </row>
    <row r="24" spans="1:6" ht="75" customHeight="1">
      <c r="A24" s="104"/>
      <c r="B24" s="104"/>
      <c r="C24" s="108"/>
      <c r="D24" s="104"/>
      <c r="E24" s="105"/>
      <c r="F24" s="29" t="str">
        <f t="shared" si="0"/>
        <v>Não atende</v>
      </c>
    </row>
    <row r="25" spans="1:6" ht="75" customHeight="1">
      <c r="A25" s="104"/>
      <c r="B25" s="104"/>
      <c r="C25" s="108"/>
      <c r="D25" s="104"/>
      <c r="E25" s="105"/>
      <c r="F25" s="29" t="str">
        <f t="shared" si="0"/>
        <v>Não atende</v>
      </c>
    </row>
    <row r="26" spans="1:6" ht="75" customHeight="1">
      <c r="A26" s="104"/>
      <c r="B26" s="104"/>
      <c r="C26" s="108"/>
      <c r="D26" s="104"/>
      <c r="E26" s="105"/>
      <c r="F26" s="29" t="str">
        <f t="shared" si="0"/>
        <v>Não atende</v>
      </c>
    </row>
    <row r="27" spans="1:6" ht="75" customHeight="1">
      <c r="A27" s="104"/>
      <c r="B27" s="104"/>
      <c r="C27" s="108"/>
      <c r="D27" s="104"/>
      <c r="E27" s="105"/>
      <c r="F27" s="29" t="str">
        <f t="shared" si="0"/>
        <v>Não atende</v>
      </c>
    </row>
    <row r="28" spans="1:6" ht="75" customHeight="1">
      <c r="A28" s="104"/>
      <c r="B28" s="104"/>
      <c r="C28" s="108"/>
      <c r="D28" s="104"/>
      <c r="E28" s="105"/>
      <c r="F28" s="29" t="str">
        <f t="shared" si="0"/>
        <v>Não atende</v>
      </c>
    </row>
    <row r="29" spans="1:6" ht="75" customHeight="1">
      <c r="A29" s="104"/>
      <c r="B29" s="104"/>
      <c r="C29" s="108"/>
      <c r="D29" s="104"/>
      <c r="E29" s="105"/>
      <c r="F29" s="29" t="str">
        <f t="shared" si="0"/>
        <v>Não atende</v>
      </c>
    </row>
    <row r="30" spans="1:6" ht="75" customHeight="1">
      <c r="A30" s="104"/>
      <c r="B30" s="104"/>
      <c r="C30" s="108"/>
      <c r="D30" s="104"/>
      <c r="E30" s="105"/>
      <c r="F30" s="29" t="str">
        <f t="shared" si="0"/>
        <v>Não atende</v>
      </c>
    </row>
    <row r="31" spans="1:6" ht="75" customHeight="1">
      <c r="A31" s="104"/>
      <c r="B31" s="104"/>
      <c r="C31" s="108"/>
      <c r="D31" s="104"/>
      <c r="E31" s="105"/>
      <c r="F31" s="29" t="str">
        <f t="shared" si="0"/>
        <v>Não atende</v>
      </c>
    </row>
    <row r="32" spans="1:6" ht="75" customHeight="1">
      <c r="A32" s="104"/>
      <c r="B32" s="104"/>
      <c r="C32" s="108"/>
      <c r="D32" s="104"/>
      <c r="E32" s="105"/>
      <c r="F32" s="29" t="str">
        <f t="shared" si="0"/>
        <v>Não atende</v>
      </c>
    </row>
    <row r="33" spans="1:6" ht="75" customHeight="1">
      <c r="A33" s="104"/>
      <c r="B33" s="104"/>
      <c r="C33" s="108"/>
      <c r="D33" s="104"/>
      <c r="E33" s="105"/>
      <c r="F33" s="29" t="str">
        <f t="shared" si="0"/>
        <v>Não atende</v>
      </c>
    </row>
    <row r="34" spans="1:6" ht="75" customHeight="1">
      <c r="A34" s="104"/>
      <c r="B34" s="104"/>
      <c r="C34" s="108"/>
      <c r="D34" s="104"/>
      <c r="E34" s="105"/>
      <c r="F34" s="29" t="str">
        <f t="shared" si="0"/>
        <v>Não atende</v>
      </c>
    </row>
    <row r="35" spans="1:6" ht="75" customHeight="1">
      <c r="A35" s="104"/>
      <c r="B35" s="104"/>
      <c r="C35" s="108"/>
      <c r="D35" s="104"/>
      <c r="E35" s="105"/>
      <c r="F35" s="29" t="str">
        <f t="shared" si="0"/>
        <v>Não atende</v>
      </c>
    </row>
    <row r="36" spans="1:6" ht="75" customHeight="1">
      <c r="A36" s="104"/>
      <c r="B36" s="104"/>
      <c r="C36" s="108"/>
      <c r="D36" s="104"/>
      <c r="E36" s="105"/>
      <c r="F36" s="29" t="str">
        <f t="shared" si="0"/>
        <v>Não atende</v>
      </c>
    </row>
    <row r="37" spans="1:6" ht="75" customHeight="1">
      <c r="A37" s="104"/>
      <c r="B37" s="104"/>
      <c r="C37" s="108"/>
      <c r="D37" s="104"/>
      <c r="E37" s="105"/>
      <c r="F37" s="29" t="str">
        <f t="shared" si="0"/>
        <v>Não atende</v>
      </c>
    </row>
    <row r="38" spans="1:6" ht="75" customHeight="1">
      <c r="A38" s="104"/>
      <c r="B38" s="104"/>
      <c r="C38" s="108"/>
      <c r="D38" s="104"/>
      <c r="E38" s="105"/>
      <c r="F38" s="29" t="str">
        <f t="shared" si="0"/>
        <v>Não atende</v>
      </c>
    </row>
    <row r="39" spans="1:6" ht="75" customHeight="1">
      <c r="A39" s="104"/>
      <c r="B39" s="104"/>
      <c r="C39" s="108"/>
      <c r="D39" s="104"/>
      <c r="E39" s="105"/>
      <c r="F39" s="29" t="str">
        <f t="shared" si="0"/>
        <v>Não atende</v>
      </c>
    </row>
    <row r="40" spans="1:6" ht="75" customHeight="1">
      <c r="A40" s="104"/>
      <c r="B40" s="104"/>
      <c r="C40" s="108"/>
      <c r="D40" s="104"/>
      <c r="E40" s="105"/>
      <c r="F40" s="29" t="str">
        <f t="shared" si="0"/>
        <v>Não atende</v>
      </c>
    </row>
    <row r="41" spans="1:6" ht="75" customHeight="1">
      <c r="A41" s="104"/>
      <c r="B41" s="104"/>
      <c r="C41" s="108"/>
      <c r="D41" s="104"/>
      <c r="E41" s="105"/>
      <c r="F41" s="29" t="str">
        <f t="shared" si="0"/>
        <v>Não atende</v>
      </c>
    </row>
    <row r="42" spans="1:6" ht="75" customHeight="1">
      <c r="A42" s="104"/>
      <c r="B42" s="104"/>
      <c r="C42" s="108"/>
      <c r="D42" s="104"/>
      <c r="E42" s="105"/>
      <c r="F42" s="29" t="str">
        <f t="shared" si="0"/>
        <v>Não atende</v>
      </c>
    </row>
    <row r="43" spans="1:6" ht="75" customHeight="1">
      <c r="A43" s="104"/>
      <c r="B43" s="104"/>
      <c r="C43" s="108"/>
      <c r="D43" s="104"/>
      <c r="E43" s="105"/>
      <c r="F43" s="29" t="str">
        <f t="shared" si="0"/>
        <v>Não atende</v>
      </c>
    </row>
    <row r="44" spans="1:6" ht="75" customHeight="1">
      <c r="A44" s="104"/>
      <c r="B44" s="104"/>
      <c r="C44" s="108"/>
      <c r="D44" s="104"/>
      <c r="E44" s="105"/>
      <c r="F44" s="29" t="str">
        <f t="shared" si="0"/>
        <v>Não atende</v>
      </c>
    </row>
    <row r="45" spans="1:6" ht="75" customHeight="1">
      <c r="A45" s="104"/>
      <c r="B45" s="104"/>
      <c r="C45" s="108"/>
      <c r="D45" s="104"/>
      <c r="E45" s="105"/>
      <c r="F45" s="29" t="str">
        <f t="shared" si="0"/>
        <v>Não atende</v>
      </c>
    </row>
    <row r="46" spans="1:6" ht="75" customHeight="1">
      <c r="A46" s="104"/>
      <c r="B46" s="104"/>
      <c r="C46" s="108"/>
      <c r="D46" s="104"/>
      <c r="E46" s="105"/>
      <c r="F46" s="29" t="str">
        <f t="shared" si="0"/>
        <v>Não atende</v>
      </c>
    </row>
    <row r="47" spans="1:6" ht="75" customHeight="1">
      <c r="A47" s="104"/>
      <c r="B47" s="104"/>
      <c r="C47" s="108"/>
      <c r="D47" s="104"/>
      <c r="E47" s="105"/>
      <c r="F47" s="29" t="str">
        <f t="shared" si="0"/>
        <v>Não atende</v>
      </c>
    </row>
    <row r="48" spans="1:6" ht="75" customHeight="1">
      <c r="A48" s="104"/>
      <c r="B48" s="104"/>
      <c r="C48" s="108"/>
      <c r="D48" s="104"/>
      <c r="E48" s="105"/>
      <c r="F48" s="29" t="str">
        <f t="shared" si="0"/>
        <v>Não atende</v>
      </c>
    </row>
    <row r="49" spans="1:6" ht="75" customHeight="1">
      <c r="A49" s="104"/>
      <c r="B49" s="104"/>
      <c r="C49" s="108"/>
      <c r="D49" s="104"/>
      <c r="E49" s="105"/>
      <c r="F49" s="29" t="str">
        <f t="shared" si="0"/>
        <v>Não atende</v>
      </c>
    </row>
    <row r="50" spans="1:6" ht="75" customHeight="1">
      <c r="A50" s="104"/>
      <c r="B50" s="104"/>
      <c r="C50" s="108"/>
      <c r="D50" s="104"/>
      <c r="E50" s="105"/>
      <c r="F50" s="29" t="str">
        <f t="shared" si="0"/>
        <v>Não atende</v>
      </c>
    </row>
    <row r="51" spans="1:6" ht="75" customHeight="1">
      <c r="A51" s="104"/>
      <c r="B51" s="104"/>
      <c r="C51" s="108"/>
      <c r="D51" s="104"/>
      <c r="E51" s="105"/>
      <c r="F51" s="29" t="str">
        <f t="shared" si="0"/>
        <v>Não atende</v>
      </c>
    </row>
    <row r="52" spans="1:6" ht="75" customHeight="1">
      <c r="A52" s="104"/>
      <c r="B52" s="104"/>
      <c r="C52" s="108"/>
      <c r="D52" s="104"/>
      <c r="E52" s="105"/>
      <c r="F52" s="29" t="str">
        <f t="shared" si="0"/>
        <v>Não atende</v>
      </c>
    </row>
    <row r="53" spans="1:6" ht="75" customHeight="1">
      <c r="A53" s="104"/>
      <c r="B53" s="104"/>
      <c r="C53" s="108"/>
      <c r="D53" s="104"/>
      <c r="E53" s="105"/>
      <c r="F53" s="29" t="str">
        <f t="shared" si="0"/>
        <v>Não atende</v>
      </c>
    </row>
    <row r="54" spans="1:6" ht="75" customHeight="1">
      <c r="A54" s="104"/>
      <c r="B54" s="104"/>
      <c r="C54" s="108"/>
      <c r="D54" s="104"/>
      <c r="E54" s="105"/>
      <c r="F54" s="29" t="str">
        <f t="shared" si="0"/>
        <v>Não atende</v>
      </c>
    </row>
    <row r="55" spans="1:6" ht="75" customHeight="1">
      <c r="A55" s="104"/>
      <c r="B55" s="104"/>
      <c r="C55" s="108"/>
      <c r="D55" s="104"/>
      <c r="E55" s="105"/>
      <c r="F55" s="29" t="str">
        <f t="shared" si="0"/>
        <v>Não atende</v>
      </c>
    </row>
    <row r="56" spans="1:6" ht="75" customHeight="1">
      <c r="A56" s="104"/>
      <c r="B56" s="104"/>
      <c r="C56" s="108"/>
      <c r="D56" s="104"/>
      <c r="E56" s="105"/>
      <c r="F56" s="29" t="str">
        <f t="shared" si="0"/>
        <v>Não atende</v>
      </c>
    </row>
    <row r="57" spans="1:6" ht="75" customHeight="1">
      <c r="A57" s="104"/>
      <c r="B57" s="104"/>
      <c r="C57" s="108"/>
      <c r="D57" s="104"/>
      <c r="E57" s="105"/>
      <c r="F57" s="29" t="str">
        <f t="shared" si="0"/>
        <v>Não atende</v>
      </c>
    </row>
    <row r="58" spans="1:6" ht="75" customHeight="1">
      <c r="A58" s="104"/>
      <c r="B58" s="104"/>
      <c r="C58" s="108"/>
      <c r="D58" s="104"/>
      <c r="E58" s="105"/>
      <c r="F58" s="29" t="str">
        <f t="shared" si="0"/>
        <v>Não atende</v>
      </c>
    </row>
    <row r="59" spans="1:6" ht="75" customHeight="1">
      <c r="A59" s="104"/>
      <c r="B59" s="104"/>
      <c r="C59" s="108"/>
      <c r="D59" s="104"/>
      <c r="E59" s="105"/>
      <c r="F59" s="29" t="str">
        <f t="shared" si="0"/>
        <v>Não atende</v>
      </c>
    </row>
    <row r="60" spans="1:6" ht="75" customHeight="1">
      <c r="A60" s="104"/>
      <c r="B60" s="104"/>
      <c r="C60" s="108"/>
      <c r="D60" s="104"/>
      <c r="E60" s="105"/>
      <c r="F60" s="29" t="str">
        <f t="shared" si="0"/>
        <v>Não atende</v>
      </c>
    </row>
    <row r="61" spans="1:6" ht="75" customHeight="1">
      <c r="A61" s="104"/>
      <c r="B61" s="104"/>
      <c r="C61" s="108"/>
      <c r="D61" s="104"/>
      <c r="E61" s="105"/>
      <c r="F61" s="29" t="str">
        <f t="shared" si="0"/>
        <v>Não atende</v>
      </c>
    </row>
    <row r="62" spans="1:6" ht="75" customHeight="1">
      <c r="A62" s="104"/>
      <c r="B62" s="104"/>
      <c r="C62" s="108"/>
      <c r="D62" s="104"/>
      <c r="E62" s="105"/>
      <c r="F62" s="29" t="str">
        <f t="shared" si="0"/>
        <v>Não atende</v>
      </c>
    </row>
    <row r="63" spans="1:6" ht="75" customHeight="1">
      <c r="A63" s="104"/>
      <c r="B63" s="104"/>
      <c r="C63" s="108"/>
      <c r="D63" s="104"/>
      <c r="E63" s="105"/>
      <c r="F63" s="29" t="str">
        <f t="shared" si="0"/>
        <v>Não atende</v>
      </c>
    </row>
    <row r="64" spans="1:6" ht="75" customHeight="1">
      <c r="A64" s="104"/>
      <c r="B64" s="104"/>
      <c r="C64" s="108"/>
      <c r="D64" s="104"/>
      <c r="E64" s="105"/>
      <c r="F64" s="29" t="str">
        <f t="shared" si="0"/>
        <v>Não atende</v>
      </c>
    </row>
    <row r="65" spans="1:6" ht="75" customHeight="1">
      <c r="A65" s="104"/>
      <c r="B65" s="104"/>
      <c r="C65" s="108"/>
      <c r="D65" s="104"/>
      <c r="E65" s="105"/>
      <c r="F65" s="29" t="str">
        <f t="shared" si="0"/>
        <v>Não atende</v>
      </c>
    </row>
    <row r="66" spans="1:6" ht="75" customHeight="1">
      <c r="A66" s="104"/>
      <c r="B66" s="104"/>
      <c r="C66" s="108"/>
      <c r="D66" s="104"/>
      <c r="E66" s="105"/>
      <c r="F66" s="29" t="str">
        <f t="shared" si="0"/>
        <v>Não atende</v>
      </c>
    </row>
    <row r="67" spans="1:6" ht="75" customHeight="1">
      <c r="A67" s="104"/>
      <c r="B67" s="104"/>
      <c r="C67" s="108"/>
      <c r="D67" s="104"/>
      <c r="E67" s="105"/>
      <c r="F67" s="29" t="str">
        <f t="shared" si="0"/>
        <v>Não atende</v>
      </c>
    </row>
    <row r="68" spans="1:6" ht="75" customHeight="1">
      <c r="A68" s="104"/>
      <c r="B68" s="104"/>
      <c r="C68" s="108"/>
      <c r="D68" s="104"/>
      <c r="E68" s="105"/>
      <c r="F68" s="29" t="str">
        <f t="shared" si="0"/>
        <v>Não atende</v>
      </c>
    </row>
    <row r="69" spans="1:6" ht="75" customHeight="1">
      <c r="A69" s="104"/>
      <c r="B69" s="104"/>
      <c r="C69" s="108"/>
      <c r="D69" s="104"/>
      <c r="E69" s="105"/>
      <c r="F69" s="29" t="str">
        <f t="shared" ref="F69:F100" si="1">IF(AND(D69="Sim",E69="Sim"),"Atende","Não atende")</f>
        <v>Não atende</v>
      </c>
    </row>
    <row r="70" spans="1:6" ht="75" customHeight="1">
      <c r="A70" s="104"/>
      <c r="B70" s="104"/>
      <c r="C70" s="108"/>
      <c r="D70" s="104"/>
      <c r="E70" s="105"/>
      <c r="F70" s="29" t="str">
        <f t="shared" si="1"/>
        <v>Não atende</v>
      </c>
    </row>
    <row r="71" spans="1:6" ht="75" customHeight="1">
      <c r="A71" s="104"/>
      <c r="B71" s="104"/>
      <c r="C71" s="108"/>
      <c r="D71" s="104"/>
      <c r="E71" s="105"/>
      <c r="F71" s="29" t="str">
        <f t="shared" si="1"/>
        <v>Não atende</v>
      </c>
    </row>
    <row r="72" spans="1:6" ht="75" customHeight="1">
      <c r="A72" s="104"/>
      <c r="B72" s="104"/>
      <c r="C72" s="108"/>
      <c r="D72" s="104"/>
      <c r="E72" s="105"/>
      <c r="F72" s="29" t="str">
        <f t="shared" si="1"/>
        <v>Não atende</v>
      </c>
    </row>
    <row r="73" spans="1:6" ht="75" customHeight="1">
      <c r="A73" s="104"/>
      <c r="B73" s="104"/>
      <c r="C73" s="108"/>
      <c r="D73" s="104"/>
      <c r="E73" s="105"/>
      <c r="F73" s="29" t="str">
        <f t="shared" si="1"/>
        <v>Não atende</v>
      </c>
    </row>
    <row r="74" spans="1:6" ht="75" customHeight="1">
      <c r="A74" s="104"/>
      <c r="B74" s="104"/>
      <c r="C74" s="108"/>
      <c r="D74" s="104"/>
      <c r="E74" s="105"/>
      <c r="F74" s="29" t="str">
        <f t="shared" si="1"/>
        <v>Não atende</v>
      </c>
    </row>
    <row r="75" spans="1:6" ht="75" customHeight="1">
      <c r="A75" s="104"/>
      <c r="B75" s="104"/>
      <c r="C75" s="108"/>
      <c r="D75" s="104"/>
      <c r="E75" s="105"/>
      <c r="F75" s="29" t="str">
        <f t="shared" si="1"/>
        <v>Não atende</v>
      </c>
    </row>
    <row r="76" spans="1:6" ht="75" customHeight="1">
      <c r="A76" s="104"/>
      <c r="B76" s="104"/>
      <c r="C76" s="108"/>
      <c r="D76" s="104"/>
      <c r="E76" s="105"/>
      <c r="F76" s="29" t="str">
        <f t="shared" si="1"/>
        <v>Não atende</v>
      </c>
    </row>
    <row r="77" spans="1:6" ht="75" customHeight="1">
      <c r="A77" s="104"/>
      <c r="B77" s="104"/>
      <c r="C77" s="108"/>
      <c r="D77" s="104"/>
      <c r="E77" s="105"/>
      <c r="F77" s="29" t="str">
        <f t="shared" si="1"/>
        <v>Não atende</v>
      </c>
    </row>
    <row r="78" spans="1:6" ht="75" customHeight="1">
      <c r="A78" s="104"/>
      <c r="B78" s="104"/>
      <c r="C78" s="108"/>
      <c r="D78" s="104"/>
      <c r="E78" s="105"/>
      <c r="F78" s="29" t="str">
        <f t="shared" si="1"/>
        <v>Não atende</v>
      </c>
    </row>
    <row r="79" spans="1:6" ht="75" customHeight="1">
      <c r="A79" s="104"/>
      <c r="B79" s="104"/>
      <c r="C79" s="108"/>
      <c r="D79" s="104"/>
      <c r="E79" s="105"/>
      <c r="F79" s="29" t="str">
        <f t="shared" si="1"/>
        <v>Não atende</v>
      </c>
    </row>
    <row r="80" spans="1:6" ht="75" customHeight="1">
      <c r="A80" s="104"/>
      <c r="B80" s="104"/>
      <c r="C80" s="108"/>
      <c r="D80" s="104"/>
      <c r="E80" s="105"/>
      <c r="F80" s="29" t="str">
        <f t="shared" si="1"/>
        <v>Não atende</v>
      </c>
    </row>
    <row r="81" spans="1:6" ht="75" customHeight="1">
      <c r="A81" s="104"/>
      <c r="B81" s="104"/>
      <c r="C81" s="108"/>
      <c r="D81" s="104"/>
      <c r="E81" s="105"/>
      <c r="F81" s="29" t="str">
        <f t="shared" si="1"/>
        <v>Não atende</v>
      </c>
    </row>
    <row r="82" spans="1:6" ht="75" customHeight="1">
      <c r="A82" s="104"/>
      <c r="B82" s="104"/>
      <c r="C82" s="108"/>
      <c r="D82" s="104"/>
      <c r="E82" s="105"/>
      <c r="F82" s="29" t="str">
        <f t="shared" si="1"/>
        <v>Não atende</v>
      </c>
    </row>
    <row r="83" spans="1:6" ht="75" customHeight="1">
      <c r="A83" s="104"/>
      <c r="B83" s="104"/>
      <c r="C83" s="108"/>
      <c r="D83" s="104"/>
      <c r="E83" s="105"/>
      <c r="F83" s="29" t="str">
        <f t="shared" si="1"/>
        <v>Não atende</v>
      </c>
    </row>
    <row r="84" spans="1:6" ht="75" customHeight="1">
      <c r="A84" s="104"/>
      <c r="B84" s="104"/>
      <c r="C84" s="108"/>
      <c r="D84" s="104"/>
      <c r="E84" s="105"/>
      <c r="F84" s="29" t="str">
        <f t="shared" si="1"/>
        <v>Não atende</v>
      </c>
    </row>
    <row r="85" spans="1:6" ht="75" customHeight="1">
      <c r="A85" s="104"/>
      <c r="B85" s="104"/>
      <c r="C85" s="108"/>
      <c r="D85" s="104"/>
      <c r="E85" s="105"/>
      <c r="F85" s="29" t="str">
        <f t="shared" si="1"/>
        <v>Não atende</v>
      </c>
    </row>
    <row r="86" spans="1:6" ht="75" customHeight="1">
      <c r="A86" s="104"/>
      <c r="B86" s="104"/>
      <c r="C86" s="108"/>
      <c r="D86" s="104"/>
      <c r="E86" s="105"/>
      <c r="F86" s="29" t="str">
        <f t="shared" si="1"/>
        <v>Não atende</v>
      </c>
    </row>
    <row r="87" spans="1:6" ht="75" customHeight="1">
      <c r="A87" s="104"/>
      <c r="B87" s="104"/>
      <c r="C87" s="108"/>
      <c r="D87" s="104"/>
      <c r="E87" s="105"/>
      <c r="F87" s="29" t="str">
        <f t="shared" si="1"/>
        <v>Não atende</v>
      </c>
    </row>
    <row r="88" spans="1:6" ht="75" customHeight="1">
      <c r="A88" s="104"/>
      <c r="B88" s="104"/>
      <c r="C88" s="108"/>
      <c r="D88" s="104"/>
      <c r="E88" s="105"/>
      <c r="F88" s="29" t="str">
        <f t="shared" si="1"/>
        <v>Não atende</v>
      </c>
    </row>
    <row r="89" spans="1:6" ht="75" customHeight="1">
      <c r="A89" s="104"/>
      <c r="B89" s="104"/>
      <c r="C89" s="108"/>
      <c r="D89" s="104"/>
      <c r="E89" s="105"/>
      <c r="F89" s="29" t="str">
        <f t="shared" si="1"/>
        <v>Não atende</v>
      </c>
    </row>
    <row r="90" spans="1:6" ht="75" customHeight="1">
      <c r="A90" s="104"/>
      <c r="B90" s="104"/>
      <c r="C90" s="108"/>
      <c r="D90" s="104"/>
      <c r="E90" s="105"/>
      <c r="F90" s="29" t="str">
        <f t="shared" si="1"/>
        <v>Não atende</v>
      </c>
    </row>
    <row r="91" spans="1:6" ht="75" customHeight="1">
      <c r="A91" s="104"/>
      <c r="B91" s="104"/>
      <c r="C91" s="108"/>
      <c r="D91" s="104"/>
      <c r="E91" s="105"/>
      <c r="F91" s="29" t="str">
        <f t="shared" si="1"/>
        <v>Não atende</v>
      </c>
    </row>
    <row r="92" spans="1:6" ht="75" customHeight="1">
      <c r="A92" s="104"/>
      <c r="B92" s="104"/>
      <c r="C92" s="108"/>
      <c r="D92" s="104"/>
      <c r="E92" s="105"/>
      <c r="F92" s="29" t="str">
        <f t="shared" si="1"/>
        <v>Não atende</v>
      </c>
    </row>
    <row r="93" spans="1:6" ht="75" customHeight="1">
      <c r="A93" s="104"/>
      <c r="B93" s="104"/>
      <c r="C93" s="108"/>
      <c r="D93" s="104"/>
      <c r="E93" s="105"/>
      <c r="F93" s="29" t="str">
        <f t="shared" si="1"/>
        <v>Não atende</v>
      </c>
    </row>
    <row r="94" spans="1:6" ht="75" customHeight="1">
      <c r="A94" s="104"/>
      <c r="B94" s="104"/>
      <c r="C94" s="108"/>
      <c r="D94" s="104"/>
      <c r="E94" s="105"/>
      <c r="F94" s="29" t="str">
        <f t="shared" si="1"/>
        <v>Não atende</v>
      </c>
    </row>
    <row r="95" spans="1:6" ht="75" customHeight="1">
      <c r="A95" s="104"/>
      <c r="B95" s="104"/>
      <c r="C95" s="108"/>
      <c r="D95" s="104"/>
      <c r="E95" s="105"/>
      <c r="F95" s="29" t="str">
        <f t="shared" si="1"/>
        <v>Não atende</v>
      </c>
    </row>
    <row r="96" spans="1:6" ht="75" customHeight="1">
      <c r="A96" s="104"/>
      <c r="B96" s="104"/>
      <c r="C96" s="108"/>
      <c r="D96" s="104"/>
      <c r="E96" s="105"/>
      <c r="F96" s="29" t="str">
        <f t="shared" si="1"/>
        <v>Não atende</v>
      </c>
    </row>
    <row r="97" spans="1:6" ht="75" customHeight="1">
      <c r="A97" s="104"/>
      <c r="B97" s="104"/>
      <c r="C97" s="108"/>
      <c r="D97" s="104"/>
      <c r="E97" s="105"/>
      <c r="F97" s="29" t="str">
        <f t="shared" si="1"/>
        <v>Não atende</v>
      </c>
    </row>
    <row r="98" spans="1:6" ht="75" customHeight="1">
      <c r="A98" s="104"/>
      <c r="B98" s="104"/>
      <c r="C98" s="108"/>
      <c r="D98" s="104"/>
      <c r="E98" s="105"/>
      <c r="F98" s="29" t="str">
        <f t="shared" si="1"/>
        <v>Não atende</v>
      </c>
    </row>
    <row r="99" spans="1:6" ht="75" customHeight="1">
      <c r="A99" s="104"/>
      <c r="B99" s="104"/>
      <c r="C99" s="108"/>
      <c r="D99" s="104"/>
      <c r="E99" s="105"/>
      <c r="F99" s="29" t="str">
        <f t="shared" si="1"/>
        <v>Não atende</v>
      </c>
    </row>
    <row r="100" spans="1:6" ht="75" customHeight="1" thickBot="1">
      <c r="A100" s="104"/>
      <c r="B100" s="104"/>
      <c r="C100" s="108"/>
      <c r="D100" s="104"/>
      <c r="E100" s="105"/>
      <c r="F100" s="30" t="str">
        <f t="shared" si="1"/>
        <v>Não atende</v>
      </c>
    </row>
  </sheetData>
  <sheetProtection algorithmName="SHA-512" hashValue="4rgSBLu8sHez8WRjH5yZs3X7DOXkv1Z3aV0QMZgdov/6wyRoMvHSwtk3hVqlglZbzKe1/uubLCaEJnFuDX/Eyw==" saltValue="05W39PPOgSc3fK9Sup09aw==" spinCount="100000"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D4" activePane="bottomRight" state="frozen"/>
      <selection pane="bottomRight" activeCell="E7" sqref="E7"/>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31"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5.1" customHeight="1">
      <c r="A1" s="175" t="s">
        <v>0</v>
      </c>
      <c r="B1" s="176"/>
      <c r="C1" s="176"/>
      <c r="D1" s="176"/>
      <c r="E1" s="176"/>
      <c r="F1" s="176"/>
      <c r="G1" s="176"/>
      <c r="H1" s="176"/>
      <c r="I1" s="176"/>
      <c r="J1" s="176"/>
      <c r="K1" s="176"/>
      <c r="L1" s="177"/>
    </row>
    <row r="2" spans="1:12" ht="47.1" customHeight="1" thickBot="1">
      <c r="A2" s="178" t="s">
        <v>1</v>
      </c>
      <c r="B2" s="179"/>
      <c r="C2" s="179"/>
      <c r="D2" s="179"/>
      <c r="E2" s="179"/>
      <c r="F2" s="179"/>
      <c r="G2" s="179"/>
      <c r="H2" s="179"/>
      <c r="I2" s="179"/>
      <c r="J2" s="179"/>
      <c r="K2" s="179"/>
      <c r="L2" s="180"/>
    </row>
    <row r="3" spans="1:12" ht="90.75" thickBot="1">
      <c r="A3" s="44" t="s">
        <v>7</v>
      </c>
      <c r="B3" s="44" t="s">
        <v>8</v>
      </c>
      <c r="C3" s="44" t="s">
        <v>9</v>
      </c>
      <c r="D3" s="43" t="s">
        <v>35</v>
      </c>
      <c r="E3" s="42" t="s">
        <v>36</v>
      </c>
      <c r="F3" s="42" t="s">
        <v>37</v>
      </c>
      <c r="G3" s="42" t="s">
        <v>38</v>
      </c>
      <c r="H3" s="42" t="s">
        <v>39</v>
      </c>
      <c r="I3" s="42" t="s">
        <v>40</v>
      </c>
      <c r="J3" s="42" t="s">
        <v>41</v>
      </c>
      <c r="K3" s="51" t="s">
        <v>42</v>
      </c>
      <c r="L3" s="52" t="s">
        <v>43</v>
      </c>
    </row>
    <row r="4" spans="1:12" ht="75" customHeight="1">
      <c r="A4" s="45" t="str" cm="1">
        <f t="array" ref="A4:C7">_xlfn._xlws.FILTER(Tabela7[[Macrotema]:[Tema Regulatório]],Tabela7[Resultado]= "Atende")</f>
        <v>Assuntos Transversais</v>
      </c>
      <c r="B4" s="45" t="str">
        <v>ASREG</v>
      </c>
      <c r="C4" s="48" t="str">
        <v>1.5 - Estabelecimento de modelo de Ambiente Regulatório Experimental (Sandbox Regulatório) para a Anvisa</v>
      </c>
      <c r="D4" s="109" t="s">
        <v>44</v>
      </c>
      <c r="E4" s="110" t="s">
        <v>18</v>
      </c>
      <c r="F4" s="111" t="s">
        <v>18</v>
      </c>
      <c r="G4" s="111" t="s">
        <v>18</v>
      </c>
      <c r="H4" s="111" t="s">
        <v>18</v>
      </c>
      <c r="I4" s="111" t="s">
        <v>18</v>
      </c>
      <c r="J4" s="111" t="s">
        <v>44</v>
      </c>
      <c r="K4" s="112" t="s">
        <v>18</v>
      </c>
      <c r="L4" s="29">
        <f>COUNTIF(D4:K4,"Sim")</f>
        <v>6</v>
      </c>
    </row>
    <row r="5" spans="1:12" ht="75" customHeight="1">
      <c r="A5" s="46" t="str">
        <v>Assuntos Transversais</v>
      </c>
      <c r="B5" s="46" t="str">
        <v>ASREG</v>
      </c>
      <c r="C5" s="49" t="str">
        <v>1.16 - Requisitos para regularização de produtos antissépticos de uso humano.</v>
      </c>
      <c r="D5" s="113" t="s">
        <v>18</v>
      </c>
      <c r="E5" s="111" t="s">
        <v>18</v>
      </c>
      <c r="F5" s="114" t="s">
        <v>18</v>
      </c>
      <c r="G5" s="114" t="s">
        <v>18</v>
      </c>
      <c r="H5" s="114" t="s">
        <v>18</v>
      </c>
      <c r="I5" s="114" t="s">
        <v>18</v>
      </c>
      <c r="J5" s="114" t="s">
        <v>44</v>
      </c>
      <c r="K5" s="115" t="s">
        <v>44</v>
      </c>
      <c r="L5" s="29">
        <f t="shared" ref="L5:L54" si="0">COUNTIF(D5:K5,"Sim")</f>
        <v>6</v>
      </c>
    </row>
    <row r="6" spans="1:12" ht="75" customHeight="1">
      <c r="A6" s="46" t="str">
        <v>Assuntos Transversais</v>
      </c>
      <c r="B6" s="46" t="str">
        <v>ASREG</v>
      </c>
      <c r="C6" s="49" t="str">
        <v>1.20 - Revisão e Consolidação de Normas do estoque regulatório da Anvisa</v>
      </c>
      <c r="D6" s="113" t="s">
        <v>44</v>
      </c>
      <c r="E6" s="111" t="s">
        <v>18</v>
      </c>
      <c r="F6" s="111" t="s">
        <v>18</v>
      </c>
      <c r="G6" s="111" t="s">
        <v>44</v>
      </c>
      <c r="H6" s="111" t="s">
        <v>44</v>
      </c>
      <c r="I6" s="111" t="s">
        <v>44</v>
      </c>
      <c r="J6" s="111" t="s">
        <v>44</v>
      </c>
      <c r="K6" s="112" t="s">
        <v>18</v>
      </c>
      <c r="L6" s="29">
        <f t="shared" si="0"/>
        <v>3</v>
      </c>
    </row>
    <row r="7" spans="1:12" ht="75" customHeight="1">
      <c r="A7" s="46" t="str">
        <v>Assuntos Transversais</v>
      </c>
      <c r="B7" s="46" t="str">
        <v>ASREG</v>
      </c>
      <c r="C7" s="49" t="str">
        <v>Procedimentos para o Enquadramento de Produtos Fronteira</v>
      </c>
      <c r="D7" s="111" t="s">
        <v>44</v>
      </c>
      <c r="E7" s="111" t="s">
        <v>18</v>
      </c>
      <c r="F7" s="111" t="s">
        <v>44</v>
      </c>
      <c r="G7" s="111" t="s">
        <v>44</v>
      </c>
      <c r="H7" s="111" t="s">
        <v>44</v>
      </c>
      <c r="I7" s="111" t="s">
        <v>44</v>
      </c>
      <c r="J7" s="111" t="s">
        <v>44</v>
      </c>
      <c r="K7" s="111" t="s">
        <v>44</v>
      </c>
      <c r="L7" s="29">
        <f t="shared" si="0"/>
        <v>1</v>
      </c>
    </row>
    <row r="8" spans="1:12" ht="75" customHeight="1">
      <c r="A8" s="46"/>
      <c r="B8" s="46"/>
      <c r="C8" s="49"/>
      <c r="D8" s="111"/>
      <c r="E8" s="111"/>
      <c r="F8" s="111"/>
      <c r="G8" s="111"/>
      <c r="H8" s="111"/>
      <c r="I8" s="111"/>
      <c r="J8" s="111"/>
      <c r="K8" s="112"/>
      <c r="L8" s="29">
        <f t="shared" si="0"/>
        <v>0</v>
      </c>
    </row>
    <row r="9" spans="1:12" ht="75" customHeight="1">
      <c r="A9" s="46"/>
      <c r="B9" s="46"/>
      <c r="C9" s="49"/>
      <c r="D9" s="111"/>
      <c r="E9" s="111"/>
      <c r="F9" s="111"/>
      <c r="G9" s="111"/>
      <c r="H9" s="111"/>
      <c r="I9" s="111"/>
      <c r="J9" s="111"/>
      <c r="K9" s="112"/>
      <c r="L9" s="29">
        <f t="shared" si="0"/>
        <v>0</v>
      </c>
    </row>
    <row r="10" spans="1:12" ht="75" customHeight="1">
      <c r="A10" s="46"/>
      <c r="B10" s="46"/>
      <c r="C10" s="49"/>
      <c r="D10" s="113"/>
      <c r="E10" s="111"/>
      <c r="F10" s="111"/>
      <c r="G10" s="111"/>
      <c r="H10" s="111"/>
      <c r="I10" s="111"/>
      <c r="J10" s="111"/>
      <c r="K10" s="112"/>
      <c r="L10" s="29">
        <f t="shared" si="0"/>
        <v>0</v>
      </c>
    </row>
    <row r="11" spans="1:12" ht="75" customHeight="1">
      <c r="A11" s="46"/>
      <c r="B11" s="46"/>
      <c r="C11" s="49"/>
      <c r="D11" s="113"/>
      <c r="E11" s="111"/>
      <c r="F11" s="111"/>
      <c r="G11" s="111"/>
      <c r="H11" s="111"/>
      <c r="I11" s="111"/>
      <c r="J11" s="111"/>
      <c r="K11" s="112"/>
      <c r="L11" s="29">
        <f t="shared" si="0"/>
        <v>0</v>
      </c>
    </row>
    <row r="12" spans="1:12" ht="75" customHeight="1">
      <c r="A12" s="46"/>
      <c r="B12" s="46"/>
      <c r="C12" s="49"/>
      <c r="D12" s="113"/>
      <c r="E12" s="111"/>
      <c r="F12" s="111"/>
      <c r="G12" s="111"/>
      <c r="H12" s="111"/>
      <c r="I12" s="111"/>
      <c r="J12" s="111"/>
      <c r="K12" s="112"/>
      <c r="L12" s="29">
        <f t="shared" si="0"/>
        <v>0</v>
      </c>
    </row>
    <row r="13" spans="1:12" ht="75" customHeight="1">
      <c r="A13" s="46"/>
      <c r="B13" s="46"/>
      <c r="C13" s="49"/>
      <c r="D13" s="113"/>
      <c r="E13" s="111"/>
      <c r="F13" s="111"/>
      <c r="G13" s="111"/>
      <c r="H13" s="111"/>
      <c r="I13" s="111"/>
      <c r="J13" s="111"/>
      <c r="K13" s="112"/>
      <c r="L13" s="29">
        <f t="shared" si="0"/>
        <v>0</v>
      </c>
    </row>
    <row r="14" spans="1:12" ht="75" customHeight="1">
      <c r="A14" s="46"/>
      <c r="B14" s="46"/>
      <c r="C14" s="49"/>
      <c r="D14" s="113"/>
      <c r="E14" s="111"/>
      <c r="F14" s="111"/>
      <c r="G14" s="111"/>
      <c r="H14" s="111"/>
      <c r="I14" s="111"/>
      <c r="J14" s="111"/>
      <c r="K14" s="112"/>
      <c r="L14" s="29">
        <f t="shared" si="0"/>
        <v>0</v>
      </c>
    </row>
    <row r="15" spans="1:12" ht="75" customHeight="1">
      <c r="A15" s="46"/>
      <c r="B15" s="46"/>
      <c r="C15" s="49"/>
      <c r="D15" s="113"/>
      <c r="E15" s="111"/>
      <c r="F15" s="111"/>
      <c r="G15" s="111"/>
      <c r="H15" s="111"/>
      <c r="I15" s="111"/>
      <c r="J15" s="111"/>
      <c r="K15" s="112"/>
      <c r="L15" s="29">
        <f t="shared" si="0"/>
        <v>0</v>
      </c>
    </row>
    <row r="16" spans="1:12" ht="75" customHeight="1">
      <c r="A16" s="46"/>
      <c r="B16" s="46"/>
      <c r="C16" s="49"/>
      <c r="D16" s="113"/>
      <c r="E16" s="111"/>
      <c r="F16" s="111"/>
      <c r="G16" s="111"/>
      <c r="H16" s="111"/>
      <c r="I16" s="111"/>
      <c r="J16" s="111"/>
      <c r="K16" s="112"/>
      <c r="L16" s="29">
        <f t="shared" si="0"/>
        <v>0</v>
      </c>
    </row>
    <row r="17" spans="1:12" ht="75" customHeight="1">
      <c r="A17" s="46"/>
      <c r="B17" s="46"/>
      <c r="C17" s="49"/>
      <c r="D17" s="113"/>
      <c r="E17" s="111"/>
      <c r="F17" s="111"/>
      <c r="G17" s="111"/>
      <c r="H17" s="111"/>
      <c r="I17" s="111"/>
      <c r="J17" s="111"/>
      <c r="K17" s="112"/>
      <c r="L17" s="29">
        <f t="shared" si="0"/>
        <v>0</v>
      </c>
    </row>
    <row r="18" spans="1:12" ht="75" customHeight="1">
      <c r="A18" s="46"/>
      <c r="B18" s="46"/>
      <c r="C18" s="49"/>
      <c r="D18" s="113"/>
      <c r="E18" s="111"/>
      <c r="F18" s="111"/>
      <c r="G18" s="111"/>
      <c r="H18" s="111"/>
      <c r="I18" s="111"/>
      <c r="J18" s="111"/>
      <c r="K18" s="112"/>
      <c r="L18" s="29">
        <f t="shared" si="0"/>
        <v>0</v>
      </c>
    </row>
    <row r="19" spans="1:12" ht="75" customHeight="1">
      <c r="A19" s="46"/>
      <c r="B19" s="46"/>
      <c r="C19" s="49"/>
      <c r="D19" s="113"/>
      <c r="E19" s="111"/>
      <c r="F19" s="111"/>
      <c r="G19" s="111"/>
      <c r="H19" s="111"/>
      <c r="I19" s="111"/>
      <c r="J19" s="111"/>
      <c r="K19" s="112"/>
      <c r="L19" s="29">
        <f t="shared" si="0"/>
        <v>0</v>
      </c>
    </row>
    <row r="20" spans="1:12" ht="75" customHeight="1">
      <c r="A20" s="46"/>
      <c r="B20" s="46"/>
      <c r="C20" s="49"/>
      <c r="D20" s="113"/>
      <c r="E20" s="111"/>
      <c r="F20" s="111"/>
      <c r="G20" s="111"/>
      <c r="H20" s="111"/>
      <c r="I20" s="111"/>
      <c r="J20" s="111"/>
      <c r="K20" s="112"/>
      <c r="L20" s="29">
        <f t="shared" si="0"/>
        <v>0</v>
      </c>
    </row>
    <row r="21" spans="1:12" ht="75" customHeight="1">
      <c r="A21" s="46"/>
      <c r="B21" s="46"/>
      <c r="C21" s="49"/>
      <c r="D21" s="113"/>
      <c r="E21" s="111"/>
      <c r="F21" s="111"/>
      <c r="G21" s="111"/>
      <c r="H21" s="111"/>
      <c r="I21" s="111"/>
      <c r="J21" s="111"/>
      <c r="K21" s="112"/>
      <c r="L21" s="29">
        <f t="shared" si="0"/>
        <v>0</v>
      </c>
    </row>
    <row r="22" spans="1:12" ht="75" customHeight="1">
      <c r="A22" s="46"/>
      <c r="B22" s="46"/>
      <c r="C22" s="49"/>
      <c r="D22" s="113"/>
      <c r="E22" s="111"/>
      <c r="F22" s="111"/>
      <c r="G22" s="111"/>
      <c r="H22" s="111"/>
      <c r="I22" s="111"/>
      <c r="J22" s="111"/>
      <c r="K22" s="112"/>
      <c r="L22" s="29">
        <f t="shared" si="0"/>
        <v>0</v>
      </c>
    </row>
    <row r="23" spans="1:12" ht="75" customHeight="1">
      <c r="A23" s="46"/>
      <c r="B23" s="46"/>
      <c r="C23" s="49"/>
      <c r="D23" s="113"/>
      <c r="E23" s="111"/>
      <c r="F23" s="111"/>
      <c r="G23" s="111"/>
      <c r="H23" s="111"/>
      <c r="I23" s="111"/>
      <c r="J23" s="111"/>
      <c r="K23" s="112"/>
      <c r="L23" s="29">
        <f t="shared" si="0"/>
        <v>0</v>
      </c>
    </row>
    <row r="24" spans="1:12" ht="75" customHeight="1">
      <c r="A24" s="46"/>
      <c r="B24" s="46"/>
      <c r="C24" s="49"/>
      <c r="D24" s="113"/>
      <c r="E24" s="111"/>
      <c r="F24" s="111"/>
      <c r="G24" s="111"/>
      <c r="H24" s="111"/>
      <c r="I24" s="111"/>
      <c r="J24" s="111"/>
      <c r="K24" s="112"/>
      <c r="L24" s="29">
        <f t="shared" si="0"/>
        <v>0</v>
      </c>
    </row>
    <row r="25" spans="1:12" ht="75" customHeight="1">
      <c r="A25" s="46"/>
      <c r="B25" s="46"/>
      <c r="C25" s="49"/>
      <c r="D25" s="113"/>
      <c r="E25" s="111"/>
      <c r="F25" s="111"/>
      <c r="G25" s="111"/>
      <c r="H25" s="111"/>
      <c r="I25" s="111"/>
      <c r="J25" s="111"/>
      <c r="K25" s="112"/>
      <c r="L25" s="29">
        <f t="shared" si="0"/>
        <v>0</v>
      </c>
    </row>
    <row r="26" spans="1:12" ht="75" customHeight="1">
      <c r="A26" s="46"/>
      <c r="B26" s="46"/>
      <c r="C26" s="49"/>
      <c r="D26" s="113"/>
      <c r="E26" s="111"/>
      <c r="F26" s="111"/>
      <c r="G26" s="111"/>
      <c r="H26" s="111"/>
      <c r="I26" s="111"/>
      <c r="J26" s="111"/>
      <c r="K26" s="112"/>
      <c r="L26" s="29">
        <f t="shared" si="0"/>
        <v>0</v>
      </c>
    </row>
    <row r="27" spans="1:12" ht="75" customHeight="1">
      <c r="A27" s="46"/>
      <c r="B27" s="46"/>
      <c r="C27" s="49"/>
      <c r="D27" s="113"/>
      <c r="E27" s="111"/>
      <c r="F27" s="111"/>
      <c r="G27" s="111"/>
      <c r="H27" s="111"/>
      <c r="I27" s="111"/>
      <c r="J27" s="111"/>
      <c r="K27" s="112"/>
      <c r="L27" s="29">
        <f t="shared" si="0"/>
        <v>0</v>
      </c>
    </row>
    <row r="28" spans="1:12" ht="75" customHeight="1">
      <c r="A28" s="46"/>
      <c r="B28" s="46"/>
      <c r="C28" s="49"/>
      <c r="D28" s="113"/>
      <c r="E28" s="111"/>
      <c r="F28" s="111"/>
      <c r="G28" s="111"/>
      <c r="H28" s="111"/>
      <c r="I28" s="111"/>
      <c r="J28" s="111"/>
      <c r="K28" s="112"/>
      <c r="L28" s="29">
        <f t="shared" si="0"/>
        <v>0</v>
      </c>
    </row>
    <row r="29" spans="1:12" ht="75" customHeight="1">
      <c r="A29" s="46"/>
      <c r="B29" s="46"/>
      <c r="C29" s="49"/>
      <c r="D29" s="113"/>
      <c r="E29" s="111"/>
      <c r="F29" s="111"/>
      <c r="G29" s="111"/>
      <c r="H29" s="111"/>
      <c r="I29" s="111"/>
      <c r="J29" s="111"/>
      <c r="K29" s="112"/>
      <c r="L29" s="29">
        <f t="shared" si="0"/>
        <v>0</v>
      </c>
    </row>
    <row r="30" spans="1:12" ht="75" customHeight="1">
      <c r="A30" s="46"/>
      <c r="B30" s="46"/>
      <c r="C30" s="49"/>
      <c r="D30" s="113"/>
      <c r="E30" s="111"/>
      <c r="F30" s="111"/>
      <c r="G30" s="111"/>
      <c r="H30" s="111"/>
      <c r="I30" s="111"/>
      <c r="J30" s="111"/>
      <c r="K30" s="112"/>
      <c r="L30" s="29">
        <f t="shared" si="0"/>
        <v>0</v>
      </c>
    </row>
    <row r="31" spans="1:12" ht="75" customHeight="1">
      <c r="A31" s="46"/>
      <c r="B31" s="46"/>
      <c r="C31" s="49"/>
      <c r="D31" s="113"/>
      <c r="E31" s="111"/>
      <c r="F31" s="111"/>
      <c r="G31" s="111"/>
      <c r="H31" s="111"/>
      <c r="I31" s="111"/>
      <c r="J31" s="111"/>
      <c r="K31" s="112"/>
      <c r="L31" s="29">
        <f t="shared" si="0"/>
        <v>0</v>
      </c>
    </row>
    <row r="32" spans="1:12" ht="75" customHeight="1">
      <c r="A32" s="46"/>
      <c r="B32" s="46"/>
      <c r="C32" s="49"/>
      <c r="D32" s="113"/>
      <c r="E32" s="111"/>
      <c r="F32" s="111"/>
      <c r="G32" s="111"/>
      <c r="H32" s="111"/>
      <c r="I32" s="111"/>
      <c r="J32" s="111"/>
      <c r="K32" s="112"/>
      <c r="L32" s="29">
        <f t="shared" si="0"/>
        <v>0</v>
      </c>
    </row>
    <row r="33" spans="1:12" ht="75" customHeight="1">
      <c r="A33" s="46"/>
      <c r="B33" s="46"/>
      <c r="C33" s="49"/>
      <c r="D33" s="113"/>
      <c r="E33" s="111"/>
      <c r="F33" s="111"/>
      <c r="G33" s="111"/>
      <c r="H33" s="111"/>
      <c r="I33" s="111"/>
      <c r="J33" s="111"/>
      <c r="K33" s="112"/>
      <c r="L33" s="29">
        <f t="shared" si="0"/>
        <v>0</v>
      </c>
    </row>
    <row r="34" spans="1:12" ht="75" customHeight="1">
      <c r="A34" s="46"/>
      <c r="B34" s="46"/>
      <c r="C34" s="49"/>
      <c r="D34" s="113"/>
      <c r="E34" s="111"/>
      <c r="F34" s="111"/>
      <c r="G34" s="111"/>
      <c r="H34" s="111"/>
      <c r="I34" s="111"/>
      <c r="J34" s="111"/>
      <c r="K34" s="112"/>
      <c r="L34" s="29">
        <f t="shared" si="0"/>
        <v>0</v>
      </c>
    </row>
    <row r="35" spans="1:12" ht="75" customHeight="1">
      <c r="A35" s="46"/>
      <c r="B35" s="46"/>
      <c r="C35" s="49"/>
      <c r="D35" s="113"/>
      <c r="E35" s="111"/>
      <c r="F35" s="111"/>
      <c r="G35" s="111"/>
      <c r="H35" s="111"/>
      <c r="I35" s="111"/>
      <c r="J35" s="111"/>
      <c r="K35" s="112"/>
      <c r="L35" s="29">
        <f t="shared" si="0"/>
        <v>0</v>
      </c>
    </row>
    <row r="36" spans="1:12" ht="75" customHeight="1">
      <c r="A36" s="46"/>
      <c r="B36" s="46"/>
      <c r="C36" s="49"/>
      <c r="D36" s="113"/>
      <c r="E36" s="111"/>
      <c r="F36" s="111"/>
      <c r="G36" s="111"/>
      <c r="H36" s="111"/>
      <c r="I36" s="111"/>
      <c r="J36" s="111"/>
      <c r="K36" s="112"/>
      <c r="L36" s="29">
        <f t="shared" si="0"/>
        <v>0</v>
      </c>
    </row>
    <row r="37" spans="1:12" ht="75" customHeight="1">
      <c r="A37" s="46"/>
      <c r="B37" s="46"/>
      <c r="C37" s="49"/>
      <c r="D37" s="113"/>
      <c r="E37" s="111"/>
      <c r="F37" s="111"/>
      <c r="G37" s="111"/>
      <c r="H37" s="111"/>
      <c r="I37" s="111"/>
      <c r="J37" s="111"/>
      <c r="K37" s="112"/>
      <c r="L37" s="29">
        <f t="shared" si="0"/>
        <v>0</v>
      </c>
    </row>
    <row r="38" spans="1:12" ht="75" customHeight="1">
      <c r="A38" s="46"/>
      <c r="B38" s="46"/>
      <c r="C38" s="49"/>
      <c r="D38" s="113"/>
      <c r="E38" s="111"/>
      <c r="F38" s="111"/>
      <c r="G38" s="111"/>
      <c r="H38" s="111"/>
      <c r="I38" s="111"/>
      <c r="J38" s="111"/>
      <c r="K38" s="112"/>
      <c r="L38" s="29">
        <f t="shared" si="0"/>
        <v>0</v>
      </c>
    </row>
    <row r="39" spans="1:12" ht="75" customHeight="1">
      <c r="A39" s="46"/>
      <c r="B39" s="46"/>
      <c r="C39" s="49"/>
      <c r="D39" s="113"/>
      <c r="E39" s="111"/>
      <c r="F39" s="111"/>
      <c r="G39" s="111"/>
      <c r="H39" s="111"/>
      <c r="I39" s="111"/>
      <c r="J39" s="111"/>
      <c r="K39" s="112"/>
      <c r="L39" s="29">
        <f t="shared" si="0"/>
        <v>0</v>
      </c>
    </row>
    <row r="40" spans="1:12" ht="75" customHeight="1">
      <c r="A40" s="46"/>
      <c r="B40" s="46"/>
      <c r="C40" s="49"/>
      <c r="D40" s="113"/>
      <c r="E40" s="111"/>
      <c r="F40" s="111"/>
      <c r="G40" s="111"/>
      <c r="H40" s="111"/>
      <c r="I40" s="111"/>
      <c r="J40" s="111"/>
      <c r="K40" s="112"/>
      <c r="L40" s="29">
        <f t="shared" si="0"/>
        <v>0</v>
      </c>
    </row>
    <row r="41" spans="1:12" ht="75" customHeight="1">
      <c r="A41" s="46"/>
      <c r="B41" s="46"/>
      <c r="C41" s="49"/>
      <c r="D41" s="113"/>
      <c r="E41" s="111"/>
      <c r="F41" s="111"/>
      <c r="G41" s="111"/>
      <c r="H41" s="111"/>
      <c r="I41" s="111"/>
      <c r="J41" s="111"/>
      <c r="K41" s="112"/>
      <c r="L41" s="29">
        <f t="shared" si="0"/>
        <v>0</v>
      </c>
    </row>
    <row r="42" spans="1:12" ht="75" customHeight="1">
      <c r="A42" s="46"/>
      <c r="B42" s="46"/>
      <c r="C42" s="49"/>
      <c r="D42" s="113"/>
      <c r="E42" s="111"/>
      <c r="F42" s="111"/>
      <c r="G42" s="111"/>
      <c r="H42" s="111"/>
      <c r="I42" s="111"/>
      <c r="J42" s="111"/>
      <c r="K42" s="112"/>
      <c r="L42" s="29">
        <f t="shared" si="0"/>
        <v>0</v>
      </c>
    </row>
    <row r="43" spans="1:12" ht="75" customHeight="1">
      <c r="A43" s="46"/>
      <c r="B43" s="46"/>
      <c r="C43" s="49"/>
      <c r="D43" s="113"/>
      <c r="E43" s="111"/>
      <c r="F43" s="111"/>
      <c r="G43" s="111"/>
      <c r="H43" s="111"/>
      <c r="I43" s="111"/>
      <c r="J43" s="111"/>
      <c r="K43" s="112"/>
      <c r="L43" s="29">
        <f t="shared" si="0"/>
        <v>0</v>
      </c>
    </row>
    <row r="44" spans="1:12" ht="75" customHeight="1">
      <c r="A44" s="46"/>
      <c r="B44" s="46"/>
      <c r="C44" s="49"/>
      <c r="D44" s="113"/>
      <c r="E44" s="111"/>
      <c r="F44" s="111"/>
      <c r="G44" s="111"/>
      <c r="H44" s="111"/>
      <c r="I44" s="111"/>
      <c r="J44" s="111"/>
      <c r="K44" s="112"/>
      <c r="L44" s="29">
        <f t="shared" si="0"/>
        <v>0</v>
      </c>
    </row>
    <row r="45" spans="1:12" ht="75" customHeight="1">
      <c r="A45" s="46"/>
      <c r="B45" s="46"/>
      <c r="C45" s="49"/>
      <c r="D45" s="113"/>
      <c r="E45" s="111"/>
      <c r="F45" s="111"/>
      <c r="G45" s="111"/>
      <c r="H45" s="111"/>
      <c r="I45" s="111"/>
      <c r="J45" s="111"/>
      <c r="K45" s="112"/>
      <c r="L45" s="29">
        <f t="shared" si="0"/>
        <v>0</v>
      </c>
    </row>
    <row r="46" spans="1:12" ht="75" customHeight="1">
      <c r="A46" s="46"/>
      <c r="B46" s="46"/>
      <c r="C46" s="49"/>
      <c r="D46" s="113"/>
      <c r="E46" s="111"/>
      <c r="F46" s="111"/>
      <c r="G46" s="111"/>
      <c r="H46" s="111"/>
      <c r="I46" s="111"/>
      <c r="J46" s="111"/>
      <c r="K46" s="112"/>
      <c r="L46" s="29">
        <f t="shared" si="0"/>
        <v>0</v>
      </c>
    </row>
    <row r="47" spans="1:12" ht="75" customHeight="1">
      <c r="A47" s="46"/>
      <c r="B47" s="46"/>
      <c r="C47" s="49"/>
      <c r="D47" s="113"/>
      <c r="E47" s="111"/>
      <c r="F47" s="111"/>
      <c r="G47" s="111"/>
      <c r="H47" s="111"/>
      <c r="I47" s="111"/>
      <c r="J47" s="111"/>
      <c r="K47" s="112"/>
      <c r="L47" s="29">
        <f t="shared" si="0"/>
        <v>0</v>
      </c>
    </row>
    <row r="48" spans="1:12" ht="75" customHeight="1">
      <c r="A48" s="46"/>
      <c r="B48" s="46"/>
      <c r="C48" s="49"/>
      <c r="D48" s="113"/>
      <c r="E48" s="111"/>
      <c r="F48" s="111"/>
      <c r="G48" s="111"/>
      <c r="H48" s="111"/>
      <c r="I48" s="111"/>
      <c r="J48" s="111"/>
      <c r="K48" s="112"/>
      <c r="L48" s="29">
        <f t="shared" si="0"/>
        <v>0</v>
      </c>
    </row>
    <row r="49" spans="1:12" ht="75" customHeight="1">
      <c r="A49" s="46"/>
      <c r="B49" s="46"/>
      <c r="C49" s="49"/>
      <c r="D49" s="113"/>
      <c r="E49" s="111"/>
      <c r="F49" s="111"/>
      <c r="G49" s="111"/>
      <c r="H49" s="111"/>
      <c r="I49" s="111"/>
      <c r="J49" s="111"/>
      <c r="K49" s="112"/>
      <c r="L49" s="29">
        <f t="shared" si="0"/>
        <v>0</v>
      </c>
    </row>
    <row r="50" spans="1:12" ht="75" customHeight="1">
      <c r="A50" s="46"/>
      <c r="B50" s="46"/>
      <c r="C50" s="49"/>
      <c r="D50" s="113"/>
      <c r="E50" s="111"/>
      <c r="F50" s="111"/>
      <c r="G50" s="111"/>
      <c r="H50" s="111"/>
      <c r="I50" s="111"/>
      <c r="J50" s="111"/>
      <c r="K50" s="112"/>
      <c r="L50" s="29">
        <f t="shared" si="0"/>
        <v>0</v>
      </c>
    </row>
    <row r="51" spans="1:12" ht="75" customHeight="1">
      <c r="A51" s="46"/>
      <c r="B51" s="46"/>
      <c r="C51" s="49"/>
      <c r="D51" s="113"/>
      <c r="E51" s="111"/>
      <c r="F51" s="111"/>
      <c r="G51" s="111"/>
      <c r="H51" s="111"/>
      <c r="I51" s="111"/>
      <c r="J51" s="111"/>
      <c r="K51" s="112"/>
      <c r="L51" s="29">
        <f t="shared" si="0"/>
        <v>0</v>
      </c>
    </row>
    <row r="52" spans="1:12" ht="75" customHeight="1">
      <c r="A52" s="46"/>
      <c r="B52" s="46"/>
      <c r="C52" s="49"/>
      <c r="D52" s="113"/>
      <c r="E52" s="111"/>
      <c r="F52" s="111"/>
      <c r="G52" s="111"/>
      <c r="H52" s="111"/>
      <c r="I52" s="111"/>
      <c r="J52" s="111"/>
      <c r="K52" s="112"/>
      <c r="L52" s="29">
        <f t="shared" si="0"/>
        <v>0</v>
      </c>
    </row>
    <row r="53" spans="1:12" ht="75" customHeight="1">
      <c r="A53" s="46"/>
      <c r="B53" s="46"/>
      <c r="C53" s="49"/>
      <c r="D53" s="113"/>
      <c r="E53" s="111"/>
      <c r="F53" s="111"/>
      <c r="G53" s="111"/>
      <c r="H53" s="111"/>
      <c r="I53" s="111"/>
      <c r="J53" s="111"/>
      <c r="K53" s="112"/>
      <c r="L53" s="29">
        <f t="shared" si="0"/>
        <v>0</v>
      </c>
    </row>
    <row r="54" spans="1:12" ht="75" customHeight="1" thickBot="1">
      <c r="A54" s="47"/>
      <c r="B54" s="47"/>
      <c r="C54" s="50"/>
      <c r="D54" s="116"/>
      <c r="E54" s="117"/>
      <c r="F54" s="117"/>
      <c r="G54" s="117"/>
      <c r="H54" s="117"/>
      <c r="I54" s="117"/>
      <c r="J54" s="117"/>
      <c r="K54" s="118"/>
      <c r="L54" s="30">
        <f t="shared" si="0"/>
        <v>0</v>
      </c>
    </row>
  </sheetData>
  <sheetProtection algorithmName="SHA-512" hashValue="ASpFT09riyZu1Otmkg0zWHxnswZTc1c1TY5zsMvR/x2QdQumeuqyjNWBQ7LuPzQneBgtbMYzIe2bd2grQ9lBDw==" saltValue="aCFCoAD2+Y4A5yuWeytttQ==" spinCount="100000" sheet="1" objects="1" scenarios="1"/>
  <mergeCells count="2">
    <mergeCell ref="A2:L2"/>
    <mergeCell ref="A1:L1"/>
  </mergeCells>
  <phoneticPr fontId="3" type="noConversion"/>
  <dataValidations count="1">
    <dataValidation type="list" allowBlank="1" showInputMessage="1" showErrorMessage="1" sqref="D4:E54 F4:K4 F6: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Normal="100" workbookViewId="0">
      <pane xSplit="3" ySplit="4" topLeftCell="D6" activePane="bottomRight" state="frozen"/>
      <selection pane="bottomRight" activeCell="A8" sqref="A8"/>
      <selection pane="bottomLeft" activeCell="C5" sqref="C5"/>
      <selection pane="topRight" activeCell="C5" sqref="C5"/>
    </sheetView>
  </sheetViews>
  <sheetFormatPr defaultColWidth="48.7109375" defaultRowHeight="15"/>
  <cols>
    <col min="1" max="1" width="18.42578125" style="1" customWidth="1"/>
    <col min="2" max="2" width="13.42578125" style="5" customWidth="1"/>
    <col min="3" max="3" width="70.42578125" style="1" customWidth="1"/>
    <col min="4" max="4" width="43.7109375" style="3" customWidth="1"/>
    <col min="5" max="5" width="50.28515625" style="3" customWidth="1"/>
    <col min="6" max="6" width="31.42578125" style="3" customWidth="1"/>
    <col min="7" max="7" width="29.42578125" style="3" customWidth="1"/>
    <col min="8" max="9" width="41.42578125" style="3" customWidth="1"/>
    <col min="10" max="10" width="41.7109375" style="3" customWidth="1"/>
    <col min="11" max="11" width="19.7109375" style="3" customWidth="1"/>
    <col min="12" max="16384" width="48.7109375" style="3"/>
  </cols>
  <sheetData>
    <row r="1" spans="1:11" ht="38.450000000000003" customHeight="1">
      <c r="A1" s="175" t="s">
        <v>0</v>
      </c>
      <c r="B1" s="176"/>
      <c r="C1" s="176"/>
      <c r="D1" s="176"/>
      <c r="E1" s="176"/>
      <c r="F1" s="176"/>
      <c r="G1" s="176"/>
      <c r="H1" s="176"/>
      <c r="I1" s="176"/>
      <c r="J1" s="176"/>
      <c r="K1" s="177"/>
    </row>
    <row r="2" spans="1:11" ht="43.35" customHeight="1" thickBot="1">
      <c r="A2" s="178" t="s">
        <v>1</v>
      </c>
      <c r="B2" s="179"/>
      <c r="C2" s="179"/>
      <c r="D2" s="179"/>
      <c r="E2" s="179"/>
      <c r="F2" s="179"/>
      <c r="G2" s="179"/>
      <c r="H2" s="179"/>
      <c r="I2" s="179"/>
      <c r="J2" s="179"/>
      <c r="K2" s="180"/>
    </row>
    <row r="3" spans="1:11" s="1" customFormat="1" ht="45.75" customHeight="1">
      <c r="A3" s="183" t="s">
        <v>7</v>
      </c>
      <c r="B3" s="183" t="s">
        <v>8</v>
      </c>
      <c r="C3" s="183" t="s">
        <v>9</v>
      </c>
      <c r="D3" s="62" t="s">
        <v>45</v>
      </c>
      <c r="E3" s="54" t="s">
        <v>46</v>
      </c>
      <c r="F3" s="185" t="s">
        <v>47</v>
      </c>
      <c r="G3" s="185"/>
      <c r="H3" s="185"/>
      <c r="I3" s="185"/>
      <c r="J3" s="186"/>
      <c r="K3" s="187" t="s">
        <v>43</v>
      </c>
    </row>
    <row r="4" spans="1:11" s="1" customFormat="1" ht="99.6" customHeight="1" thickBot="1">
      <c r="A4" s="184"/>
      <c r="B4" s="184"/>
      <c r="C4" s="184"/>
      <c r="D4" s="63" t="s">
        <v>48</v>
      </c>
      <c r="E4" s="55" t="s">
        <v>49</v>
      </c>
      <c r="F4" s="56" t="s">
        <v>50</v>
      </c>
      <c r="G4" s="56" t="s">
        <v>51</v>
      </c>
      <c r="H4" s="56" t="s">
        <v>52</v>
      </c>
      <c r="I4" s="56" t="s">
        <v>53</v>
      </c>
      <c r="J4" s="85" t="s">
        <v>54</v>
      </c>
      <c r="K4" s="188"/>
    </row>
    <row r="5" spans="1:11" ht="75" customHeight="1">
      <c r="A5" s="59" t="str">
        <f>'4) R-Alcance'!A4</f>
        <v>Assuntos Transversais</v>
      </c>
      <c r="B5" s="59" t="str">
        <f>'4) R-Alcance'!B4</f>
        <v>ASREG</v>
      </c>
      <c r="C5" s="64" t="str">
        <f>'4) R-Alcance'!C4</f>
        <v>1.5 - Estabelecimento de modelo de Ambiente Regulatório Experimental (Sandbox Regulatório) para a Anvisa</v>
      </c>
      <c r="D5" s="109" t="s">
        <v>55</v>
      </c>
      <c r="E5" s="111" t="s">
        <v>56</v>
      </c>
      <c r="F5" s="110" t="s">
        <v>57</v>
      </c>
      <c r="G5" s="110" t="s">
        <v>57</v>
      </c>
      <c r="H5" s="110" t="s">
        <v>58</v>
      </c>
      <c r="I5" s="119" t="s">
        <v>44</v>
      </c>
      <c r="J5" s="119" t="s">
        <v>44</v>
      </c>
      <c r="K5" s="67">
        <f>AVERAGE(VLOOKUP(D5,DICIONÁRIO!$A$1:$B$13,2,FALSE),VLOOKUP(E5,DICIONÁRIO!$A$1:$B$13,2,FALSE),VLOOKUP('5) I-Impacto'!F5,DICIONÁRIO!$A$1:$B$13,2,FALSE),VLOOKUP(G5,DICIONÁRIO!$A$1:$B$13,2,FALSE),VLOOKUP('5) I-Impacto'!H5,DICIONÁRIO!$A$1:$B$13,2,FALSE),VLOOKUP('5) I-Impacto'!I5,DICIONÁRIO!$A$1:$B$13,2,FALSE), VLOOKUP('5) I-Impacto'!J5,DICIONÁRIO!$A$1:$B$13,2,FALSE))</f>
        <v>1.7142857142857142</v>
      </c>
    </row>
    <row r="6" spans="1:11" ht="75" customHeight="1">
      <c r="A6" s="60" t="str">
        <f>'4) R-Alcance'!A5</f>
        <v>Assuntos Transversais</v>
      </c>
      <c r="B6" s="60" t="str">
        <f>'4) R-Alcance'!B5</f>
        <v>ASREG</v>
      </c>
      <c r="C6" s="65" t="str">
        <f>'4) R-Alcance'!C5</f>
        <v>1.16 - Requisitos para regularização de produtos antissépticos de uso humano.</v>
      </c>
      <c r="D6" s="109" t="s">
        <v>56</v>
      </c>
      <c r="E6" s="111" t="s">
        <v>56</v>
      </c>
      <c r="F6" s="110" t="s">
        <v>58</v>
      </c>
      <c r="G6" s="110" t="s">
        <v>58</v>
      </c>
      <c r="H6" s="111" t="s">
        <v>59</v>
      </c>
      <c r="I6" s="112" t="s">
        <v>44</v>
      </c>
      <c r="J6" s="112" t="s">
        <v>18</v>
      </c>
      <c r="K6" s="67">
        <f>AVERAGE(VLOOKUP(D6,DICIONÁRIO!$A$1:$B$13,2,FALSE),VLOOKUP(E6,DICIONÁRIO!$A$1:$B$13,2,FALSE),VLOOKUP('5) I-Impacto'!F6,DICIONÁRIO!$A$1:$B$13,2,FALSE),VLOOKUP(G6,DICIONÁRIO!$A$1:$B$13,2,FALSE),VLOOKUP('5) I-Impacto'!H6,DICIONÁRIO!$A$1:$B$13,2,FALSE),VLOOKUP('5) I-Impacto'!I6,DICIONÁRIO!$A$1:$B$13,2,FALSE), VLOOKUP('5) I-Impacto'!J6,DICIONÁRIO!$A$1:$B$13,2,FALSE))</f>
        <v>1.7142857142857142</v>
      </c>
    </row>
    <row r="7" spans="1:11" ht="75" customHeight="1">
      <c r="A7" s="60" t="str">
        <f>'4) R-Alcance'!A6</f>
        <v>Assuntos Transversais</v>
      </c>
      <c r="B7" s="60" t="str">
        <f>'4) R-Alcance'!B6</f>
        <v>ASREG</v>
      </c>
      <c r="C7" s="65" t="str">
        <f>'4) R-Alcance'!C6</f>
        <v>1.20 - Revisão e Consolidação de Normas do estoque regulatório da Anvisa</v>
      </c>
      <c r="D7" s="113" t="s">
        <v>60</v>
      </c>
      <c r="E7" s="111" t="s">
        <v>60</v>
      </c>
      <c r="F7" s="111" t="s">
        <v>59</v>
      </c>
      <c r="G7" s="111" t="s">
        <v>61</v>
      </c>
      <c r="H7" s="111" t="s">
        <v>62</v>
      </c>
      <c r="I7" s="112" t="s">
        <v>44</v>
      </c>
      <c r="J7" s="112" t="s">
        <v>44</v>
      </c>
      <c r="K7" s="67">
        <f>AVERAGE(VLOOKUP(D7,DICIONÁRIO!$A$1:$B$13,2,FALSE),VLOOKUP(E7,DICIONÁRIO!$A$1:$B$13,2,FALSE),VLOOKUP('5) I-Impacto'!F7,DICIONÁRIO!$A$1:$B$13,2,FALSE),VLOOKUP(G7,DICIONÁRIO!$A$1:$B$13,2,FALSE),VLOOKUP('5) I-Impacto'!H7,DICIONÁRIO!$A$1:$B$13,2,FALSE),VLOOKUP('5) I-Impacto'!I7,DICIONÁRIO!$A$1:$B$13,2,FALSE), VLOOKUP('5) I-Impacto'!J7,DICIONÁRIO!$A$1:$B$13,2,FALSE))</f>
        <v>0.5</v>
      </c>
    </row>
    <row r="8" spans="1:11" ht="75" customHeight="1">
      <c r="A8" s="60" t="str">
        <f>'4) R-Alcance'!A7</f>
        <v>Assuntos Transversais</v>
      </c>
      <c r="B8" s="60" t="str">
        <f>'4) R-Alcance'!B7</f>
        <v>ASREG</v>
      </c>
      <c r="C8" s="65" t="str">
        <f>'4) R-Alcance'!C7</f>
        <v>Procedimentos para o Enquadramento de Produtos Fronteira</v>
      </c>
      <c r="D8" s="113" t="s">
        <v>55</v>
      </c>
      <c r="E8" s="111" t="s">
        <v>56</v>
      </c>
      <c r="F8" s="111" t="s">
        <v>57</v>
      </c>
      <c r="G8" s="111" t="s">
        <v>57</v>
      </c>
      <c r="H8" s="111" t="s">
        <v>59</v>
      </c>
      <c r="I8" s="112" t="s">
        <v>44</v>
      </c>
      <c r="J8" s="112" t="s">
        <v>44</v>
      </c>
      <c r="K8" s="67">
        <f>AVERAGE(VLOOKUP(D8,DICIONÁRIO!$A$1:$B$13,2,FALSE),VLOOKUP(E8,DICIONÁRIO!$A$1:$B$13,2,FALSE),VLOOKUP('5) I-Impacto'!F8,DICIONÁRIO!$A$1:$B$13,2,FALSE),VLOOKUP(G8,DICIONÁRIO!$A$1:$B$13,2,FALSE),VLOOKUP('5) I-Impacto'!H8,DICIONÁRIO!$A$1:$B$13,2,FALSE),VLOOKUP('5) I-Impacto'!I8,DICIONÁRIO!$A$1:$B$13,2,FALSE), VLOOKUP('5) I-Impacto'!J8,DICIONÁRIO!$A$1:$B$13,2,FALSE))</f>
        <v>1.5714285714285714</v>
      </c>
    </row>
    <row r="9" spans="1:11" ht="75" customHeight="1">
      <c r="A9" s="60">
        <f>'4) R-Alcance'!A8</f>
        <v>0</v>
      </c>
      <c r="B9" s="60">
        <f>'4) R-Alcance'!B8</f>
        <v>0</v>
      </c>
      <c r="C9" s="65">
        <f>'4) R-Alcance'!C8</f>
        <v>0</v>
      </c>
      <c r="D9" s="113"/>
      <c r="E9" s="111"/>
      <c r="F9" s="111"/>
      <c r="G9" s="111"/>
      <c r="H9" s="111"/>
      <c r="I9" s="112"/>
      <c r="J9" s="112"/>
      <c r="K9" s="67" t="e">
        <f>AVERAGE(VLOOKUP(D9,DICIONÁRIO!$A$1:$B$13,2,FALSE),VLOOKUP(E9,DICIONÁRIO!$A$1:$B$13,2,FALSE),VLOOKUP('5) I-Impacto'!F9,DICIONÁRIO!$A$1:$B$13,2,FALSE),VLOOKUP(G9,DICIONÁRIO!$A$1:$B$13,2,FALSE),VLOOKUP('5) I-Impacto'!H9,DICIONÁRIO!$A$1:$B$13,2,FALSE),VLOOKUP('5) I-Impacto'!I9,DICIONÁRIO!$A$1:$B$13,2,FALSE), VLOOKUP('5) I-Impacto'!J9,DICIONÁRIO!$A$1:$B$13,2,FALSE))</f>
        <v>#N/A</v>
      </c>
    </row>
    <row r="10" spans="1:11" ht="75" customHeight="1">
      <c r="A10" s="60">
        <f>'4) R-Alcance'!A9</f>
        <v>0</v>
      </c>
      <c r="B10" s="60">
        <f>'4) R-Alcance'!B9</f>
        <v>0</v>
      </c>
      <c r="C10" s="65">
        <f>'4) R-Alcance'!C9</f>
        <v>0</v>
      </c>
      <c r="D10" s="113"/>
      <c r="E10" s="111"/>
      <c r="F10" s="111"/>
      <c r="G10" s="111"/>
      <c r="H10" s="111"/>
      <c r="I10" s="112"/>
      <c r="J10" s="112"/>
      <c r="K10" s="67" t="e">
        <f>AVERAGE(VLOOKUP(D10,DICIONÁRIO!$A$1:$B$13,2,FALSE),VLOOKUP(E10,DICIONÁRIO!$A$1:$B$13,2,FALSE),VLOOKUP('5) I-Impacto'!F10,DICIONÁRIO!$A$1:$B$13,2,FALSE),VLOOKUP(G10,DICIONÁRIO!$A$1:$B$13,2,FALSE),VLOOKUP('5) I-Impacto'!H10,DICIONÁRIO!$A$1:$B$13,2,FALSE),VLOOKUP('5) I-Impacto'!I10,DICIONÁRIO!$A$1:$B$13,2,FALSE), VLOOKUP('5) I-Impacto'!J10,DICIONÁRIO!$A$1:$B$13,2,FALSE))</f>
        <v>#N/A</v>
      </c>
    </row>
    <row r="11" spans="1:11" ht="75" customHeight="1">
      <c r="A11" s="60">
        <f>'4) R-Alcance'!A10</f>
        <v>0</v>
      </c>
      <c r="B11" s="60">
        <f>'4) R-Alcance'!B10</f>
        <v>0</v>
      </c>
      <c r="C11" s="65">
        <f>'4) R-Alcance'!C10</f>
        <v>0</v>
      </c>
      <c r="D11" s="113"/>
      <c r="E11" s="111"/>
      <c r="F11" s="111"/>
      <c r="G11" s="111"/>
      <c r="H11" s="111"/>
      <c r="I11" s="112"/>
      <c r="J11" s="112"/>
      <c r="K11" s="67" t="e">
        <f>AVERAGE(VLOOKUP(D11,DICIONÁRIO!$A$1:$B$13,2,FALSE),VLOOKUP(E11,DICIONÁRIO!$A$1:$B$13,2,FALSE),VLOOKUP('5) I-Impacto'!F11,DICIONÁRIO!$A$1:$B$13,2,FALSE),VLOOKUP(G11,DICIONÁRIO!$A$1:$B$13,2,FALSE),VLOOKUP('5) I-Impacto'!H11,DICIONÁRIO!$A$1:$B$13,2,FALSE),VLOOKUP('5) I-Impacto'!I11,DICIONÁRIO!$A$1:$B$13,2,FALSE), VLOOKUP('5) I-Impacto'!J11,DICIONÁRIO!$A$1:$B$13,2,FALSE))</f>
        <v>#N/A</v>
      </c>
    </row>
    <row r="12" spans="1:11" ht="75" customHeight="1">
      <c r="A12" s="60">
        <f>'4) R-Alcance'!A11</f>
        <v>0</v>
      </c>
      <c r="B12" s="60">
        <f>'4) R-Alcance'!B11</f>
        <v>0</v>
      </c>
      <c r="C12" s="65">
        <f>'4) R-Alcance'!C11</f>
        <v>0</v>
      </c>
      <c r="D12" s="113"/>
      <c r="E12" s="111"/>
      <c r="F12" s="111"/>
      <c r="G12" s="111"/>
      <c r="H12" s="111"/>
      <c r="I12" s="112"/>
      <c r="J12" s="112"/>
      <c r="K12" s="67" t="e">
        <f>AVERAGE(VLOOKUP(D12,DICIONÁRIO!$A$1:$B$13,2,FALSE),VLOOKUP(E12,DICIONÁRIO!$A$1:$B$13,2,FALSE),VLOOKUP('5) I-Impacto'!F12,DICIONÁRIO!$A$1:$B$13,2,FALSE),VLOOKUP(G12,DICIONÁRIO!$A$1:$B$13,2,FALSE),VLOOKUP('5) I-Impacto'!H12,DICIONÁRIO!$A$1:$B$13,2,FALSE),VLOOKUP('5) I-Impacto'!I12,DICIONÁRIO!$A$1:$B$13,2,FALSE), VLOOKUP('5) I-Impacto'!J12,DICIONÁRIO!$A$1:$B$13,2,FALSE))</f>
        <v>#N/A</v>
      </c>
    </row>
    <row r="13" spans="1:11" ht="75" customHeight="1">
      <c r="A13" s="60">
        <f>'4) R-Alcance'!A12</f>
        <v>0</v>
      </c>
      <c r="B13" s="60">
        <f>'4) R-Alcance'!B12</f>
        <v>0</v>
      </c>
      <c r="C13" s="65">
        <f>'4) R-Alcance'!C12</f>
        <v>0</v>
      </c>
      <c r="D13" s="113"/>
      <c r="E13" s="111"/>
      <c r="F13" s="111"/>
      <c r="G13" s="111"/>
      <c r="H13" s="111"/>
      <c r="I13" s="112"/>
      <c r="J13" s="112"/>
      <c r="K13" s="67"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60">
        <f>'4) R-Alcance'!A13</f>
        <v>0</v>
      </c>
      <c r="B14" s="60">
        <f>'4) R-Alcance'!B13</f>
        <v>0</v>
      </c>
      <c r="C14" s="65">
        <f>'4) R-Alcance'!C13</f>
        <v>0</v>
      </c>
      <c r="D14" s="113"/>
      <c r="E14" s="111"/>
      <c r="F14" s="111"/>
      <c r="G14" s="111"/>
      <c r="H14" s="111"/>
      <c r="I14" s="112"/>
      <c r="J14" s="112"/>
      <c r="K14" s="67"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60">
        <f>'4) R-Alcance'!A14</f>
        <v>0</v>
      </c>
      <c r="B15" s="60">
        <f>'4) R-Alcance'!B14</f>
        <v>0</v>
      </c>
      <c r="C15" s="65">
        <f>'4) R-Alcance'!C14</f>
        <v>0</v>
      </c>
      <c r="D15" s="113"/>
      <c r="E15" s="111"/>
      <c r="F15" s="111"/>
      <c r="G15" s="111"/>
      <c r="H15" s="111"/>
      <c r="I15" s="112"/>
      <c r="J15" s="112"/>
      <c r="K15" s="67"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60">
        <f>'4) R-Alcance'!A15</f>
        <v>0</v>
      </c>
      <c r="B16" s="60">
        <f>'4) R-Alcance'!B15</f>
        <v>0</v>
      </c>
      <c r="C16" s="65">
        <f>'4) R-Alcance'!C15</f>
        <v>0</v>
      </c>
      <c r="D16" s="113"/>
      <c r="E16" s="111"/>
      <c r="F16" s="111"/>
      <c r="G16" s="111"/>
      <c r="H16" s="111"/>
      <c r="I16" s="112"/>
      <c r="J16" s="112"/>
      <c r="K16" s="67"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60">
        <f>'4) R-Alcance'!A16</f>
        <v>0</v>
      </c>
      <c r="B17" s="60">
        <f>'4) R-Alcance'!B16</f>
        <v>0</v>
      </c>
      <c r="C17" s="65">
        <f>'4) R-Alcance'!C16</f>
        <v>0</v>
      </c>
      <c r="D17" s="113"/>
      <c r="E17" s="111"/>
      <c r="F17" s="111"/>
      <c r="G17" s="111"/>
      <c r="H17" s="111"/>
      <c r="I17" s="112"/>
      <c r="J17" s="112"/>
      <c r="K17" s="67"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60">
        <f>'4) R-Alcance'!A17</f>
        <v>0</v>
      </c>
      <c r="B18" s="60">
        <f>'4) R-Alcance'!B17</f>
        <v>0</v>
      </c>
      <c r="C18" s="65">
        <f>'4) R-Alcance'!C17</f>
        <v>0</v>
      </c>
      <c r="D18" s="113"/>
      <c r="E18" s="111"/>
      <c r="F18" s="111"/>
      <c r="G18" s="111"/>
      <c r="H18" s="111"/>
      <c r="I18" s="112"/>
      <c r="J18" s="112"/>
      <c r="K18" s="67"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60">
        <f>'4) R-Alcance'!A18</f>
        <v>0</v>
      </c>
      <c r="B19" s="60">
        <f>'4) R-Alcance'!B18</f>
        <v>0</v>
      </c>
      <c r="C19" s="65">
        <f>'4) R-Alcance'!C18</f>
        <v>0</v>
      </c>
      <c r="D19" s="113"/>
      <c r="E19" s="111"/>
      <c r="F19" s="111"/>
      <c r="G19" s="111"/>
      <c r="H19" s="111"/>
      <c r="I19" s="112"/>
      <c r="J19" s="112"/>
      <c r="K19" s="67"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60">
        <f>'4) R-Alcance'!A19</f>
        <v>0</v>
      </c>
      <c r="B20" s="60">
        <f>'4) R-Alcance'!B19</f>
        <v>0</v>
      </c>
      <c r="C20" s="65">
        <f>'4) R-Alcance'!C19</f>
        <v>0</v>
      </c>
      <c r="D20" s="113"/>
      <c r="E20" s="111"/>
      <c r="F20" s="111"/>
      <c r="G20" s="111"/>
      <c r="H20" s="111"/>
      <c r="I20" s="112"/>
      <c r="J20" s="112"/>
      <c r="K20" s="67"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60">
        <f>'4) R-Alcance'!A20</f>
        <v>0</v>
      </c>
      <c r="B21" s="60">
        <f>'4) R-Alcance'!B20</f>
        <v>0</v>
      </c>
      <c r="C21" s="65">
        <f>'4) R-Alcance'!C20</f>
        <v>0</v>
      </c>
      <c r="D21" s="113"/>
      <c r="E21" s="111"/>
      <c r="F21" s="111"/>
      <c r="G21" s="111"/>
      <c r="H21" s="111"/>
      <c r="I21" s="112"/>
      <c r="J21" s="112"/>
      <c r="K21" s="67"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60">
        <f>'4) R-Alcance'!A21</f>
        <v>0</v>
      </c>
      <c r="B22" s="60">
        <f>'4) R-Alcance'!B21</f>
        <v>0</v>
      </c>
      <c r="C22" s="65">
        <f>'4) R-Alcance'!C21</f>
        <v>0</v>
      </c>
      <c r="D22" s="113"/>
      <c r="E22" s="111"/>
      <c r="F22" s="111"/>
      <c r="G22" s="111"/>
      <c r="H22" s="111"/>
      <c r="I22" s="112"/>
      <c r="J22" s="112"/>
      <c r="K22" s="67"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60">
        <f>'4) R-Alcance'!A22</f>
        <v>0</v>
      </c>
      <c r="B23" s="60">
        <f>'4) R-Alcance'!B22</f>
        <v>0</v>
      </c>
      <c r="C23" s="65">
        <f>'4) R-Alcance'!C22</f>
        <v>0</v>
      </c>
      <c r="D23" s="113"/>
      <c r="E23" s="111"/>
      <c r="F23" s="111"/>
      <c r="G23" s="111"/>
      <c r="H23" s="111"/>
      <c r="I23" s="112"/>
      <c r="J23" s="112"/>
      <c r="K23" s="67"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60">
        <f>'4) R-Alcance'!A23</f>
        <v>0</v>
      </c>
      <c r="B24" s="60">
        <f>'4) R-Alcance'!B23</f>
        <v>0</v>
      </c>
      <c r="C24" s="65">
        <f>'4) R-Alcance'!C23</f>
        <v>0</v>
      </c>
      <c r="D24" s="113"/>
      <c r="E24" s="111"/>
      <c r="F24" s="111"/>
      <c r="G24" s="111"/>
      <c r="H24" s="111"/>
      <c r="I24" s="112"/>
      <c r="J24" s="112"/>
      <c r="K24" s="67"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60">
        <f>'4) R-Alcance'!A24</f>
        <v>0</v>
      </c>
      <c r="B25" s="60">
        <f>'4) R-Alcance'!B24</f>
        <v>0</v>
      </c>
      <c r="C25" s="65">
        <f>'4) R-Alcance'!C24</f>
        <v>0</v>
      </c>
      <c r="D25" s="113"/>
      <c r="E25" s="111"/>
      <c r="F25" s="111"/>
      <c r="G25" s="111"/>
      <c r="H25" s="111"/>
      <c r="I25" s="112"/>
      <c r="J25" s="112"/>
      <c r="K25" s="67"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60">
        <f>'4) R-Alcance'!A25</f>
        <v>0</v>
      </c>
      <c r="B26" s="60">
        <f>'4) R-Alcance'!B25</f>
        <v>0</v>
      </c>
      <c r="C26" s="65">
        <f>'4) R-Alcance'!C25</f>
        <v>0</v>
      </c>
      <c r="D26" s="113"/>
      <c r="E26" s="111"/>
      <c r="F26" s="111"/>
      <c r="G26" s="111"/>
      <c r="H26" s="111"/>
      <c r="I26" s="112"/>
      <c r="J26" s="112"/>
      <c r="K26" s="67"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60">
        <f>'4) R-Alcance'!A26</f>
        <v>0</v>
      </c>
      <c r="B27" s="60">
        <f>'4) R-Alcance'!B26</f>
        <v>0</v>
      </c>
      <c r="C27" s="65">
        <f>'4) R-Alcance'!C26</f>
        <v>0</v>
      </c>
      <c r="D27" s="113"/>
      <c r="E27" s="111"/>
      <c r="F27" s="111"/>
      <c r="G27" s="111"/>
      <c r="H27" s="111"/>
      <c r="I27" s="112"/>
      <c r="J27" s="112"/>
      <c r="K27" s="67"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60">
        <f>'4) R-Alcance'!A27</f>
        <v>0</v>
      </c>
      <c r="B28" s="60">
        <f>'4) R-Alcance'!B27</f>
        <v>0</v>
      </c>
      <c r="C28" s="65">
        <f>'4) R-Alcance'!C27</f>
        <v>0</v>
      </c>
      <c r="D28" s="113"/>
      <c r="E28" s="111"/>
      <c r="F28" s="111"/>
      <c r="G28" s="111"/>
      <c r="H28" s="111"/>
      <c r="I28" s="112"/>
      <c r="J28" s="112"/>
      <c r="K28" s="67"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60">
        <f>'4) R-Alcance'!A28</f>
        <v>0</v>
      </c>
      <c r="B29" s="60">
        <f>'4) R-Alcance'!B28</f>
        <v>0</v>
      </c>
      <c r="C29" s="65">
        <f>'4) R-Alcance'!C28</f>
        <v>0</v>
      </c>
      <c r="D29" s="113"/>
      <c r="E29" s="111"/>
      <c r="F29" s="111"/>
      <c r="G29" s="111"/>
      <c r="H29" s="111"/>
      <c r="I29" s="112"/>
      <c r="J29" s="112"/>
      <c r="K29" s="67"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60">
        <f>'4) R-Alcance'!A29</f>
        <v>0</v>
      </c>
      <c r="B30" s="60">
        <f>'4) R-Alcance'!B29</f>
        <v>0</v>
      </c>
      <c r="C30" s="65">
        <f>'4) R-Alcance'!C29</f>
        <v>0</v>
      </c>
      <c r="D30" s="113"/>
      <c r="E30" s="111"/>
      <c r="F30" s="111"/>
      <c r="G30" s="111"/>
      <c r="H30" s="111"/>
      <c r="I30" s="112"/>
      <c r="J30" s="112"/>
      <c r="K30" s="67"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60">
        <f>'4) R-Alcance'!A30</f>
        <v>0</v>
      </c>
      <c r="B31" s="60">
        <f>'4) R-Alcance'!B30</f>
        <v>0</v>
      </c>
      <c r="C31" s="65">
        <f>'4) R-Alcance'!C30</f>
        <v>0</v>
      </c>
      <c r="D31" s="113"/>
      <c r="E31" s="111"/>
      <c r="F31" s="111"/>
      <c r="G31" s="111"/>
      <c r="H31" s="111"/>
      <c r="I31" s="112"/>
      <c r="J31" s="112"/>
      <c r="K31" s="67"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60">
        <f>'4) R-Alcance'!A31</f>
        <v>0</v>
      </c>
      <c r="B32" s="60">
        <f>'4) R-Alcance'!B31</f>
        <v>0</v>
      </c>
      <c r="C32" s="65">
        <f>'4) R-Alcance'!C31</f>
        <v>0</v>
      </c>
      <c r="D32" s="113"/>
      <c r="E32" s="111"/>
      <c r="F32" s="111"/>
      <c r="G32" s="111"/>
      <c r="H32" s="111"/>
      <c r="I32" s="112"/>
      <c r="J32" s="112"/>
      <c r="K32" s="67"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60">
        <f>'4) R-Alcance'!A32</f>
        <v>0</v>
      </c>
      <c r="B33" s="60">
        <f>'4) R-Alcance'!B32</f>
        <v>0</v>
      </c>
      <c r="C33" s="65">
        <f>'4) R-Alcance'!C32</f>
        <v>0</v>
      </c>
      <c r="D33" s="113"/>
      <c r="E33" s="111"/>
      <c r="F33" s="111"/>
      <c r="G33" s="111"/>
      <c r="H33" s="111"/>
      <c r="I33" s="112"/>
      <c r="J33" s="112"/>
      <c r="K33" s="67"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60">
        <f>'4) R-Alcance'!A33</f>
        <v>0</v>
      </c>
      <c r="B34" s="60">
        <f>'4) R-Alcance'!B33</f>
        <v>0</v>
      </c>
      <c r="C34" s="65">
        <f>'4) R-Alcance'!C33</f>
        <v>0</v>
      </c>
      <c r="D34" s="113"/>
      <c r="E34" s="111"/>
      <c r="F34" s="111"/>
      <c r="G34" s="111"/>
      <c r="H34" s="111"/>
      <c r="I34" s="112"/>
      <c r="J34" s="112"/>
      <c r="K34" s="67"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60">
        <f>'4) R-Alcance'!A34</f>
        <v>0</v>
      </c>
      <c r="B35" s="60">
        <f>'4) R-Alcance'!B34</f>
        <v>0</v>
      </c>
      <c r="C35" s="65">
        <f>'4) R-Alcance'!C34</f>
        <v>0</v>
      </c>
      <c r="D35" s="113"/>
      <c r="E35" s="111"/>
      <c r="F35" s="111"/>
      <c r="G35" s="111"/>
      <c r="H35" s="111"/>
      <c r="I35" s="112"/>
      <c r="J35" s="112"/>
      <c r="K35" s="67"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60">
        <f>'4) R-Alcance'!A35</f>
        <v>0</v>
      </c>
      <c r="B36" s="60">
        <f>'4) R-Alcance'!B35</f>
        <v>0</v>
      </c>
      <c r="C36" s="65">
        <f>'4) R-Alcance'!C35</f>
        <v>0</v>
      </c>
      <c r="D36" s="113"/>
      <c r="E36" s="111"/>
      <c r="F36" s="111"/>
      <c r="G36" s="111"/>
      <c r="H36" s="111"/>
      <c r="I36" s="112"/>
      <c r="J36" s="112"/>
      <c r="K36" s="67"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60">
        <f>'4) R-Alcance'!A36</f>
        <v>0</v>
      </c>
      <c r="B37" s="60">
        <f>'4) R-Alcance'!B36</f>
        <v>0</v>
      </c>
      <c r="C37" s="65">
        <f>'4) R-Alcance'!C36</f>
        <v>0</v>
      </c>
      <c r="D37" s="113"/>
      <c r="E37" s="111"/>
      <c r="F37" s="111"/>
      <c r="G37" s="111"/>
      <c r="H37" s="111"/>
      <c r="I37" s="112"/>
      <c r="J37" s="112"/>
      <c r="K37" s="67"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60">
        <f>'4) R-Alcance'!A37</f>
        <v>0</v>
      </c>
      <c r="B38" s="60">
        <f>'4) R-Alcance'!B37</f>
        <v>0</v>
      </c>
      <c r="C38" s="65">
        <f>'4) R-Alcance'!C37</f>
        <v>0</v>
      </c>
      <c r="D38" s="113"/>
      <c r="E38" s="111"/>
      <c r="F38" s="111"/>
      <c r="G38" s="111"/>
      <c r="H38" s="111"/>
      <c r="I38" s="112"/>
      <c r="J38" s="112"/>
      <c r="K38" s="67"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60">
        <f>'4) R-Alcance'!A38</f>
        <v>0</v>
      </c>
      <c r="B39" s="60">
        <f>'4) R-Alcance'!B38</f>
        <v>0</v>
      </c>
      <c r="C39" s="65">
        <f>'4) R-Alcance'!C38</f>
        <v>0</v>
      </c>
      <c r="D39" s="113"/>
      <c r="E39" s="111"/>
      <c r="F39" s="111"/>
      <c r="G39" s="111"/>
      <c r="H39" s="111"/>
      <c r="I39" s="112"/>
      <c r="J39" s="112"/>
      <c r="K39" s="67"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60">
        <f>'4) R-Alcance'!A39</f>
        <v>0</v>
      </c>
      <c r="B40" s="60">
        <f>'4) R-Alcance'!B39</f>
        <v>0</v>
      </c>
      <c r="C40" s="65">
        <f>'4) R-Alcance'!C39</f>
        <v>0</v>
      </c>
      <c r="D40" s="113"/>
      <c r="E40" s="111"/>
      <c r="F40" s="111"/>
      <c r="G40" s="111"/>
      <c r="H40" s="111"/>
      <c r="I40" s="112"/>
      <c r="J40" s="112"/>
      <c r="K40" s="67"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60">
        <f>'4) R-Alcance'!A40</f>
        <v>0</v>
      </c>
      <c r="B41" s="60">
        <f>'4) R-Alcance'!B40</f>
        <v>0</v>
      </c>
      <c r="C41" s="65">
        <f>'4) R-Alcance'!C40</f>
        <v>0</v>
      </c>
      <c r="D41" s="113"/>
      <c r="E41" s="111"/>
      <c r="F41" s="111"/>
      <c r="G41" s="111"/>
      <c r="H41" s="111"/>
      <c r="I41" s="112"/>
      <c r="J41" s="112"/>
      <c r="K41" s="67"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60">
        <f>'4) R-Alcance'!A41</f>
        <v>0</v>
      </c>
      <c r="B42" s="60">
        <f>'4) R-Alcance'!B41</f>
        <v>0</v>
      </c>
      <c r="C42" s="65">
        <f>'4) R-Alcance'!C41</f>
        <v>0</v>
      </c>
      <c r="D42" s="113"/>
      <c r="E42" s="111"/>
      <c r="F42" s="111"/>
      <c r="G42" s="111"/>
      <c r="H42" s="111"/>
      <c r="I42" s="112"/>
      <c r="J42" s="112"/>
      <c r="K42" s="67"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60">
        <f>'4) R-Alcance'!A46</f>
        <v>0</v>
      </c>
      <c r="B43" s="60">
        <f>'4) R-Alcance'!B46</f>
        <v>0</v>
      </c>
      <c r="C43" s="65">
        <f>'4) R-Alcance'!C46</f>
        <v>0</v>
      </c>
      <c r="D43" s="113"/>
      <c r="E43" s="111"/>
      <c r="F43" s="111"/>
      <c r="G43" s="111"/>
      <c r="H43" s="111"/>
      <c r="I43" s="112"/>
      <c r="J43" s="112"/>
      <c r="K43" s="67"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60">
        <f>'4) R-Alcance'!A47</f>
        <v>0</v>
      </c>
      <c r="B44" s="60">
        <f>'4) R-Alcance'!B47</f>
        <v>0</v>
      </c>
      <c r="C44" s="65">
        <f>'4) R-Alcance'!C47</f>
        <v>0</v>
      </c>
      <c r="D44" s="113"/>
      <c r="E44" s="111"/>
      <c r="F44" s="111"/>
      <c r="G44" s="111"/>
      <c r="H44" s="111"/>
      <c r="I44" s="112"/>
      <c r="J44" s="112"/>
      <c r="K44" s="67"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60">
        <f>'4) R-Alcance'!A48</f>
        <v>0</v>
      </c>
      <c r="B45" s="60">
        <f>'4) R-Alcance'!B48</f>
        <v>0</v>
      </c>
      <c r="C45" s="65">
        <f>'4) R-Alcance'!C48</f>
        <v>0</v>
      </c>
      <c r="D45" s="113"/>
      <c r="E45" s="111"/>
      <c r="F45" s="111"/>
      <c r="G45" s="111"/>
      <c r="H45" s="111"/>
      <c r="I45" s="112"/>
      <c r="J45" s="112"/>
      <c r="K45" s="67"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60">
        <f>'4) R-Alcance'!A49</f>
        <v>0</v>
      </c>
      <c r="B46" s="60">
        <f>'4) R-Alcance'!B49</f>
        <v>0</v>
      </c>
      <c r="C46" s="65">
        <f>'4) R-Alcance'!C49</f>
        <v>0</v>
      </c>
      <c r="D46" s="113"/>
      <c r="E46" s="111"/>
      <c r="F46" s="111"/>
      <c r="G46" s="111"/>
      <c r="H46" s="111"/>
      <c r="I46" s="112"/>
      <c r="J46" s="112"/>
      <c r="K46" s="67"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60">
        <f>'4) R-Alcance'!A50</f>
        <v>0</v>
      </c>
      <c r="B47" s="60">
        <f>'4) R-Alcance'!B50</f>
        <v>0</v>
      </c>
      <c r="C47" s="65">
        <f>'4) R-Alcance'!C50</f>
        <v>0</v>
      </c>
      <c r="D47" s="113"/>
      <c r="E47" s="111"/>
      <c r="F47" s="111"/>
      <c r="G47" s="111"/>
      <c r="H47" s="111"/>
      <c r="I47" s="112"/>
      <c r="J47" s="112"/>
      <c r="K47" s="67"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60">
        <f>'4) R-Alcance'!A51</f>
        <v>0</v>
      </c>
      <c r="B48" s="60">
        <f>'4) R-Alcance'!B51</f>
        <v>0</v>
      </c>
      <c r="C48" s="65">
        <f>'4) R-Alcance'!C51</f>
        <v>0</v>
      </c>
      <c r="D48" s="113"/>
      <c r="E48" s="111"/>
      <c r="F48" s="111"/>
      <c r="G48" s="111"/>
      <c r="H48" s="111"/>
      <c r="I48" s="112"/>
      <c r="J48" s="112"/>
      <c r="K48" s="67"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60">
        <f>'4) R-Alcance'!A52</f>
        <v>0</v>
      </c>
      <c r="B49" s="60">
        <f>'4) R-Alcance'!B52</f>
        <v>0</v>
      </c>
      <c r="C49" s="65">
        <f>'4) R-Alcance'!C52</f>
        <v>0</v>
      </c>
      <c r="D49" s="113"/>
      <c r="E49" s="111"/>
      <c r="F49" s="111"/>
      <c r="G49" s="111"/>
      <c r="H49" s="111"/>
      <c r="I49" s="112"/>
      <c r="J49" s="112"/>
      <c r="K49" s="67"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61">
        <f>'4) R-Alcance'!A53</f>
        <v>0</v>
      </c>
      <c r="B50" s="61">
        <f>'4) R-Alcance'!B53</f>
        <v>0</v>
      </c>
      <c r="C50" s="66">
        <f>'4) R-Alcance'!C53</f>
        <v>0</v>
      </c>
      <c r="D50" s="116"/>
      <c r="E50" s="117"/>
      <c r="F50" s="117"/>
      <c r="G50" s="117"/>
      <c r="H50" s="117"/>
      <c r="I50" s="118"/>
      <c r="J50" s="118"/>
      <c r="K50" s="68"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algorithmName="SHA-512" hashValue="pNAlg/E1U0R7QIosYKkzEY/I3ILBiPP7KapLqCw3+CV4ncwVMxazdxo4BeTwSuUwc2nhKSxZ+s6cRMiKabviTg==" saltValue="TweH8/uMb+rTwxqLYppynw==" spinCount="100000"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D7" sqref="D7"/>
    </sheetView>
  </sheetViews>
  <sheetFormatPr defaultColWidth="8.7109375" defaultRowHeight="15"/>
  <cols>
    <col min="1" max="1" width="23.42578125" customWidth="1"/>
    <col min="2" max="2" width="14.42578125" customWidth="1"/>
    <col min="3" max="3" width="77.28515625" style="4" customWidth="1"/>
    <col min="4" max="4" width="27.28515625" customWidth="1"/>
    <col min="5" max="5" width="15.28515625" customWidth="1"/>
  </cols>
  <sheetData>
    <row r="1" spans="1:5" ht="38.1" customHeight="1">
      <c r="A1" s="175" t="s">
        <v>0</v>
      </c>
      <c r="B1" s="176"/>
      <c r="C1" s="176"/>
      <c r="D1" s="176"/>
      <c r="E1" s="177"/>
    </row>
    <row r="2" spans="1:5" ht="44.1" customHeight="1" thickBot="1">
      <c r="A2" s="178" t="s">
        <v>1</v>
      </c>
      <c r="B2" s="179"/>
      <c r="C2" s="179"/>
      <c r="D2" s="179"/>
      <c r="E2" s="180"/>
    </row>
    <row r="3" spans="1:5" ht="30.75" thickBot="1">
      <c r="A3" s="41" t="s">
        <v>7</v>
      </c>
      <c r="B3" s="42" t="s">
        <v>8</v>
      </c>
      <c r="C3" s="42" t="s">
        <v>9</v>
      </c>
      <c r="D3" s="51" t="s">
        <v>63</v>
      </c>
      <c r="E3" s="70" t="s">
        <v>43</v>
      </c>
    </row>
    <row r="4" spans="1:5" s="8" customFormat="1" ht="75" customHeight="1">
      <c r="A4" s="57" t="str">
        <f>'4) R-Alcance'!A4</f>
        <v>Assuntos Transversais</v>
      </c>
      <c r="B4" s="53" t="str">
        <f>'4) R-Alcance'!B4</f>
        <v>ASREG</v>
      </c>
      <c r="C4" s="69" t="str">
        <f>'4) R-Alcance'!C4</f>
        <v>1.5 - Estabelecimento de modelo de Ambiente Regulatório Experimental (Sandbox Regulatório) para a Anvisa</v>
      </c>
      <c r="D4" s="100" t="s">
        <v>55</v>
      </c>
      <c r="E4" s="29" t="str" cm="1">
        <f t="array" ref="E4">_xlfn.IFS(D4="Alta","1",D4="Média","0,8",D4="Baixa","0,5")</f>
        <v>1</v>
      </c>
    </row>
    <row r="5" spans="1:5" s="8" customFormat="1" ht="75" customHeight="1">
      <c r="A5" s="57" t="str">
        <f>'4) R-Alcance'!A5</f>
        <v>Assuntos Transversais</v>
      </c>
      <c r="B5" s="53" t="str">
        <f>'4) R-Alcance'!B5</f>
        <v>ASREG</v>
      </c>
      <c r="C5" s="69" t="str">
        <f>'4) R-Alcance'!C5</f>
        <v>1.16 - Requisitos para regularização de produtos antissépticos de uso humano.</v>
      </c>
      <c r="D5" s="105" t="s">
        <v>56</v>
      </c>
      <c r="E5" s="29" t="str" cm="1">
        <f t="array" ref="E5">_xlfn.IFS(D5="Alta","1",D5="Média","0,8",D5="Baixa","0,5")</f>
        <v>0,8</v>
      </c>
    </row>
    <row r="6" spans="1:5" s="8" customFormat="1" ht="75" customHeight="1">
      <c r="A6" s="57" t="str">
        <f>'4) R-Alcance'!A6</f>
        <v>Assuntos Transversais</v>
      </c>
      <c r="B6" s="53" t="str">
        <f>'4) R-Alcance'!B6</f>
        <v>ASREG</v>
      </c>
      <c r="C6" s="69" t="str">
        <f>'4) R-Alcance'!C6</f>
        <v>1.20 - Revisão e Consolidação de Normas do estoque regulatório da Anvisa</v>
      </c>
      <c r="D6" s="105" t="s">
        <v>55</v>
      </c>
      <c r="E6" s="29" t="str" cm="1">
        <f t="array" ref="E6">_xlfn.IFS(D6="Alta","1",D6="Média","0,8",D6="Baixa","0,5")</f>
        <v>1</v>
      </c>
    </row>
    <row r="7" spans="1:5" s="8" customFormat="1" ht="75" customHeight="1">
      <c r="A7" s="57" t="str">
        <f>'4) R-Alcance'!A7</f>
        <v>Assuntos Transversais</v>
      </c>
      <c r="B7" s="53" t="str">
        <f>'4) R-Alcance'!B7</f>
        <v>ASREG</v>
      </c>
      <c r="C7" s="69" t="str">
        <f>'4) R-Alcance'!C7</f>
        <v>Procedimentos para o Enquadramento de Produtos Fronteira</v>
      </c>
      <c r="D7" s="105" t="s">
        <v>55</v>
      </c>
      <c r="E7" s="29" t="str" cm="1">
        <f t="array" ref="E7">_xlfn.IFS(D7="Alta","1",D7="Média","0,8",D7="Baixa","0,5")</f>
        <v>1</v>
      </c>
    </row>
    <row r="8" spans="1:5" s="8" customFormat="1" ht="75" customHeight="1">
      <c r="A8" s="57">
        <f>'4) R-Alcance'!A8</f>
        <v>0</v>
      </c>
      <c r="B8" s="53">
        <f>'4) R-Alcance'!B8</f>
        <v>0</v>
      </c>
      <c r="C8" s="69">
        <f>'4) R-Alcance'!C8</f>
        <v>0</v>
      </c>
      <c r="D8" s="105"/>
      <c r="E8" s="29" t="e" cm="1">
        <f t="array" ref="E8">_xlfn.IFS(D8="Alta","1",D8="Média","0,8",D8="Baixa","0,5")</f>
        <v>#N/A</v>
      </c>
    </row>
    <row r="9" spans="1:5" s="8" customFormat="1" ht="75" customHeight="1">
      <c r="A9" s="57">
        <f>'4) R-Alcance'!A9</f>
        <v>0</v>
      </c>
      <c r="B9" s="53">
        <f>'4) R-Alcance'!B9</f>
        <v>0</v>
      </c>
      <c r="C9" s="69">
        <f>'4) R-Alcance'!C9</f>
        <v>0</v>
      </c>
      <c r="D9" s="105"/>
      <c r="E9" s="29" t="e" cm="1">
        <f t="array" ref="E9">_xlfn.IFS(D9="Alta","1",D9="Média","0,8",D9="Baixa","0,5")</f>
        <v>#N/A</v>
      </c>
    </row>
    <row r="10" spans="1:5" s="8" customFormat="1" ht="75" customHeight="1">
      <c r="A10" s="57">
        <f>'4) R-Alcance'!A10</f>
        <v>0</v>
      </c>
      <c r="B10" s="53">
        <f>'4) R-Alcance'!B10</f>
        <v>0</v>
      </c>
      <c r="C10" s="69">
        <f>'4) R-Alcance'!C10</f>
        <v>0</v>
      </c>
      <c r="D10" s="105"/>
      <c r="E10" s="29" t="e" cm="1">
        <f t="array" ref="E10">_xlfn.IFS(D10="Alta","1",D10="Média","0,8",D10="Baixa","0,5")</f>
        <v>#N/A</v>
      </c>
    </row>
    <row r="11" spans="1:5" s="8" customFormat="1" ht="75" customHeight="1">
      <c r="A11" s="57">
        <f>'4) R-Alcance'!A11</f>
        <v>0</v>
      </c>
      <c r="B11" s="53">
        <f>'4) R-Alcance'!B11</f>
        <v>0</v>
      </c>
      <c r="C11" s="69">
        <f>'4) R-Alcance'!C11</f>
        <v>0</v>
      </c>
      <c r="D11" s="105"/>
      <c r="E11" s="29" t="e" cm="1">
        <f t="array" ref="E11">_xlfn.IFS(D11="Alta","1",D11="Média","0,8",D11="Baixa","0,5")</f>
        <v>#N/A</v>
      </c>
    </row>
    <row r="12" spans="1:5" s="8" customFormat="1" ht="75" customHeight="1">
      <c r="A12" s="57">
        <f>'4) R-Alcance'!A12</f>
        <v>0</v>
      </c>
      <c r="B12" s="53">
        <f>'4) R-Alcance'!B12</f>
        <v>0</v>
      </c>
      <c r="C12" s="69">
        <f>'4) R-Alcance'!C12</f>
        <v>0</v>
      </c>
      <c r="D12" s="105"/>
      <c r="E12" s="29" t="e" cm="1">
        <f t="array" ref="E12">_xlfn.IFS(D12="Alta","1",D12="Média","0,8",D12="Baixa","0,5")</f>
        <v>#N/A</v>
      </c>
    </row>
    <row r="13" spans="1:5" s="8" customFormat="1" ht="75" customHeight="1">
      <c r="A13" s="57">
        <f>'4) R-Alcance'!A13</f>
        <v>0</v>
      </c>
      <c r="B13" s="53">
        <f>'4) R-Alcance'!B13</f>
        <v>0</v>
      </c>
      <c r="C13" s="69">
        <f>'4) R-Alcance'!C13</f>
        <v>0</v>
      </c>
      <c r="D13" s="105"/>
      <c r="E13" s="29" t="e" cm="1">
        <f t="array" ref="E13">_xlfn.IFS(D13="Alta","1",D13="Média","0,8",D13="Baixa","0,5")</f>
        <v>#N/A</v>
      </c>
    </row>
    <row r="14" spans="1:5" s="8" customFormat="1" ht="75" customHeight="1">
      <c r="A14" s="57">
        <f>'4) R-Alcance'!A14</f>
        <v>0</v>
      </c>
      <c r="B14" s="53">
        <f>'4) R-Alcance'!B14</f>
        <v>0</v>
      </c>
      <c r="C14" s="69">
        <f>'4) R-Alcance'!C14</f>
        <v>0</v>
      </c>
      <c r="D14" s="105"/>
      <c r="E14" s="29" t="e" cm="1">
        <f t="array" ref="E14">_xlfn.IFS(D14="Alta","1",D14="Média","0,8",D14="Baixa","0,5")</f>
        <v>#N/A</v>
      </c>
    </row>
    <row r="15" spans="1:5" s="8" customFormat="1" ht="75" customHeight="1">
      <c r="A15" s="57">
        <f>'4) R-Alcance'!A15</f>
        <v>0</v>
      </c>
      <c r="B15" s="53">
        <f>'4) R-Alcance'!B15</f>
        <v>0</v>
      </c>
      <c r="C15" s="69">
        <f>'4) R-Alcance'!C15</f>
        <v>0</v>
      </c>
      <c r="D15" s="105"/>
      <c r="E15" s="29" t="e" cm="1">
        <f t="array" ref="E15">_xlfn.IFS(D15="Alta","1",D15="Média","0,8",D15="Baixa","0,5")</f>
        <v>#N/A</v>
      </c>
    </row>
    <row r="16" spans="1:5" s="8" customFormat="1" ht="75" customHeight="1">
      <c r="A16" s="57">
        <f>'4) R-Alcance'!A16</f>
        <v>0</v>
      </c>
      <c r="B16" s="53">
        <f>'4) R-Alcance'!B16</f>
        <v>0</v>
      </c>
      <c r="C16" s="69">
        <f>'4) R-Alcance'!C16</f>
        <v>0</v>
      </c>
      <c r="D16" s="105"/>
      <c r="E16" s="29" t="e" cm="1">
        <f t="array" ref="E16">_xlfn.IFS(D16="Alta","1",D16="Média","0,8",D16="Baixa","0,5")</f>
        <v>#N/A</v>
      </c>
    </row>
    <row r="17" spans="1:5" s="8" customFormat="1" ht="75" customHeight="1">
      <c r="A17" s="57">
        <f>'4) R-Alcance'!A17</f>
        <v>0</v>
      </c>
      <c r="B17" s="53">
        <f>'4) R-Alcance'!B17</f>
        <v>0</v>
      </c>
      <c r="C17" s="69">
        <f>'4) R-Alcance'!C17</f>
        <v>0</v>
      </c>
      <c r="D17" s="105"/>
      <c r="E17" s="29" t="e" cm="1">
        <f t="array" ref="E17">_xlfn.IFS(D17="Alta","1",D17="Média","0,8",D17="Baixa","0,5")</f>
        <v>#N/A</v>
      </c>
    </row>
    <row r="18" spans="1:5" s="8" customFormat="1" ht="75" customHeight="1">
      <c r="A18" s="57">
        <f>'4) R-Alcance'!A18</f>
        <v>0</v>
      </c>
      <c r="B18" s="53">
        <f>'4) R-Alcance'!B18</f>
        <v>0</v>
      </c>
      <c r="C18" s="69">
        <f>'4) R-Alcance'!C18</f>
        <v>0</v>
      </c>
      <c r="D18" s="105"/>
      <c r="E18" s="29" t="e" cm="1">
        <f t="array" ref="E18">_xlfn.IFS(D18="Alta","1",D18="Média","0,8",D18="Baixa","0,5")</f>
        <v>#N/A</v>
      </c>
    </row>
    <row r="19" spans="1:5" s="8" customFormat="1" ht="75" customHeight="1">
      <c r="A19" s="57">
        <f>'4) R-Alcance'!A19</f>
        <v>0</v>
      </c>
      <c r="B19" s="53">
        <f>'4) R-Alcance'!B19</f>
        <v>0</v>
      </c>
      <c r="C19" s="69">
        <f>'4) R-Alcance'!C19</f>
        <v>0</v>
      </c>
      <c r="D19" s="120"/>
      <c r="E19" s="29" t="e" cm="1">
        <f t="array" ref="E19">_xlfn.IFS(D19="Alta","1",D19="Média","0,8",D19="Baixa","0,5")</f>
        <v>#N/A</v>
      </c>
    </row>
    <row r="20" spans="1:5" s="8" customFormat="1" ht="75" customHeight="1">
      <c r="A20" s="57">
        <f>'4) R-Alcance'!A20</f>
        <v>0</v>
      </c>
      <c r="B20" s="53">
        <f>'4) R-Alcance'!B20</f>
        <v>0</v>
      </c>
      <c r="C20" s="69">
        <f>'4) R-Alcance'!C20</f>
        <v>0</v>
      </c>
      <c r="D20" s="120"/>
      <c r="E20" s="29" t="e" cm="1">
        <f t="array" ref="E20">_xlfn.IFS(D20="Alta","1",D20="Média","0,8",D20="Baixa","0,5")</f>
        <v>#N/A</v>
      </c>
    </row>
    <row r="21" spans="1:5" s="8" customFormat="1" ht="75" customHeight="1">
      <c r="A21" s="57">
        <f>'4) R-Alcance'!A21</f>
        <v>0</v>
      </c>
      <c r="B21" s="53">
        <f>'4) R-Alcance'!B21</f>
        <v>0</v>
      </c>
      <c r="C21" s="69">
        <f>'4) R-Alcance'!C21</f>
        <v>0</v>
      </c>
      <c r="D21" s="120"/>
      <c r="E21" s="29" t="e" cm="1">
        <f t="array" ref="E21">_xlfn.IFS(D21="Alta","1",D21="Média","0,8",D21="Baixa","0,5")</f>
        <v>#N/A</v>
      </c>
    </row>
    <row r="22" spans="1:5" s="8" customFormat="1" ht="75" customHeight="1">
      <c r="A22" s="57">
        <f>'4) R-Alcance'!A22</f>
        <v>0</v>
      </c>
      <c r="B22" s="53">
        <f>'4) R-Alcance'!B22</f>
        <v>0</v>
      </c>
      <c r="C22" s="69">
        <f>'4) R-Alcance'!C22</f>
        <v>0</v>
      </c>
      <c r="D22" s="120"/>
      <c r="E22" s="29" t="e" cm="1">
        <f t="array" ref="E22">_xlfn.IFS(D22="Alta","1",D22="Média","0,8",D22="Baixa","0,5")</f>
        <v>#N/A</v>
      </c>
    </row>
    <row r="23" spans="1:5" s="8" customFormat="1" ht="75" customHeight="1">
      <c r="A23" s="57">
        <f>'4) R-Alcance'!A23</f>
        <v>0</v>
      </c>
      <c r="B23" s="53">
        <f>'4) R-Alcance'!B23</f>
        <v>0</v>
      </c>
      <c r="C23" s="69">
        <f>'4) R-Alcance'!C23</f>
        <v>0</v>
      </c>
      <c r="D23" s="120"/>
      <c r="E23" s="29" t="e" cm="1">
        <f t="array" ref="E23">_xlfn.IFS(D23="Alta","1",D23="Média","0,8",D23="Baixa","0,5")</f>
        <v>#N/A</v>
      </c>
    </row>
    <row r="24" spans="1:5" s="8" customFormat="1" ht="75" customHeight="1">
      <c r="A24" s="57">
        <f>'4) R-Alcance'!A24</f>
        <v>0</v>
      </c>
      <c r="B24" s="53">
        <f>'4) R-Alcance'!B24</f>
        <v>0</v>
      </c>
      <c r="C24" s="69">
        <f>'4) R-Alcance'!C24</f>
        <v>0</v>
      </c>
      <c r="D24" s="120"/>
      <c r="E24" s="29" t="e" cm="1">
        <f t="array" ref="E24">_xlfn.IFS(D24="Alta","1",D24="Média","0,8",D24="Baixa","0,5")</f>
        <v>#N/A</v>
      </c>
    </row>
    <row r="25" spans="1:5" s="8" customFormat="1" ht="75" customHeight="1">
      <c r="A25" s="57">
        <f>'4) R-Alcance'!A25</f>
        <v>0</v>
      </c>
      <c r="B25" s="53">
        <f>'4) R-Alcance'!B25</f>
        <v>0</v>
      </c>
      <c r="C25" s="69">
        <f>'4) R-Alcance'!C25</f>
        <v>0</v>
      </c>
      <c r="D25" s="120"/>
      <c r="E25" s="29" t="e" cm="1">
        <f t="array" ref="E25">_xlfn.IFS(D25="Alta","1",D25="Média","0,8",D25="Baixa","0,5")</f>
        <v>#N/A</v>
      </c>
    </row>
    <row r="26" spans="1:5" s="8" customFormat="1" ht="75" customHeight="1">
      <c r="A26" s="57">
        <f>'4) R-Alcance'!A26</f>
        <v>0</v>
      </c>
      <c r="B26" s="53">
        <f>'4) R-Alcance'!B26</f>
        <v>0</v>
      </c>
      <c r="C26" s="69">
        <f>'4) R-Alcance'!C26</f>
        <v>0</v>
      </c>
      <c r="D26" s="120"/>
      <c r="E26" s="29" t="e" cm="1">
        <f t="array" ref="E26">_xlfn.IFS(D26="Alta","1",D26="Média","0,8",D26="Baixa","0,5")</f>
        <v>#N/A</v>
      </c>
    </row>
    <row r="27" spans="1:5" s="8" customFormat="1" ht="75" customHeight="1">
      <c r="A27" s="57">
        <f>'4) R-Alcance'!A27</f>
        <v>0</v>
      </c>
      <c r="B27" s="53">
        <f>'4) R-Alcance'!B27</f>
        <v>0</v>
      </c>
      <c r="C27" s="69">
        <f>'4) R-Alcance'!C27</f>
        <v>0</v>
      </c>
      <c r="D27" s="120"/>
      <c r="E27" s="29" t="e" cm="1">
        <f t="array" ref="E27">_xlfn.IFS(D27="Alta","1",D27="Média","0,8",D27="Baixa","0,5")</f>
        <v>#N/A</v>
      </c>
    </row>
    <row r="28" spans="1:5" s="8" customFormat="1" ht="75" customHeight="1">
      <c r="A28" s="57">
        <f>'4) R-Alcance'!A28</f>
        <v>0</v>
      </c>
      <c r="B28" s="53">
        <f>'4) R-Alcance'!B28</f>
        <v>0</v>
      </c>
      <c r="C28" s="69">
        <f>'4) R-Alcance'!C28</f>
        <v>0</v>
      </c>
      <c r="D28" s="120"/>
      <c r="E28" s="29" t="e" cm="1">
        <f t="array" ref="E28">_xlfn.IFS(D28="Alta","1",D28="Média","0,8",D28="Baixa","0,5")</f>
        <v>#N/A</v>
      </c>
    </row>
    <row r="29" spans="1:5" s="8" customFormat="1" ht="75" customHeight="1">
      <c r="A29" s="57">
        <f>'4) R-Alcance'!A29</f>
        <v>0</v>
      </c>
      <c r="B29" s="53">
        <f>'4) R-Alcance'!B29</f>
        <v>0</v>
      </c>
      <c r="C29" s="69">
        <f>'4) R-Alcance'!C29</f>
        <v>0</v>
      </c>
      <c r="D29" s="120"/>
      <c r="E29" s="29" t="e" cm="1">
        <f t="array" ref="E29">_xlfn.IFS(D29="Alta","1",D29="Média","0,8",D29="Baixa","0,5")</f>
        <v>#N/A</v>
      </c>
    </row>
    <row r="30" spans="1:5" s="8" customFormat="1" ht="75" customHeight="1">
      <c r="A30" s="57">
        <f>'4) R-Alcance'!A30</f>
        <v>0</v>
      </c>
      <c r="B30" s="53">
        <f>'4) R-Alcance'!B30</f>
        <v>0</v>
      </c>
      <c r="C30" s="69">
        <f>'4) R-Alcance'!C30</f>
        <v>0</v>
      </c>
      <c r="D30" s="120"/>
      <c r="E30" s="29" t="e" cm="1">
        <f t="array" ref="E30">_xlfn.IFS(D30="Alta","1",D30="Média","0,8",D30="Baixa","0,5")</f>
        <v>#N/A</v>
      </c>
    </row>
    <row r="31" spans="1:5" s="8" customFormat="1" ht="75" customHeight="1">
      <c r="A31" s="57">
        <f>'4) R-Alcance'!A31</f>
        <v>0</v>
      </c>
      <c r="B31" s="53">
        <f>'4) R-Alcance'!B31</f>
        <v>0</v>
      </c>
      <c r="C31" s="69">
        <f>'4) R-Alcance'!C31</f>
        <v>0</v>
      </c>
      <c r="D31" s="120"/>
      <c r="E31" s="29" t="e" cm="1">
        <f t="array" ref="E31">_xlfn.IFS(D31="Alta","1",D31="Média","0,8",D31="Baixa","0,5")</f>
        <v>#N/A</v>
      </c>
    </row>
    <row r="32" spans="1:5" s="8" customFormat="1" ht="75" customHeight="1">
      <c r="A32" s="57">
        <f>'4) R-Alcance'!A32</f>
        <v>0</v>
      </c>
      <c r="B32" s="53">
        <f>'4) R-Alcance'!B32</f>
        <v>0</v>
      </c>
      <c r="C32" s="69">
        <f>'4) R-Alcance'!C32</f>
        <v>0</v>
      </c>
      <c r="D32" s="120"/>
      <c r="E32" s="29" t="e" cm="1">
        <f t="array" ref="E32">_xlfn.IFS(D32="Alta","1",D32="Média","0,8",D32="Baixa","0,5")</f>
        <v>#N/A</v>
      </c>
    </row>
    <row r="33" spans="1:5" s="8" customFormat="1" ht="75" customHeight="1">
      <c r="A33" s="57">
        <f>'4) R-Alcance'!A33</f>
        <v>0</v>
      </c>
      <c r="B33" s="53">
        <f>'4) R-Alcance'!B33</f>
        <v>0</v>
      </c>
      <c r="C33" s="69">
        <f>'4) R-Alcance'!C33</f>
        <v>0</v>
      </c>
      <c r="D33" s="120"/>
      <c r="E33" s="29" t="e" cm="1">
        <f t="array" ref="E33">_xlfn.IFS(D33="Alta","1",D33="Média","0,8",D33="Baixa","0,5")</f>
        <v>#N/A</v>
      </c>
    </row>
    <row r="34" spans="1:5" s="8" customFormat="1" ht="75" customHeight="1">
      <c r="A34" s="57">
        <f>'4) R-Alcance'!A34</f>
        <v>0</v>
      </c>
      <c r="B34" s="53">
        <f>'4) R-Alcance'!B34</f>
        <v>0</v>
      </c>
      <c r="C34" s="69">
        <f>'4) R-Alcance'!C34</f>
        <v>0</v>
      </c>
      <c r="D34" s="120"/>
      <c r="E34" s="29" t="e" cm="1">
        <f t="array" ref="E34">_xlfn.IFS(D34="Alta","1",D34="Média","0,8",D34="Baixa","0,5")</f>
        <v>#N/A</v>
      </c>
    </row>
    <row r="35" spans="1:5" s="8" customFormat="1" ht="75" customHeight="1">
      <c r="A35" s="57">
        <f>'4) R-Alcance'!A35</f>
        <v>0</v>
      </c>
      <c r="B35" s="53">
        <f>'4) R-Alcance'!B35</f>
        <v>0</v>
      </c>
      <c r="C35" s="69">
        <f>'4) R-Alcance'!C35</f>
        <v>0</v>
      </c>
      <c r="D35" s="120"/>
      <c r="E35" s="29" t="e" cm="1">
        <f t="array" ref="E35">_xlfn.IFS(D35="Alta","1",D35="Média","0,8",D35="Baixa","0,5")</f>
        <v>#N/A</v>
      </c>
    </row>
    <row r="36" spans="1:5" s="8" customFormat="1" ht="75" customHeight="1">
      <c r="A36" s="57">
        <f>'4) R-Alcance'!A36</f>
        <v>0</v>
      </c>
      <c r="B36" s="53">
        <f>'4) R-Alcance'!B36</f>
        <v>0</v>
      </c>
      <c r="C36" s="69">
        <f>'4) R-Alcance'!C36</f>
        <v>0</v>
      </c>
      <c r="D36" s="120"/>
      <c r="E36" s="29" t="e" cm="1">
        <f t="array" ref="E36">_xlfn.IFS(D36="Alta","1",D36="Média","0,8",D36="Baixa","0,5")</f>
        <v>#N/A</v>
      </c>
    </row>
    <row r="37" spans="1:5" s="8" customFormat="1" ht="75" customHeight="1">
      <c r="A37" s="57">
        <f>'4) R-Alcance'!A37</f>
        <v>0</v>
      </c>
      <c r="B37" s="53">
        <f>'4) R-Alcance'!B37</f>
        <v>0</v>
      </c>
      <c r="C37" s="69">
        <f>'4) R-Alcance'!C37</f>
        <v>0</v>
      </c>
      <c r="D37" s="120"/>
      <c r="E37" s="29" t="e" cm="1">
        <f t="array" ref="E37">_xlfn.IFS(D37="Alta","1",D37="Média","0,8",D37="Baixa","0,5")</f>
        <v>#N/A</v>
      </c>
    </row>
    <row r="38" spans="1:5" s="8" customFormat="1" ht="75" customHeight="1">
      <c r="A38" s="57">
        <f>'4) R-Alcance'!A38</f>
        <v>0</v>
      </c>
      <c r="B38" s="53">
        <f>'4) R-Alcance'!B38</f>
        <v>0</v>
      </c>
      <c r="C38" s="69">
        <f>'4) R-Alcance'!C38</f>
        <v>0</v>
      </c>
      <c r="D38" s="120"/>
      <c r="E38" s="29" t="e" cm="1">
        <f t="array" ref="E38">_xlfn.IFS(D38="Alta","1",D38="Média","0,8",D38="Baixa","0,5")</f>
        <v>#N/A</v>
      </c>
    </row>
    <row r="39" spans="1:5" s="8" customFormat="1" ht="75" customHeight="1">
      <c r="A39" s="57">
        <f>'4) R-Alcance'!A39</f>
        <v>0</v>
      </c>
      <c r="B39" s="53">
        <f>'4) R-Alcance'!B39</f>
        <v>0</v>
      </c>
      <c r="C39" s="69">
        <f>'4) R-Alcance'!C39</f>
        <v>0</v>
      </c>
      <c r="D39" s="120"/>
      <c r="E39" s="29" t="e" cm="1">
        <f t="array" ref="E39">_xlfn.IFS(D39="Alta","1",D39="Média","0,8",D39="Baixa","0,5")</f>
        <v>#N/A</v>
      </c>
    </row>
    <row r="40" spans="1:5" s="8" customFormat="1" ht="75" customHeight="1">
      <c r="A40" s="57">
        <f>'4) R-Alcance'!A40</f>
        <v>0</v>
      </c>
      <c r="B40" s="53">
        <f>'4) R-Alcance'!B40</f>
        <v>0</v>
      </c>
      <c r="C40" s="69">
        <f>'4) R-Alcance'!C40</f>
        <v>0</v>
      </c>
      <c r="D40" s="120"/>
      <c r="E40" s="29" t="e" cm="1">
        <f t="array" ref="E40">_xlfn.IFS(D40="Alta","1",D40="Média","0,8",D40="Baixa","0,5")</f>
        <v>#N/A</v>
      </c>
    </row>
    <row r="41" spans="1:5" s="8" customFormat="1" ht="75" customHeight="1">
      <c r="A41" s="57">
        <f>'4) R-Alcance'!A41</f>
        <v>0</v>
      </c>
      <c r="B41" s="53">
        <f>'4) R-Alcance'!B41</f>
        <v>0</v>
      </c>
      <c r="C41" s="69">
        <f>'4) R-Alcance'!C41</f>
        <v>0</v>
      </c>
      <c r="D41" s="120"/>
      <c r="E41" s="29" t="e" cm="1">
        <f t="array" ref="E41">_xlfn.IFS(D41="Alta","1",D41="Média","0,8",D41="Baixa","0,5")</f>
        <v>#N/A</v>
      </c>
    </row>
    <row r="42" spans="1:5" s="8" customFormat="1" ht="75" customHeight="1">
      <c r="A42" s="57">
        <f>'4) R-Alcance'!A42</f>
        <v>0</v>
      </c>
      <c r="B42" s="53">
        <f>'4) R-Alcance'!B42</f>
        <v>0</v>
      </c>
      <c r="C42" s="69">
        <f>'4) R-Alcance'!C42</f>
        <v>0</v>
      </c>
      <c r="D42" s="120"/>
      <c r="E42" s="29" t="e" cm="1">
        <f t="array" ref="E42">_xlfn.IFS(D42="Alta","1",D42="Média","0,8",D42="Baixa","0,5")</f>
        <v>#N/A</v>
      </c>
    </row>
    <row r="43" spans="1:5" s="8" customFormat="1" ht="75" customHeight="1">
      <c r="A43" s="57">
        <f>'4) R-Alcance'!A43</f>
        <v>0</v>
      </c>
      <c r="B43" s="53">
        <f>'4) R-Alcance'!B43</f>
        <v>0</v>
      </c>
      <c r="C43" s="69">
        <f>'4) R-Alcance'!C43</f>
        <v>0</v>
      </c>
      <c r="D43" s="120"/>
      <c r="E43" s="29" t="e" cm="1">
        <f t="array" ref="E43">_xlfn.IFS(D43="Alta","1",D43="Média","0,8",D43="Baixa","0,5")</f>
        <v>#N/A</v>
      </c>
    </row>
    <row r="44" spans="1:5" s="8" customFormat="1" ht="75" customHeight="1">
      <c r="A44" s="57">
        <f>'4) R-Alcance'!A44</f>
        <v>0</v>
      </c>
      <c r="B44" s="53">
        <f>'4) R-Alcance'!B44</f>
        <v>0</v>
      </c>
      <c r="C44" s="69">
        <f>'4) R-Alcance'!C44</f>
        <v>0</v>
      </c>
      <c r="D44" s="120"/>
      <c r="E44" s="29" t="e" cm="1">
        <f t="array" ref="E44">_xlfn.IFS(D44="Alta","1",D44="Média","0,8",D44="Baixa","0,5")</f>
        <v>#N/A</v>
      </c>
    </row>
    <row r="45" spans="1:5" s="8" customFormat="1" ht="75" customHeight="1">
      <c r="A45" s="57">
        <f>'4) R-Alcance'!A45</f>
        <v>0</v>
      </c>
      <c r="B45" s="53">
        <f>'4) R-Alcance'!B45</f>
        <v>0</v>
      </c>
      <c r="C45" s="69">
        <f>'4) R-Alcance'!C45</f>
        <v>0</v>
      </c>
      <c r="D45" s="120"/>
      <c r="E45" s="29" t="e" cm="1">
        <f t="array" ref="E45">_xlfn.IFS(D45="Alta","1",D45="Média","0,8",D45="Baixa","0,5")</f>
        <v>#N/A</v>
      </c>
    </row>
    <row r="46" spans="1:5" s="8" customFormat="1" ht="75" customHeight="1">
      <c r="A46" s="57">
        <f>'4) R-Alcance'!A46</f>
        <v>0</v>
      </c>
      <c r="B46" s="53">
        <f>'4) R-Alcance'!B46</f>
        <v>0</v>
      </c>
      <c r="C46" s="69">
        <f>'4) R-Alcance'!C46</f>
        <v>0</v>
      </c>
      <c r="D46" s="120"/>
      <c r="E46" s="29" t="e" cm="1">
        <f t="array" ref="E46">_xlfn.IFS(D46="Alta","1",D46="Média","0,8",D46="Baixa","0,5")</f>
        <v>#N/A</v>
      </c>
    </row>
    <row r="47" spans="1:5" s="8" customFormat="1" ht="75" customHeight="1">
      <c r="A47" s="57">
        <f>'4) R-Alcance'!A47</f>
        <v>0</v>
      </c>
      <c r="B47" s="53">
        <f>'4) R-Alcance'!B47</f>
        <v>0</v>
      </c>
      <c r="C47" s="69">
        <f>'4) R-Alcance'!C47</f>
        <v>0</v>
      </c>
      <c r="D47" s="120"/>
      <c r="E47" s="29" t="e" cm="1">
        <f t="array" ref="E47">_xlfn.IFS(D47="Alta","1",D47="Média","0,8",D47="Baixa","0,5")</f>
        <v>#N/A</v>
      </c>
    </row>
    <row r="48" spans="1:5" s="8" customFormat="1" ht="75" customHeight="1">
      <c r="A48" s="57">
        <f>'4) R-Alcance'!A48</f>
        <v>0</v>
      </c>
      <c r="B48" s="53">
        <f>'4) R-Alcance'!B48</f>
        <v>0</v>
      </c>
      <c r="C48" s="69">
        <f>'4) R-Alcance'!C48</f>
        <v>0</v>
      </c>
      <c r="D48" s="120"/>
      <c r="E48" s="29" t="e" cm="1">
        <f t="array" ref="E48">_xlfn.IFS(D48="Alta","1",D48="Média","0,8",D48="Baixa","0,5")</f>
        <v>#N/A</v>
      </c>
    </row>
    <row r="49" spans="1:5" s="8" customFormat="1" ht="75" customHeight="1">
      <c r="A49" s="57">
        <f>'4) R-Alcance'!A49</f>
        <v>0</v>
      </c>
      <c r="B49" s="53">
        <f>'4) R-Alcance'!B49</f>
        <v>0</v>
      </c>
      <c r="C49" s="69">
        <f>'4) R-Alcance'!C49</f>
        <v>0</v>
      </c>
      <c r="D49" s="120"/>
      <c r="E49" s="29" t="e" cm="1">
        <f t="array" ref="E49">_xlfn.IFS(D49="Alta","1",D49="Média","0,8",D49="Baixa","0,5")</f>
        <v>#N/A</v>
      </c>
    </row>
    <row r="50" spans="1:5" s="8" customFormat="1" ht="75" customHeight="1" thickBot="1">
      <c r="A50" s="57">
        <f>'4) R-Alcance'!A50</f>
        <v>0</v>
      </c>
      <c r="B50" s="53">
        <f>'4) R-Alcance'!B50</f>
        <v>0</v>
      </c>
      <c r="C50" s="69">
        <f>'4) R-Alcance'!C50</f>
        <v>0</v>
      </c>
      <c r="D50" s="120"/>
      <c r="E50" s="30" t="e" cm="1">
        <f t="array" ref="E50">_xlfn.IFS(D50="Alta","1",D50="Média","0,8",D50="Baixa","0,5")</f>
        <v>#N/A</v>
      </c>
    </row>
  </sheetData>
  <sheetProtection algorithmName="SHA-512" hashValue="x85YcZOXnE8Fy+wBnHv3KY9Y10C1pS7nta6XfH/S6Kn2cLqku+ttSHVi8YhfcjTTjNCF/cyBx2omXPbDdCzxhA==" saltValue="alwXrL5rIEXRnNy27YeX9g==" spinCount="100000"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D4" activePane="bottomRight" state="frozen"/>
      <selection pane="bottomRight" activeCell="H6" sqref="H6"/>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42578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42578125" style="5" customWidth="1"/>
    <col min="13" max="16384" width="9.140625" style="5"/>
  </cols>
  <sheetData>
    <row r="1" spans="1:11" ht="45" customHeight="1">
      <c r="A1" s="189" t="s">
        <v>0</v>
      </c>
      <c r="B1" s="190"/>
      <c r="C1" s="190"/>
      <c r="D1" s="190"/>
      <c r="E1" s="190"/>
      <c r="F1" s="190"/>
      <c r="G1" s="190"/>
      <c r="H1" s="190"/>
      <c r="I1" s="190"/>
      <c r="J1" s="190"/>
      <c r="K1" s="191"/>
    </row>
    <row r="2" spans="1:11" ht="47.1" customHeight="1" thickBot="1">
      <c r="A2" s="192" t="s">
        <v>1</v>
      </c>
      <c r="B2" s="193"/>
      <c r="C2" s="193"/>
      <c r="D2" s="193"/>
      <c r="E2" s="193"/>
      <c r="F2" s="193"/>
      <c r="G2" s="193"/>
      <c r="H2" s="193"/>
      <c r="I2" s="193"/>
      <c r="J2" s="193"/>
      <c r="K2" s="194"/>
    </row>
    <row r="3" spans="1:11" ht="60.75" thickBot="1">
      <c r="A3" s="41" t="s">
        <v>7</v>
      </c>
      <c r="B3" s="42" t="s">
        <v>8</v>
      </c>
      <c r="C3" s="42" t="s">
        <v>9</v>
      </c>
      <c r="D3" s="42" t="s">
        <v>64</v>
      </c>
      <c r="E3" s="21" t="s">
        <v>65</v>
      </c>
      <c r="F3" s="21" t="s">
        <v>66</v>
      </c>
      <c r="G3" s="21" t="s">
        <v>67</v>
      </c>
      <c r="H3" s="21" t="s">
        <v>68</v>
      </c>
      <c r="I3" s="21" t="s">
        <v>69</v>
      </c>
      <c r="J3" s="72" t="s">
        <v>70</v>
      </c>
      <c r="K3" s="28" t="s">
        <v>43</v>
      </c>
    </row>
    <row r="4" spans="1:11" ht="75" customHeight="1">
      <c r="A4" s="59" t="str">
        <f>'4) R-Alcance'!A4</f>
        <v>Assuntos Transversais</v>
      </c>
      <c r="B4" s="59" t="str">
        <f>'4) R-Alcance'!B4</f>
        <v>ASREG</v>
      </c>
      <c r="C4" s="64" t="str">
        <f>'4) R-Alcance'!C4</f>
        <v>1.5 - Estabelecimento de modelo de Ambiente Regulatório Experimental (Sandbox Regulatório) para a Anvisa</v>
      </c>
      <c r="D4" s="121" t="s">
        <v>59</v>
      </c>
      <c r="E4" s="122" t="s">
        <v>71</v>
      </c>
      <c r="F4" s="122" t="s">
        <v>72</v>
      </c>
      <c r="G4" s="122" t="s">
        <v>56</v>
      </c>
      <c r="H4" s="122" t="s">
        <v>73</v>
      </c>
      <c r="I4" s="123" t="s">
        <v>74</v>
      </c>
      <c r="J4" s="71">
        <f>SUM(VLOOKUP(D4,DICIONÁRIO!$E$1:$F$18,2,FALSE),VLOOKUP(E4,DICIONÁRIO!$E$1:$F$18,2,FALSE),VLOOKUP('7) E-Esforço'!F4,DICIONÁRIO!$E$1:$F$18,2,FALSE),VLOOKUP('7) E-Esforço'!G4,DICIONÁRIO!$E$1:$F$18,2,FALSE),VLOOKUP('7) E-Esforço'!H4,DICIONÁRIO!$E$1:$F$18,2,FALSE),VLOOKUP('7) E-Esforço'!I4,DICIONÁRIO!$E$1:$F$18,2,FALSE))</f>
        <v>14</v>
      </c>
      <c r="K4" s="73">
        <f>IF(J4&gt;12,3,IF(J4&gt;7,2,1))</f>
        <v>3</v>
      </c>
    </row>
    <row r="5" spans="1:11" ht="75" customHeight="1">
      <c r="A5" s="60" t="str">
        <f>'4) R-Alcance'!A5</f>
        <v>Assuntos Transversais</v>
      </c>
      <c r="B5" s="60" t="str">
        <f>'4) R-Alcance'!B5</f>
        <v>ASREG</v>
      </c>
      <c r="C5" s="65" t="str">
        <f>'4) R-Alcance'!C5</f>
        <v>1.16 - Requisitos para regularização de produtos antissépticos de uso humano.</v>
      </c>
      <c r="D5" s="121" t="s">
        <v>59</v>
      </c>
      <c r="E5" s="124" t="s">
        <v>71</v>
      </c>
      <c r="F5" s="124" t="s">
        <v>72</v>
      </c>
      <c r="G5" s="124" t="s">
        <v>56</v>
      </c>
      <c r="H5" s="124" t="s">
        <v>73</v>
      </c>
      <c r="I5" s="123" t="s">
        <v>74</v>
      </c>
      <c r="J5" s="10">
        <f>SUM(VLOOKUP(D5,DICIONÁRIO!$E$1:$F$18,2,FALSE),VLOOKUP(E5,DICIONÁRIO!$E$1:$F$18,2,FALSE),VLOOKUP('7) E-Esforço'!F5,DICIONÁRIO!$E$1:$F$18,2,FALSE),VLOOKUP('7) E-Esforço'!G5,DICIONÁRIO!$E$1:$F$18,2,FALSE),VLOOKUP('7) E-Esforço'!H5,DICIONÁRIO!$E$1:$F$18,2,FALSE),VLOOKUP('7) E-Esforço'!I5,DICIONÁRIO!$E$1:$F$18,2,FALSE))</f>
        <v>14</v>
      </c>
      <c r="K5" s="73">
        <f t="shared" ref="K5:K50" si="0">IF(J5&gt;12,3,IF(J5&gt;7,2,1))</f>
        <v>3</v>
      </c>
    </row>
    <row r="6" spans="1:11" ht="75" customHeight="1">
      <c r="A6" s="60" t="str">
        <f>'4) R-Alcance'!A6</f>
        <v>Assuntos Transversais</v>
      </c>
      <c r="B6" s="60" t="str">
        <f>'4) R-Alcance'!B6</f>
        <v>ASREG</v>
      </c>
      <c r="C6" s="65" t="str">
        <f>'4) R-Alcance'!C6</f>
        <v>1.20 - Revisão e Consolidação de Normas do estoque regulatório da Anvisa</v>
      </c>
      <c r="D6" s="121" t="s">
        <v>59</v>
      </c>
      <c r="E6" s="124" t="s">
        <v>75</v>
      </c>
      <c r="F6" s="124" t="s">
        <v>76</v>
      </c>
      <c r="G6" s="124" t="s">
        <v>60</v>
      </c>
      <c r="H6" s="124" t="s">
        <v>77</v>
      </c>
      <c r="I6" s="123" t="s">
        <v>74</v>
      </c>
      <c r="J6" s="10">
        <f>SUM(VLOOKUP(D6,DICIONÁRIO!$E$1:$F$18,2,FALSE),VLOOKUP(E6,DICIONÁRIO!$E$1:$F$18,2,FALSE),VLOOKUP('7) E-Esforço'!F6,DICIONÁRIO!$E$1:$F$18,2,FALSE),VLOOKUP('7) E-Esforço'!G6,DICIONÁRIO!$E$1:$F$18,2,FALSE),VLOOKUP('7) E-Esforço'!H6,DICIONÁRIO!$E$1:$F$18,2,FALSE),VLOOKUP('7) E-Esforço'!I6,DICIONÁRIO!$E$1:$F$18,2,FALSE))</f>
        <v>7</v>
      </c>
      <c r="K6" s="73">
        <f t="shared" si="0"/>
        <v>1</v>
      </c>
    </row>
    <row r="7" spans="1:11" ht="75" customHeight="1">
      <c r="A7" s="60" t="str">
        <f>'4) R-Alcance'!A7</f>
        <v>Assuntos Transversais</v>
      </c>
      <c r="B7" s="60" t="str">
        <f>'4) R-Alcance'!B7</f>
        <v>ASREG</v>
      </c>
      <c r="C7" s="65" t="str">
        <f>'4) R-Alcance'!C7</f>
        <v>Procedimentos para o Enquadramento de Produtos Fronteira</v>
      </c>
      <c r="D7" s="121" t="s">
        <v>59</v>
      </c>
      <c r="E7" s="124" t="s">
        <v>71</v>
      </c>
      <c r="F7" s="124" t="s">
        <v>72</v>
      </c>
      <c r="G7" s="124" t="s">
        <v>60</v>
      </c>
      <c r="H7" s="124" t="s">
        <v>77</v>
      </c>
      <c r="I7" s="123" t="s">
        <v>74</v>
      </c>
      <c r="J7" s="10">
        <f>SUM(VLOOKUP(D7,DICIONÁRIO!$E$1:$F$18,2,FALSE),VLOOKUP(E7,DICIONÁRIO!$E$1:$F$18,2,FALSE),VLOOKUP('7) E-Esforço'!F7,DICIONÁRIO!$E$1:$F$18,2,FALSE),VLOOKUP('7) E-Esforço'!G7,DICIONÁRIO!$E$1:$F$18,2,FALSE),VLOOKUP('7) E-Esforço'!H7,DICIONÁRIO!$E$1:$F$18,2,FALSE),VLOOKUP('7) E-Esforço'!I7,DICIONÁRIO!$E$1:$F$18,2,FALSE))</f>
        <v>11</v>
      </c>
      <c r="K7" s="73">
        <f t="shared" si="0"/>
        <v>2</v>
      </c>
    </row>
    <row r="8" spans="1:11" ht="75" customHeight="1">
      <c r="A8" s="60">
        <f>'4) R-Alcance'!A8</f>
        <v>0</v>
      </c>
      <c r="B8" s="60">
        <f>'4) R-Alcance'!B8</f>
        <v>0</v>
      </c>
      <c r="C8" s="65">
        <f>'4) R-Alcance'!C8</f>
        <v>0</v>
      </c>
      <c r="D8" s="121"/>
      <c r="E8" s="124"/>
      <c r="F8" s="124"/>
      <c r="G8" s="124"/>
      <c r="H8" s="124"/>
      <c r="I8" s="125"/>
      <c r="J8" s="10" t="e">
        <f>SUM(VLOOKUP(D8,DICIONÁRIO!$E$1:$F$18,2,FALSE),VLOOKUP(E8,DICIONÁRIO!$E$1:$F$18,2,FALSE),VLOOKUP('7) E-Esforço'!F8,DICIONÁRIO!$E$1:$F$18,2,FALSE),VLOOKUP('7) E-Esforço'!G8,DICIONÁRIO!$E$1:$F$18,2,FALSE),VLOOKUP('7) E-Esforço'!H8,DICIONÁRIO!$E$1:$F$18,2,FALSE),VLOOKUP('7) E-Esforço'!I8,DICIONÁRIO!$E$1:$F$18,2,FALSE))</f>
        <v>#N/A</v>
      </c>
      <c r="K8" s="73" t="e">
        <f t="shared" si="0"/>
        <v>#N/A</v>
      </c>
    </row>
    <row r="9" spans="1:11" ht="75" customHeight="1">
      <c r="A9" s="60">
        <f>'4) R-Alcance'!A9</f>
        <v>0</v>
      </c>
      <c r="B9" s="60">
        <f>'4) R-Alcance'!B9</f>
        <v>0</v>
      </c>
      <c r="C9" s="65">
        <f>'4) R-Alcance'!C9</f>
        <v>0</v>
      </c>
      <c r="D9" s="121"/>
      <c r="E9" s="124"/>
      <c r="F9" s="124"/>
      <c r="G9" s="124"/>
      <c r="H9" s="124"/>
      <c r="I9" s="125"/>
      <c r="J9" s="10" t="e">
        <f>SUM(VLOOKUP(D9,DICIONÁRIO!$E$1:$F$18,2,FALSE),VLOOKUP(E9,DICIONÁRIO!$E$1:$F$18,2,FALSE),VLOOKUP('7) E-Esforço'!F9,DICIONÁRIO!$E$1:$F$18,2,FALSE),VLOOKUP('7) E-Esforço'!G9,DICIONÁRIO!$E$1:$F$18,2,FALSE),VLOOKUP('7) E-Esforço'!H9,DICIONÁRIO!$E$1:$F$18,2,FALSE),VLOOKUP('7) E-Esforço'!I9,DICIONÁRIO!$E$1:$F$18,2,FALSE))</f>
        <v>#N/A</v>
      </c>
      <c r="K9" s="73" t="e">
        <f t="shared" si="0"/>
        <v>#N/A</v>
      </c>
    </row>
    <row r="10" spans="1:11" ht="75" customHeight="1">
      <c r="A10" s="60">
        <f>'4) R-Alcance'!A10</f>
        <v>0</v>
      </c>
      <c r="B10" s="60">
        <f>'4) R-Alcance'!B10</f>
        <v>0</v>
      </c>
      <c r="C10" s="65">
        <f>'4) R-Alcance'!C10</f>
        <v>0</v>
      </c>
      <c r="D10" s="121"/>
      <c r="E10" s="124"/>
      <c r="F10" s="124"/>
      <c r="G10" s="124"/>
      <c r="H10" s="124"/>
      <c r="I10" s="125"/>
      <c r="J10" s="10" t="e">
        <f>SUM(VLOOKUP(D10,DICIONÁRIO!$E$1:$F$18,2,FALSE),VLOOKUP(E10,DICIONÁRIO!$E$1:$F$18,2,FALSE),VLOOKUP('7) E-Esforço'!F10,DICIONÁRIO!$E$1:$F$18,2,FALSE),VLOOKUP('7) E-Esforço'!G10,DICIONÁRIO!$E$1:$F$18,2,FALSE),VLOOKUP('7) E-Esforço'!H10,DICIONÁRIO!$E$1:$F$18,2,FALSE),VLOOKUP('7) E-Esforço'!I10,DICIONÁRIO!$E$1:$F$18,2,FALSE))</f>
        <v>#N/A</v>
      </c>
      <c r="K10" s="73" t="e">
        <f t="shared" si="0"/>
        <v>#N/A</v>
      </c>
    </row>
    <row r="11" spans="1:11" ht="75" customHeight="1">
      <c r="A11" s="60">
        <f>'4) R-Alcance'!A11</f>
        <v>0</v>
      </c>
      <c r="B11" s="60">
        <f>'4) R-Alcance'!B11</f>
        <v>0</v>
      </c>
      <c r="C11" s="65">
        <f>'4) R-Alcance'!C11</f>
        <v>0</v>
      </c>
      <c r="D11" s="121"/>
      <c r="E11" s="124"/>
      <c r="F11" s="124"/>
      <c r="G11" s="124"/>
      <c r="H11" s="124"/>
      <c r="I11" s="125"/>
      <c r="J11" s="10" t="e">
        <f>SUM(VLOOKUP(D11,DICIONÁRIO!$E$1:$F$18,2,FALSE),VLOOKUP(E11,DICIONÁRIO!$E$1:$F$18,2,FALSE),VLOOKUP('7) E-Esforço'!F11,DICIONÁRIO!$E$1:$F$18,2,FALSE),VLOOKUP('7) E-Esforço'!G11,DICIONÁRIO!$E$1:$F$18,2,FALSE),VLOOKUP('7) E-Esforço'!H11,DICIONÁRIO!$E$1:$F$18,2,FALSE),VLOOKUP('7) E-Esforço'!I11,DICIONÁRIO!$E$1:$F$18,2,FALSE))</f>
        <v>#N/A</v>
      </c>
      <c r="K11" s="73" t="e">
        <f t="shared" si="0"/>
        <v>#N/A</v>
      </c>
    </row>
    <row r="12" spans="1:11" ht="75" customHeight="1">
      <c r="A12" s="60">
        <f>'4) R-Alcance'!A12</f>
        <v>0</v>
      </c>
      <c r="B12" s="60">
        <f>'4) R-Alcance'!B12</f>
        <v>0</v>
      </c>
      <c r="C12" s="65">
        <f>'4) R-Alcance'!C12</f>
        <v>0</v>
      </c>
      <c r="D12" s="121"/>
      <c r="E12" s="124"/>
      <c r="F12" s="124"/>
      <c r="G12" s="124"/>
      <c r="H12" s="124"/>
      <c r="I12" s="125"/>
      <c r="J12" s="10" t="e">
        <f>SUM(VLOOKUP(D12,DICIONÁRIO!$E$1:$F$18,2,FALSE),VLOOKUP(E12,DICIONÁRIO!$E$1:$F$18,2,FALSE),VLOOKUP('7) E-Esforço'!F12,DICIONÁRIO!$E$1:$F$18,2,FALSE),VLOOKUP('7) E-Esforço'!G12,DICIONÁRIO!$E$1:$F$18,2,FALSE),VLOOKUP('7) E-Esforço'!H12,DICIONÁRIO!$E$1:$F$18,2,FALSE),VLOOKUP('7) E-Esforço'!I12,DICIONÁRIO!$E$1:$F$18,2,FALSE))</f>
        <v>#N/A</v>
      </c>
      <c r="K12" s="73" t="e">
        <f t="shared" si="0"/>
        <v>#N/A</v>
      </c>
    </row>
    <row r="13" spans="1:11" ht="75" customHeight="1">
      <c r="A13" s="60">
        <f>'4) R-Alcance'!A13</f>
        <v>0</v>
      </c>
      <c r="B13" s="60">
        <f>'4) R-Alcance'!B13</f>
        <v>0</v>
      </c>
      <c r="C13" s="65">
        <f>'4) R-Alcance'!C13</f>
        <v>0</v>
      </c>
      <c r="D13" s="126"/>
      <c r="E13" s="124"/>
      <c r="F13" s="124"/>
      <c r="G13" s="124"/>
      <c r="H13" s="124"/>
      <c r="I13" s="125"/>
      <c r="J13" s="10" t="e">
        <f>SUM(VLOOKUP(D13,DICIONÁRIO!$E$1:$F$18,2,FALSE),VLOOKUP(E13,DICIONÁRIO!$E$1:$F$18,2,FALSE),VLOOKUP('7) E-Esforço'!F13,DICIONÁRIO!$E$1:$F$18,2,FALSE),VLOOKUP('7) E-Esforço'!G13,DICIONÁRIO!$E$1:$F$18,2,FALSE),VLOOKUP('7) E-Esforço'!H13,DICIONÁRIO!$E$1:$F$18,2,FALSE),VLOOKUP('7) E-Esforço'!I13,DICIONÁRIO!$E$1:$F$18,2,FALSE))</f>
        <v>#N/A</v>
      </c>
      <c r="K13" s="73" t="e">
        <f t="shared" si="0"/>
        <v>#N/A</v>
      </c>
    </row>
    <row r="14" spans="1:11" ht="75" customHeight="1">
      <c r="A14" s="60">
        <f>'4) R-Alcance'!A14</f>
        <v>0</v>
      </c>
      <c r="B14" s="60">
        <f>'4) R-Alcance'!B14</f>
        <v>0</v>
      </c>
      <c r="C14" s="65">
        <f>'4) R-Alcance'!C14</f>
        <v>0</v>
      </c>
      <c r="D14" s="126"/>
      <c r="E14" s="124"/>
      <c r="F14" s="124"/>
      <c r="G14" s="124"/>
      <c r="H14" s="124"/>
      <c r="I14" s="125"/>
      <c r="J14" s="10" t="e">
        <f>SUM(VLOOKUP(D14,DICIONÁRIO!$E$1:$F$18,2,FALSE),VLOOKUP(E14,DICIONÁRIO!$E$1:$F$18,2,FALSE),VLOOKUP('7) E-Esforço'!F14,DICIONÁRIO!$E$1:$F$18,2,FALSE),VLOOKUP('7) E-Esforço'!G14,DICIONÁRIO!$E$1:$F$18,2,FALSE),VLOOKUP('7) E-Esforço'!H14,DICIONÁRIO!$E$1:$F$18,2,FALSE),VLOOKUP('7) E-Esforço'!I14,DICIONÁRIO!$E$1:$F$18,2,FALSE))</f>
        <v>#N/A</v>
      </c>
      <c r="K14" s="73" t="e">
        <f t="shared" si="0"/>
        <v>#N/A</v>
      </c>
    </row>
    <row r="15" spans="1:11" ht="75" customHeight="1">
      <c r="A15" s="60">
        <f>'4) R-Alcance'!A15</f>
        <v>0</v>
      </c>
      <c r="B15" s="60">
        <f>'4) R-Alcance'!B15</f>
        <v>0</v>
      </c>
      <c r="C15" s="65">
        <f>'4) R-Alcance'!C15</f>
        <v>0</v>
      </c>
      <c r="D15" s="126"/>
      <c r="E15" s="124"/>
      <c r="F15" s="124"/>
      <c r="G15" s="124"/>
      <c r="H15" s="124"/>
      <c r="I15" s="125"/>
      <c r="J15" s="10" t="e">
        <f>SUM(VLOOKUP(D15,DICIONÁRIO!$E$1:$F$18,2,FALSE),VLOOKUP(E15,DICIONÁRIO!$E$1:$F$18,2,FALSE),VLOOKUP('7) E-Esforço'!F15,DICIONÁRIO!$E$1:$F$18,2,FALSE),VLOOKUP('7) E-Esforço'!G15,DICIONÁRIO!$E$1:$F$18,2,FALSE),VLOOKUP('7) E-Esforço'!H15,DICIONÁRIO!$E$1:$F$18,2,FALSE),VLOOKUP('7) E-Esforço'!I15,DICIONÁRIO!$E$1:$F$18,2,FALSE))</f>
        <v>#N/A</v>
      </c>
      <c r="K15" s="73" t="e">
        <f t="shared" si="0"/>
        <v>#N/A</v>
      </c>
    </row>
    <row r="16" spans="1:11" ht="75" customHeight="1">
      <c r="A16" s="60">
        <f>'4) R-Alcance'!A16</f>
        <v>0</v>
      </c>
      <c r="B16" s="60">
        <f>'4) R-Alcance'!B16</f>
        <v>0</v>
      </c>
      <c r="C16" s="65">
        <f>'4) R-Alcance'!C16</f>
        <v>0</v>
      </c>
      <c r="D16" s="126"/>
      <c r="E16" s="124"/>
      <c r="F16" s="124"/>
      <c r="G16" s="124"/>
      <c r="H16" s="124"/>
      <c r="I16" s="125"/>
      <c r="J16" s="10" t="e">
        <f>SUM(VLOOKUP(D16,DICIONÁRIO!$E$1:$F$18,2,FALSE),VLOOKUP(E16,DICIONÁRIO!$E$1:$F$18,2,FALSE),VLOOKUP('7) E-Esforço'!F16,DICIONÁRIO!$E$1:$F$18,2,FALSE),VLOOKUP('7) E-Esforço'!G16,DICIONÁRIO!$E$1:$F$18,2,FALSE),VLOOKUP('7) E-Esforço'!H16,DICIONÁRIO!$E$1:$F$18,2,FALSE),VLOOKUP('7) E-Esforço'!I16,DICIONÁRIO!$E$1:$F$18,2,FALSE))</f>
        <v>#N/A</v>
      </c>
      <c r="K16" s="73" t="e">
        <f t="shared" si="0"/>
        <v>#N/A</v>
      </c>
    </row>
    <row r="17" spans="1:11" ht="75" customHeight="1">
      <c r="A17" s="60">
        <f>'4) R-Alcance'!A17</f>
        <v>0</v>
      </c>
      <c r="B17" s="60">
        <f>'4) R-Alcance'!B17</f>
        <v>0</v>
      </c>
      <c r="C17" s="65">
        <f>'4) R-Alcance'!C17</f>
        <v>0</v>
      </c>
      <c r="D17" s="126"/>
      <c r="E17" s="124"/>
      <c r="F17" s="124"/>
      <c r="G17" s="124"/>
      <c r="H17" s="124"/>
      <c r="I17" s="125"/>
      <c r="J17" s="10" t="e">
        <f>SUM(VLOOKUP(D17,DICIONÁRIO!$E$1:$F$18,2,FALSE),VLOOKUP(E17,DICIONÁRIO!$E$1:$F$18,2,FALSE),VLOOKUP('7) E-Esforço'!F17,DICIONÁRIO!$E$1:$F$18,2,FALSE),VLOOKUP('7) E-Esforço'!G17,DICIONÁRIO!$E$1:$F$18,2,FALSE),VLOOKUP('7) E-Esforço'!H17,DICIONÁRIO!$E$1:$F$18,2,FALSE),VLOOKUP('7) E-Esforço'!I17,DICIONÁRIO!$E$1:$F$18,2,FALSE))</f>
        <v>#N/A</v>
      </c>
      <c r="K17" s="73" t="e">
        <f t="shared" si="0"/>
        <v>#N/A</v>
      </c>
    </row>
    <row r="18" spans="1:11" ht="75" customHeight="1">
      <c r="A18" s="60">
        <f>'4) R-Alcance'!A18</f>
        <v>0</v>
      </c>
      <c r="B18" s="60">
        <f>'4) R-Alcance'!B18</f>
        <v>0</v>
      </c>
      <c r="C18" s="65">
        <f>'4) R-Alcance'!C18</f>
        <v>0</v>
      </c>
      <c r="D18" s="126"/>
      <c r="E18" s="124"/>
      <c r="F18" s="124"/>
      <c r="G18" s="124"/>
      <c r="H18" s="124"/>
      <c r="I18" s="125"/>
      <c r="J18" s="10" t="e">
        <f>SUM(VLOOKUP(D18,DICIONÁRIO!$E$1:$F$18,2,FALSE),VLOOKUP(E18,DICIONÁRIO!$E$1:$F$18,2,FALSE),VLOOKUP('7) E-Esforço'!F18,DICIONÁRIO!$E$1:$F$18,2,FALSE),VLOOKUP('7) E-Esforço'!G18,DICIONÁRIO!$E$1:$F$18,2,FALSE),VLOOKUP('7) E-Esforço'!H18,DICIONÁRIO!$E$1:$F$18,2,FALSE),VLOOKUP('7) E-Esforço'!I18,DICIONÁRIO!$E$1:$F$18,2,FALSE))</f>
        <v>#N/A</v>
      </c>
      <c r="K18" s="73" t="e">
        <f t="shared" si="0"/>
        <v>#N/A</v>
      </c>
    </row>
    <row r="19" spans="1:11" ht="75" customHeight="1">
      <c r="A19" s="60">
        <f>'4) R-Alcance'!A19</f>
        <v>0</v>
      </c>
      <c r="B19" s="60">
        <f>'4) R-Alcance'!B19</f>
        <v>0</v>
      </c>
      <c r="C19" s="65">
        <f>'4) R-Alcance'!C19</f>
        <v>0</v>
      </c>
      <c r="D19" s="126"/>
      <c r="E19" s="124"/>
      <c r="F19" s="124"/>
      <c r="G19" s="124"/>
      <c r="H19" s="124"/>
      <c r="I19" s="125"/>
      <c r="J19" s="10" t="e">
        <f>SUM(VLOOKUP(D19,DICIONÁRIO!$E$1:$F$18,2,FALSE),VLOOKUP(E19,DICIONÁRIO!$E$1:$F$18,2,FALSE),VLOOKUP('7) E-Esforço'!F19,DICIONÁRIO!$E$1:$F$18,2,FALSE),VLOOKUP('7) E-Esforço'!G19,DICIONÁRIO!$E$1:$F$18,2,FALSE),VLOOKUP('7) E-Esforço'!H19,DICIONÁRIO!$E$1:$F$18,2,FALSE),VLOOKUP('7) E-Esforço'!I19,DICIONÁRIO!$E$1:$F$18,2,FALSE))</f>
        <v>#N/A</v>
      </c>
      <c r="K19" s="73" t="e">
        <f t="shared" si="0"/>
        <v>#N/A</v>
      </c>
    </row>
    <row r="20" spans="1:11" ht="75" customHeight="1">
      <c r="A20" s="60">
        <f>'4) R-Alcance'!A20</f>
        <v>0</v>
      </c>
      <c r="B20" s="60">
        <f>'4) R-Alcance'!B20</f>
        <v>0</v>
      </c>
      <c r="C20" s="65">
        <f>'4) R-Alcance'!C20</f>
        <v>0</v>
      </c>
      <c r="D20" s="126"/>
      <c r="E20" s="124"/>
      <c r="F20" s="124"/>
      <c r="G20" s="124"/>
      <c r="H20" s="124"/>
      <c r="I20" s="125"/>
      <c r="J20" s="10" t="e">
        <f>SUM(VLOOKUP(D20,DICIONÁRIO!$E$1:$F$18,2,FALSE),VLOOKUP(E20,DICIONÁRIO!$E$1:$F$18,2,FALSE),VLOOKUP('7) E-Esforço'!F20,DICIONÁRIO!$E$1:$F$18,2,FALSE),VLOOKUP('7) E-Esforço'!G20,DICIONÁRIO!$E$1:$F$18,2,FALSE),VLOOKUP('7) E-Esforço'!H20,DICIONÁRIO!$E$1:$F$18,2,FALSE),VLOOKUP('7) E-Esforço'!I20,DICIONÁRIO!$E$1:$F$18,2,FALSE))</f>
        <v>#N/A</v>
      </c>
      <c r="K20" s="73" t="e">
        <f t="shared" si="0"/>
        <v>#N/A</v>
      </c>
    </row>
    <row r="21" spans="1:11" ht="75" customHeight="1">
      <c r="A21" s="60">
        <f>'4) R-Alcance'!A21</f>
        <v>0</v>
      </c>
      <c r="B21" s="60">
        <f>'4) R-Alcance'!B21</f>
        <v>0</v>
      </c>
      <c r="C21" s="65">
        <f>'4) R-Alcance'!C21</f>
        <v>0</v>
      </c>
      <c r="D21" s="126"/>
      <c r="E21" s="124"/>
      <c r="F21" s="124"/>
      <c r="G21" s="124"/>
      <c r="H21" s="124"/>
      <c r="I21" s="125"/>
      <c r="J21" s="10" t="e">
        <f>SUM(VLOOKUP(D21,DICIONÁRIO!$E$1:$F$18,2,FALSE),VLOOKUP(E21,DICIONÁRIO!$E$1:$F$18,2,FALSE),VLOOKUP('7) E-Esforço'!F21,DICIONÁRIO!$E$1:$F$18,2,FALSE),VLOOKUP('7) E-Esforço'!G21,DICIONÁRIO!$E$1:$F$18,2,FALSE),VLOOKUP('7) E-Esforço'!H21,DICIONÁRIO!$E$1:$F$18,2,FALSE),VLOOKUP('7) E-Esforço'!I21,DICIONÁRIO!$E$1:$F$18,2,FALSE))</f>
        <v>#N/A</v>
      </c>
      <c r="K21" s="73" t="e">
        <f t="shared" si="0"/>
        <v>#N/A</v>
      </c>
    </row>
    <row r="22" spans="1:11" ht="75" customHeight="1">
      <c r="A22" s="60">
        <f>'4) R-Alcance'!A22</f>
        <v>0</v>
      </c>
      <c r="B22" s="60">
        <f>'4) R-Alcance'!B22</f>
        <v>0</v>
      </c>
      <c r="C22" s="65">
        <f>'4) R-Alcance'!C22</f>
        <v>0</v>
      </c>
      <c r="D22" s="126"/>
      <c r="E22" s="124"/>
      <c r="F22" s="124"/>
      <c r="G22" s="124"/>
      <c r="H22" s="124"/>
      <c r="I22" s="125"/>
      <c r="J22" s="10" t="e">
        <f>SUM(VLOOKUP(D22,DICIONÁRIO!$E$1:$F$18,2,FALSE),VLOOKUP(E22,DICIONÁRIO!$E$1:$F$18,2,FALSE),VLOOKUP('7) E-Esforço'!F22,DICIONÁRIO!$E$1:$F$18,2,FALSE),VLOOKUP('7) E-Esforço'!G22,DICIONÁRIO!$E$1:$F$18,2,FALSE),VLOOKUP('7) E-Esforço'!H22,DICIONÁRIO!$E$1:$F$18,2,FALSE),VLOOKUP('7) E-Esforço'!I22,DICIONÁRIO!$E$1:$F$18,2,FALSE))</f>
        <v>#N/A</v>
      </c>
      <c r="K22" s="73" t="e">
        <f t="shared" si="0"/>
        <v>#N/A</v>
      </c>
    </row>
    <row r="23" spans="1:11" ht="75" customHeight="1">
      <c r="A23" s="60">
        <f>'4) R-Alcance'!A23</f>
        <v>0</v>
      </c>
      <c r="B23" s="60">
        <f>'4) R-Alcance'!B23</f>
        <v>0</v>
      </c>
      <c r="C23" s="65">
        <f>'4) R-Alcance'!C23</f>
        <v>0</v>
      </c>
      <c r="D23" s="126"/>
      <c r="E23" s="124"/>
      <c r="F23" s="124"/>
      <c r="G23" s="124"/>
      <c r="H23" s="124"/>
      <c r="I23" s="125"/>
      <c r="J23" s="10" t="e">
        <f>SUM(VLOOKUP(D23,DICIONÁRIO!$E$1:$F$18,2,FALSE),VLOOKUP(E23,DICIONÁRIO!$E$1:$F$18,2,FALSE),VLOOKUP('7) E-Esforço'!F23,DICIONÁRIO!$E$1:$F$18,2,FALSE),VLOOKUP('7) E-Esforço'!G23,DICIONÁRIO!$E$1:$F$18,2,FALSE),VLOOKUP('7) E-Esforço'!H23,DICIONÁRIO!$E$1:$F$18,2,FALSE),VLOOKUP('7) E-Esforço'!I23,DICIONÁRIO!$E$1:$F$18,2,FALSE))</f>
        <v>#N/A</v>
      </c>
      <c r="K23" s="73" t="e">
        <f t="shared" si="0"/>
        <v>#N/A</v>
      </c>
    </row>
    <row r="24" spans="1:11" ht="75" customHeight="1">
      <c r="A24" s="60">
        <f>'4) R-Alcance'!A24</f>
        <v>0</v>
      </c>
      <c r="B24" s="60">
        <f>'4) R-Alcance'!B24</f>
        <v>0</v>
      </c>
      <c r="C24" s="65">
        <f>'4) R-Alcance'!C24</f>
        <v>0</v>
      </c>
      <c r="D24" s="126"/>
      <c r="E24" s="124"/>
      <c r="F24" s="124"/>
      <c r="G24" s="124"/>
      <c r="H24" s="124"/>
      <c r="I24" s="125"/>
      <c r="J24" s="10" t="e">
        <f>SUM(VLOOKUP(D24,DICIONÁRIO!$E$1:$F$18,2,FALSE),VLOOKUP(E24,DICIONÁRIO!$E$1:$F$18,2,FALSE),VLOOKUP('7) E-Esforço'!F24,DICIONÁRIO!$E$1:$F$18,2,FALSE),VLOOKUP('7) E-Esforço'!G24,DICIONÁRIO!$E$1:$F$18,2,FALSE),VLOOKUP('7) E-Esforço'!H24,DICIONÁRIO!$E$1:$F$18,2,FALSE),VLOOKUP('7) E-Esforço'!I24,DICIONÁRIO!$E$1:$F$18,2,FALSE))</f>
        <v>#N/A</v>
      </c>
      <c r="K24" s="73" t="e">
        <f t="shared" si="0"/>
        <v>#N/A</v>
      </c>
    </row>
    <row r="25" spans="1:11" ht="75" customHeight="1">
      <c r="A25" s="60">
        <f>'4) R-Alcance'!A25</f>
        <v>0</v>
      </c>
      <c r="B25" s="60">
        <f>'4) R-Alcance'!B25</f>
        <v>0</v>
      </c>
      <c r="C25" s="65">
        <f>'4) R-Alcance'!C25</f>
        <v>0</v>
      </c>
      <c r="D25" s="126"/>
      <c r="E25" s="124"/>
      <c r="F25" s="124"/>
      <c r="G25" s="124"/>
      <c r="H25" s="124"/>
      <c r="I25" s="125"/>
      <c r="J25" s="10" t="e">
        <f>SUM(VLOOKUP(D25,DICIONÁRIO!$E$1:$F$18,2,FALSE),VLOOKUP(E25,DICIONÁRIO!$E$1:$F$18,2,FALSE),VLOOKUP('7) E-Esforço'!F25,DICIONÁRIO!$E$1:$F$18,2,FALSE),VLOOKUP('7) E-Esforço'!G25,DICIONÁRIO!$E$1:$F$18,2,FALSE),VLOOKUP('7) E-Esforço'!H25,DICIONÁRIO!$E$1:$F$18,2,FALSE),VLOOKUP('7) E-Esforço'!I25,DICIONÁRIO!$E$1:$F$18,2,FALSE))</f>
        <v>#N/A</v>
      </c>
      <c r="K25" s="73" t="e">
        <f t="shared" si="0"/>
        <v>#N/A</v>
      </c>
    </row>
    <row r="26" spans="1:11" ht="75" customHeight="1">
      <c r="A26" s="60">
        <f>'4) R-Alcance'!A26</f>
        <v>0</v>
      </c>
      <c r="B26" s="60">
        <f>'4) R-Alcance'!B26</f>
        <v>0</v>
      </c>
      <c r="C26" s="65">
        <f>'4) R-Alcance'!C26</f>
        <v>0</v>
      </c>
      <c r="D26" s="126"/>
      <c r="E26" s="124"/>
      <c r="F26" s="124"/>
      <c r="G26" s="124"/>
      <c r="H26" s="124"/>
      <c r="I26" s="125"/>
      <c r="J26" s="10" t="e">
        <f>SUM(VLOOKUP(D26,DICIONÁRIO!$E$1:$F$18,2,FALSE),VLOOKUP(E26,DICIONÁRIO!$E$1:$F$18,2,FALSE),VLOOKUP('7) E-Esforço'!F26,DICIONÁRIO!$E$1:$F$18,2,FALSE),VLOOKUP('7) E-Esforço'!G26,DICIONÁRIO!$E$1:$F$18,2,FALSE),VLOOKUP('7) E-Esforço'!H26,DICIONÁRIO!$E$1:$F$18,2,FALSE),VLOOKUP('7) E-Esforço'!I26,DICIONÁRIO!$E$1:$F$18,2,FALSE))</f>
        <v>#N/A</v>
      </c>
      <c r="K26" s="73" t="e">
        <f t="shared" si="0"/>
        <v>#N/A</v>
      </c>
    </row>
    <row r="27" spans="1:11" ht="75" customHeight="1">
      <c r="A27" s="60">
        <f>'4) R-Alcance'!A27</f>
        <v>0</v>
      </c>
      <c r="B27" s="60">
        <f>'4) R-Alcance'!B27</f>
        <v>0</v>
      </c>
      <c r="C27" s="65">
        <f>'4) R-Alcance'!C27</f>
        <v>0</v>
      </c>
      <c r="D27" s="126"/>
      <c r="E27" s="124"/>
      <c r="F27" s="124"/>
      <c r="G27" s="124"/>
      <c r="H27" s="124"/>
      <c r="I27" s="125"/>
      <c r="J27" s="10" t="e">
        <f>SUM(VLOOKUP(D27,DICIONÁRIO!$E$1:$F$18,2,FALSE),VLOOKUP(E27,DICIONÁRIO!$E$1:$F$18,2,FALSE),VLOOKUP('7) E-Esforço'!F27,DICIONÁRIO!$E$1:$F$18,2,FALSE),VLOOKUP('7) E-Esforço'!G27,DICIONÁRIO!$E$1:$F$18,2,FALSE),VLOOKUP('7) E-Esforço'!H27,DICIONÁRIO!$E$1:$F$18,2,FALSE),VLOOKUP('7) E-Esforço'!I27,DICIONÁRIO!$E$1:$F$18,2,FALSE))</f>
        <v>#N/A</v>
      </c>
      <c r="K27" s="73" t="e">
        <f t="shared" si="0"/>
        <v>#N/A</v>
      </c>
    </row>
    <row r="28" spans="1:11" ht="75" customHeight="1">
      <c r="A28" s="60">
        <f>'4) R-Alcance'!A28</f>
        <v>0</v>
      </c>
      <c r="B28" s="60">
        <f>'4) R-Alcance'!B28</f>
        <v>0</v>
      </c>
      <c r="C28" s="65">
        <f>'4) R-Alcance'!C28</f>
        <v>0</v>
      </c>
      <c r="D28" s="126"/>
      <c r="E28" s="124"/>
      <c r="F28" s="124"/>
      <c r="G28" s="124"/>
      <c r="H28" s="124"/>
      <c r="I28" s="125"/>
      <c r="J28" s="10" t="e">
        <f>SUM(VLOOKUP(D28,DICIONÁRIO!$E$1:$F$18,2,FALSE),VLOOKUP(E28,DICIONÁRIO!$E$1:$F$18,2,FALSE),VLOOKUP('7) E-Esforço'!F28,DICIONÁRIO!$E$1:$F$18,2,FALSE),VLOOKUP('7) E-Esforço'!G28,DICIONÁRIO!$E$1:$F$18,2,FALSE),VLOOKUP('7) E-Esforço'!H28,DICIONÁRIO!$E$1:$F$18,2,FALSE),VLOOKUP('7) E-Esforço'!I28,DICIONÁRIO!$E$1:$F$18,2,FALSE))</f>
        <v>#N/A</v>
      </c>
      <c r="K28" s="73" t="e">
        <f t="shared" si="0"/>
        <v>#N/A</v>
      </c>
    </row>
    <row r="29" spans="1:11" ht="75" customHeight="1">
      <c r="A29" s="60">
        <f>'4) R-Alcance'!A29</f>
        <v>0</v>
      </c>
      <c r="B29" s="60">
        <f>'4) R-Alcance'!B29</f>
        <v>0</v>
      </c>
      <c r="C29" s="65">
        <f>'4) R-Alcance'!C29</f>
        <v>0</v>
      </c>
      <c r="D29" s="126"/>
      <c r="E29" s="124"/>
      <c r="F29" s="124"/>
      <c r="G29" s="124"/>
      <c r="H29" s="124"/>
      <c r="I29" s="125"/>
      <c r="J29" s="10" t="e">
        <f>SUM(VLOOKUP(D29,DICIONÁRIO!$E$1:$F$18,2,FALSE),VLOOKUP(E29,DICIONÁRIO!$E$1:$F$18,2,FALSE),VLOOKUP('7) E-Esforço'!F29,DICIONÁRIO!$E$1:$F$18,2,FALSE),VLOOKUP('7) E-Esforço'!G29,DICIONÁRIO!$E$1:$F$18,2,FALSE),VLOOKUP('7) E-Esforço'!H29,DICIONÁRIO!$E$1:$F$18,2,FALSE),VLOOKUP('7) E-Esforço'!I29,DICIONÁRIO!$E$1:$F$18,2,FALSE))</f>
        <v>#N/A</v>
      </c>
      <c r="K29" s="73" t="e">
        <f t="shared" si="0"/>
        <v>#N/A</v>
      </c>
    </row>
    <row r="30" spans="1:11" ht="75" customHeight="1">
      <c r="A30" s="60">
        <f>'4) R-Alcance'!A30</f>
        <v>0</v>
      </c>
      <c r="B30" s="60">
        <f>'4) R-Alcance'!B30</f>
        <v>0</v>
      </c>
      <c r="C30" s="65">
        <f>'4) R-Alcance'!C30</f>
        <v>0</v>
      </c>
      <c r="D30" s="126"/>
      <c r="E30" s="124"/>
      <c r="F30" s="124"/>
      <c r="G30" s="124"/>
      <c r="H30" s="124"/>
      <c r="I30" s="125"/>
      <c r="J30" s="10" t="e">
        <f>SUM(VLOOKUP(D30,DICIONÁRIO!$E$1:$F$18,2,FALSE),VLOOKUP(E30,DICIONÁRIO!$E$1:$F$18,2,FALSE),VLOOKUP('7) E-Esforço'!F30,DICIONÁRIO!$E$1:$F$18,2,FALSE),VLOOKUP('7) E-Esforço'!G30,DICIONÁRIO!$E$1:$F$18,2,FALSE),VLOOKUP('7) E-Esforço'!H30,DICIONÁRIO!$E$1:$F$18,2,FALSE),VLOOKUP('7) E-Esforço'!I30,DICIONÁRIO!$E$1:$F$18,2,FALSE))</f>
        <v>#N/A</v>
      </c>
      <c r="K30" s="73" t="e">
        <f t="shared" si="0"/>
        <v>#N/A</v>
      </c>
    </row>
    <row r="31" spans="1:11" ht="75" customHeight="1">
      <c r="A31" s="60">
        <f>'4) R-Alcance'!A31</f>
        <v>0</v>
      </c>
      <c r="B31" s="60">
        <f>'4) R-Alcance'!B31</f>
        <v>0</v>
      </c>
      <c r="C31" s="65">
        <f>'4) R-Alcance'!C31</f>
        <v>0</v>
      </c>
      <c r="D31" s="126"/>
      <c r="E31" s="124"/>
      <c r="F31" s="124"/>
      <c r="G31" s="124"/>
      <c r="H31" s="124"/>
      <c r="I31" s="125"/>
      <c r="J31" s="10" t="e">
        <f>SUM(VLOOKUP(D31,DICIONÁRIO!$E$1:$F$18,2,FALSE),VLOOKUP(E31,DICIONÁRIO!$E$1:$F$18,2,FALSE),VLOOKUP('7) E-Esforço'!F31,DICIONÁRIO!$E$1:$F$18,2,FALSE),VLOOKUP('7) E-Esforço'!G31,DICIONÁRIO!$E$1:$F$18,2,FALSE),VLOOKUP('7) E-Esforço'!H31,DICIONÁRIO!$E$1:$F$18,2,FALSE),VLOOKUP('7) E-Esforço'!I31,DICIONÁRIO!$E$1:$F$18,2,FALSE))</f>
        <v>#N/A</v>
      </c>
      <c r="K31" s="73" t="e">
        <f t="shared" si="0"/>
        <v>#N/A</v>
      </c>
    </row>
    <row r="32" spans="1:11" ht="75" customHeight="1">
      <c r="A32" s="60">
        <f>'4) R-Alcance'!A32</f>
        <v>0</v>
      </c>
      <c r="B32" s="60">
        <f>'4) R-Alcance'!B32</f>
        <v>0</v>
      </c>
      <c r="C32" s="65">
        <f>'4) R-Alcance'!C32</f>
        <v>0</v>
      </c>
      <c r="D32" s="126"/>
      <c r="E32" s="124"/>
      <c r="F32" s="124"/>
      <c r="G32" s="124"/>
      <c r="H32" s="124"/>
      <c r="I32" s="125"/>
      <c r="J32" s="10" t="e">
        <f>SUM(VLOOKUP(D32,DICIONÁRIO!$E$1:$F$18,2,FALSE),VLOOKUP(E32,DICIONÁRIO!$E$1:$F$18,2,FALSE),VLOOKUP('7) E-Esforço'!F32,DICIONÁRIO!$E$1:$F$18,2,FALSE),VLOOKUP('7) E-Esforço'!G32,DICIONÁRIO!$E$1:$F$18,2,FALSE),VLOOKUP('7) E-Esforço'!H32,DICIONÁRIO!$E$1:$F$18,2,FALSE),VLOOKUP('7) E-Esforço'!I32,DICIONÁRIO!$E$1:$F$18,2,FALSE))</f>
        <v>#N/A</v>
      </c>
      <c r="K32" s="73" t="e">
        <f t="shared" si="0"/>
        <v>#N/A</v>
      </c>
    </row>
    <row r="33" spans="1:11" ht="75" customHeight="1">
      <c r="A33" s="60">
        <f>'4) R-Alcance'!A33</f>
        <v>0</v>
      </c>
      <c r="B33" s="60">
        <f>'4) R-Alcance'!B33</f>
        <v>0</v>
      </c>
      <c r="C33" s="65">
        <f>'4) R-Alcance'!C33</f>
        <v>0</v>
      </c>
      <c r="D33" s="126"/>
      <c r="E33" s="124"/>
      <c r="F33" s="124"/>
      <c r="G33" s="124"/>
      <c r="H33" s="124"/>
      <c r="I33" s="125"/>
      <c r="J33" s="10" t="e">
        <f>SUM(VLOOKUP(D33,DICIONÁRIO!$E$1:$F$18,2,FALSE),VLOOKUP(E33,DICIONÁRIO!$E$1:$F$18,2,FALSE),VLOOKUP('7) E-Esforço'!F33,DICIONÁRIO!$E$1:$F$18,2,FALSE),VLOOKUP('7) E-Esforço'!G33,DICIONÁRIO!$E$1:$F$18,2,FALSE),VLOOKUP('7) E-Esforço'!H33,DICIONÁRIO!$E$1:$F$18,2,FALSE),VLOOKUP('7) E-Esforço'!I33,DICIONÁRIO!$E$1:$F$18,2,FALSE))</f>
        <v>#N/A</v>
      </c>
      <c r="K33" s="73" t="e">
        <f t="shared" si="0"/>
        <v>#N/A</v>
      </c>
    </row>
    <row r="34" spans="1:11" ht="75" customHeight="1">
      <c r="A34" s="60">
        <f>'4) R-Alcance'!A34</f>
        <v>0</v>
      </c>
      <c r="B34" s="60">
        <f>'4) R-Alcance'!B34</f>
        <v>0</v>
      </c>
      <c r="C34" s="65">
        <f>'4) R-Alcance'!C34</f>
        <v>0</v>
      </c>
      <c r="D34" s="126"/>
      <c r="E34" s="124"/>
      <c r="F34" s="124"/>
      <c r="G34" s="124"/>
      <c r="H34" s="124"/>
      <c r="I34" s="125"/>
      <c r="J34" s="10" t="e">
        <f>SUM(VLOOKUP(D34,DICIONÁRIO!$E$1:$F$18,2,FALSE),VLOOKUP(E34,DICIONÁRIO!$E$1:$F$18,2,FALSE),VLOOKUP('7) E-Esforço'!F34,DICIONÁRIO!$E$1:$F$18,2,FALSE),VLOOKUP('7) E-Esforço'!G34,DICIONÁRIO!$E$1:$F$18,2,FALSE),VLOOKUP('7) E-Esforço'!H34,DICIONÁRIO!$E$1:$F$18,2,FALSE),VLOOKUP('7) E-Esforço'!I34,DICIONÁRIO!$E$1:$F$18,2,FALSE))</f>
        <v>#N/A</v>
      </c>
      <c r="K34" s="73" t="e">
        <f t="shared" si="0"/>
        <v>#N/A</v>
      </c>
    </row>
    <row r="35" spans="1:11" ht="75" customHeight="1">
      <c r="A35" s="60">
        <f>'4) R-Alcance'!A35</f>
        <v>0</v>
      </c>
      <c r="B35" s="60">
        <f>'4) R-Alcance'!B35</f>
        <v>0</v>
      </c>
      <c r="C35" s="65">
        <f>'4) R-Alcance'!C35</f>
        <v>0</v>
      </c>
      <c r="D35" s="126"/>
      <c r="E35" s="124"/>
      <c r="F35" s="124"/>
      <c r="G35" s="124"/>
      <c r="H35" s="124"/>
      <c r="I35" s="125"/>
      <c r="J35" s="10" t="e">
        <f>SUM(VLOOKUP(D35,DICIONÁRIO!$E$1:$F$18,2,FALSE),VLOOKUP(E35,DICIONÁRIO!$E$1:$F$18,2,FALSE),VLOOKUP('7) E-Esforço'!F35,DICIONÁRIO!$E$1:$F$18,2,FALSE),VLOOKUP('7) E-Esforço'!G35,DICIONÁRIO!$E$1:$F$18,2,FALSE),VLOOKUP('7) E-Esforço'!H35,DICIONÁRIO!$E$1:$F$18,2,FALSE),VLOOKUP('7) E-Esforço'!I35,DICIONÁRIO!$E$1:$F$18,2,FALSE))</f>
        <v>#N/A</v>
      </c>
      <c r="K35" s="73" t="e">
        <f t="shared" si="0"/>
        <v>#N/A</v>
      </c>
    </row>
    <row r="36" spans="1:11" ht="75" customHeight="1">
      <c r="A36" s="60">
        <f>'4) R-Alcance'!A36</f>
        <v>0</v>
      </c>
      <c r="B36" s="60">
        <f>'4) R-Alcance'!B36</f>
        <v>0</v>
      </c>
      <c r="C36" s="65">
        <f>'4) R-Alcance'!C36</f>
        <v>0</v>
      </c>
      <c r="D36" s="126"/>
      <c r="E36" s="124"/>
      <c r="F36" s="124"/>
      <c r="G36" s="124"/>
      <c r="H36" s="124"/>
      <c r="I36" s="125"/>
      <c r="J36" s="10" t="e">
        <f>SUM(VLOOKUP(D36,DICIONÁRIO!$E$1:$F$18,2,FALSE),VLOOKUP(E36,DICIONÁRIO!$E$1:$F$18,2,FALSE),VLOOKUP('7) E-Esforço'!F36,DICIONÁRIO!$E$1:$F$18,2,FALSE),VLOOKUP('7) E-Esforço'!G36,DICIONÁRIO!$E$1:$F$18,2,FALSE),VLOOKUP('7) E-Esforço'!H36,DICIONÁRIO!$E$1:$F$18,2,FALSE),VLOOKUP('7) E-Esforço'!I36,DICIONÁRIO!$E$1:$F$18,2,FALSE))</f>
        <v>#N/A</v>
      </c>
      <c r="K36" s="73" t="e">
        <f t="shared" si="0"/>
        <v>#N/A</v>
      </c>
    </row>
    <row r="37" spans="1:11" ht="75" customHeight="1">
      <c r="A37" s="60">
        <f>'4) R-Alcance'!A37</f>
        <v>0</v>
      </c>
      <c r="B37" s="60">
        <f>'4) R-Alcance'!B37</f>
        <v>0</v>
      </c>
      <c r="C37" s="65">
        <f>'4) R-Alcance'!C37</f>
        <v>0</v>
      </c>
      <c r="D37" s="126"/>
      <c r="E37" s="124"/>
      <c r="F37" s="124"/>
      <c r="G37" s="124"/>
      <c r="H37" s="124"/>
      <c r="I37" s="125"/>
      <c r="J37" s="10" t="e">
        <f>SUM(VLOOKUP(D37,DICIONÁRIO!$E$1:$F$18,2,FALSE),VLOOKUP(E37,DICIONÁRIO!$E$1:$F$18,2,FALSE),VLOOKUP('7) E-Esforço'!F37,DICIONÁRIO!$E$1:$F$18,2,FALSE),VLOOKUP('7) E-Esforço'!G37,DICIONÁRIO!$E$1:$F$18,2,FALSE),VLOOKUP('7) E-Esforço'!H37,DICIONÁRIO!$E$1:$F$18,2,FALSE),VLOOKUP('7) E-Esforço'!I37,DICIONÁRIO!$E$1:$F$18,2,FALSE))</f>
        <v>#N/A</v>
      </c>
      <c r="K37" s="73" t="e">
        <f t="shared" si="0"/>
        <v>#N/A</v>
      </c>
    </row>
    <row r="38" spans="1:11" ht="75" customHeight="1">
      <c r="A38" s="60">
        <f>'4) R-Alcance'!A38</f>
        <v>0</v>
      </c>
      <c r="B38" s="60">
        <f>'4) R-Alcance'!B38</f>
        <v>0</v>
      </c>
      <c r="C38" s="65">
        <f>'4) R-Alcance'!C38</f>
        <v>0</v>
      </c>
      <c r="D38" s="126"/>
      <c r="E38" s="124"/>
      <c r="F38" s="124"/>
      <c r="G38" s="124"/>
      <c r="H38" s="124"/>
      <c r="I38" s="125"/>
      <c r="J38" s="10" t="e">
        <f>SUM(VLOOKUP(D38,DICIONÁRIO!$E$1:$F$18,2,FALSE),VLOOKUP(E38,DICIONÁRIO!$E$1:$F$18,2,FALSE),VLOOKUP('7) E-Esforço'!F38,DICIONÁRIO!$E$1:$F$18,2,FALSE),VLOOKUP('7) E-Esforço'!G38,DICIONÁRIO!$E$1:$F$18,2,FALSE),VLOOKUP('7) E-Esforço'!H38,DICIONÁRIO!$E$1:$F$18,2,FALSE),VLOOKUP('7) E-Esforço'!I38,DICIONÁRIO!$E$1:$F$18,2,FALSE))</f>
        <v>#N/A</v>
      </c>
      <c r="K38" s="73" t="e">
        <f t="shared" si="0"/>
        <v>#N/A</v>
      </c>
    </row>
    <row r="39" spans="1:11" ht="75" customHeight="1">
      <c r="A39" s="60">
        <f>'4) R-Alcance'!A39</f>
        <v>0</v>
      </c>
      <c r="B39" s="60">
        <f>'4) R-Alcance'!B39</f>
        <v>0</v>
      </c>
      <c r="C39" s="65">
        <f>'4) R-Alcance'!C39</f>
        <v>0</v>
      </c>
      <c r="D39" s="126"/>
      <c r="E39" s="124"/>
      <c r="F39" s="124"/>
      <c r="G39" s="124"/>
      <c r="H39" s="124"/>
      <c r="I39" s="125"/>
      <c r="J39" s="10" t="e">
        <f>SUM(VLOOKUP(D39,DICIONÁRIO!$E$1:$F$18,2,FALSE),VLOOKUP(E39,DICIONÁRIO!$E$1:$F$18,2,FALSE),VLOOKUP('7) E-Esforço'!F39,DICIONÁRIO!$E$1:$F$18,2,FALSE),VLOOKUP('7) E-Esforço'!G39,DICIONÁRIO!$E$1:$F$18,2,FALSE),VLOOKUP('7) E-Esforço'!H39,DICIONÁRIO!$E$1:$F$18,2,FALSE),VLOOKUP('7) E-Esforço'!I39,DICIONÁRIO!$E$1:$F$18,2,FALSE))</f>
        <v>#N/A</v>
      </c>
      <c r="K39" s="73" t="e">
        <f t="shared" si="0"/>
        <v>#N/A</v>
      </c>
    </row>
    <row r="40" spans="1:11" ht="75" customHeight="1">
      <c r="A40" s="60">
        <f>'4) R-Alcance'!A40</f>
        <v>0</v>
      </c>
      <c r="B40" s="60">
        <f>'4) R-Alcance'!B40</f>
        <v>0</v>
      </c>
      <c r="C40" s="65">
        <f>'4) R-Alcance'!C40</f>
        <v>0</v>
      </c>
      <c r="D40" s="126"/>
      <c r="E40" s="124"/>
      <c r="F40" s="124"/>
      <c r="G40" s="124"/>
      <c r="H40" s="124"/>
      <c r="I40" s="125"/>
      <c r="J40" s="10" t="e">
        <f>SUM(VLOOKUP(D40,DICIONÁRIO!$E$1:$F$18,2,FALSE),VLOOKUP(E40,DICIONÁRIO!$E$1:$F$18,2,FALSE),VLOOKUP('7) E-Esforço'!F40,DICIONÁRIO!$E$1:$F$18,2,FALSE),VLOOKUP('7) E-Esforço'!G40,DICIONÁRIO!$E$1:$F$18,2,FALSE),VLOOKUP('7) E-Esforço'!H40,DICIONÁRIO!$E$1:$F$18,2,FALSE),VLOOKUP('7) E-Esforço'!I40,DICIONÁRIO!$E$1:$F$18,2,FALSE))</f>
        <v>#N/A</v>
      </c>
      <c r="K40" s="73" t="e">
        <f t="shared" si="0"/>
        <v>#N/A</v>
      </c>
    </row>
    <row r="41" spans="1:11" ht="75" customHeight="1">
      <c r="A41" s="60">
        <f>'4) R-Alcance'!A41</f>
        <v>0</v>
      </c>
      <c r="B41" s="60">
        <f>'4) R-Alcance'!B41</f>
        <v>0</v>
      </c>
      <c r="C41" s="65">
        <f>'4) R-Alcance'!C41</f>
        <v>0</v>
      </c>
      <c r="D41" s="126"/>
      <c r="E41" s="124"/>
      <c r="F41" s="124"/>
      <c r="G41" s="124"/>
      <c r="H41" s="124"/>
      <c r="I41" s="125"/>
      <c r="J41" s="10" t="e">
        <f>SUM(VLOOKUP(D41,DICIONÁRIO!$E$1:$F$18,2,FALSE),VLOOKUP(E41,DICIONÁRIO!$E$1:$F$18,2,FALSE),VLOOKUP('7) E-Esforço'!F41,DICIONÁRIO!$E$1:$F$18,2,FALSE),VLOOKUP('7) E-Esforço'!G41,DICIONÁRIO!$E$1:$F$18,2,FALSE),VLOOKUP('7) E-Esforço'!H41,DICIONÁRIO!$E$1:$F$18,2,FALSE),VLOOKUP('7) E-Esforço'!I41,DICIONÁRIO!$E$1:$F$18,2,FALSE))</f>
        <v>#N/A</v>
      </c>
      <c r="K41" s="73" t="e">
        <f t="shared" si="0"/>
        <v>#N/A</v>
      </c>
    </row>
    <row r="42" spans="1:11" ht="75" customHeight="1">
      <c r="A42" s="60">
        <f>'4) R-Alcance'!A42</f>
        <v>0</v>
      </c>
      <c r="B42" s="60">
        <f>'4) R-Alcance'!B42</f>
        <v>0</v>
      </c>
      <c r="C42" s="65">
        <f>'4) R-Alcance'!C42</f>
        <v>0</v>
      </c>
      <c r="D42" s="126"/>
      <c r="E42" s="124"/>
      <c r="F42" s="124"/>
      <c r="G42" s="124"/>
      <c r="H42" s="124"/>
      <c r="I42" s="125"/>
      <c r="J42" s="10" t="e">
        <f>SUM(VLOOKUP(D42,DICIONÁRIO!$E$1:$F$18,2,FALSE),VLOOKUP(E42,DICIONÁRIO!$E$1:$F$18,2,FALSE),VLOOKUP('7) E-Esforço'!F42,DICIONÁRIO!$E$1:$F$18,2,FALSE),VLOOKUP('7) E-Esforço'!G42,DICIONÁRIO!$E$1:$F$18,2,FALSE),VLOOKUP('7) E-Esforço'!H42,DICIONÁRIO!$E$1:$F$18,2,FALSE),VLOOKUP('7) E-Esforço'!I42,DICIONÁRIO!$E$1:$F$18,2,FALSE))</f>
        <v>#N/A</v>
      </c>
      <c r="K42" s="73" t="e">
        <f t="shared" si="0"/>
        <v>#N/A</v>
      </c>
    </row>
    <row r="43" spans="1:11" ht="75" customHeight="1">
      <c r="A43" s="60">
        <f>'4) R-Alcance'!A43</f>
        <v>0</v>
      </c>
      <c r="B43" s="60">
        <f>'4) R-Alcance'!B43</f>
        <v>0</v>
      </c>
      <c r="C43" s="65">
        <f>'4) R-Alcance'!C43</f>
        <v>0</v>
      </c>
      <c r="D43" s="126"/>
      <c r="E43" s="124"/>
      <c r="F43" s="124"/>
      <c r="G43" s="124"/>
      <c r="H43" s="124"/>
      <c r="I43" s="125"/>
      <c r="J43" s="10" t="e">
        <f>SUM(VLOOKUP(D43,DICIONÁRIO!$E$1:$F$18,2,FALSE),VLOOKUP(E43,DICIONÁRIO!$E$1:$F$18,2,FALSE),VLOOKUP('7) E-Esforço'!F43,DICIONÁRIO!$E$1:$F$18,2,FALSE),VLOOKUP('7) E-Esforço'!G43,DICIONÁRIO!$E$1:$F$18,2,FALSE),VLOOKUP('7) E-Esforço'!H43,DICIONÁRIO!$E$1:$F$18,2,FALSE),VLOOKUP('7) E-Esforço'!I43,DICIONÁRIO!$E$1:$F$18,2,FALSE))</f>
        <v>#N/A</v>
      </c>
      <c r="K43" s="73" t="e">
        <f t="shared" si="0"/>
        <v>#N/A</v>
      </c>
    </row>
    <row r="44" spans="1:11" ht="75" customHeight="1">
      <c r="A44" s="60">
        <f>'4) R-Alcance'!A44</f>
        <v>0</v>
      </c>
      <c r="B44" s="60">
        <f>'4) R-Alcance'!B44</f>
        <v>0</v>
      </c>
      <c r="C44" s="65">
        <f>'4) R-Alcance'!C44</f>
        <v>0</v>
      </c>
      <c r="D44" s="126"/>
      <c r="E44" s="124"/>
      <c r="F44" s="124"/>
      <c r="G44" s="124"/>
      <c r="H44" s="124"/>
      <c r="I44" s="125"/>
      <c r="J44" s="10" t="e">
        <f>SUM(VLOOKUP(D44,DICIONÁRIO!$E$1:$F$18,2,FALSE),VLOOKUP(E44,DICIONÁRIO!$E$1:$F$18,2,FALSE),VLOOKUP('7) E-Esforço'!F44,DICIONÁRIO!$E$1:$F$18,2,FALSE),VLOOKUP('7) E-Esforço'!G44,DICIONÁRIO!$E$1:$F$18,2,FALSE),VLOOKUP('7) E-Esforço'!H44,DICIONÁRIO!$E$1:$F$18,2,FALSE),VLOOKUP('7) E-Esforço'!I44,DICIONÁRIO!$E$1:$F$18,2,FALSE))</f>
        <v>#N/A</v>
      </c>
      <c r="K44" s="73" t="e">
        <f t="shared" si="0"/>
        <v>#N/A</v>
      </c>
    </row>
    <row r="45" spans="1:11" ht="75" customHeight="1">
      <c r="A45" s="60">
        <f>'4) R-Alcance'!A45</f>
        <v>0</v>
      </c>
      <c r="B45" s="60">
        <f>'4) R-Alcance'!B45</f>
        <v>0</v>
      </c>
      <c r="C45" s="65">
        <f>'4) R-Alcance'!C45</f>
        <v>0</v>
      </c>
      <c r="D45" s="126"/>
      <c r="E45" s="124"/>
      <c r="F45" s="124"/>
      <c r="G45" s="124"/>
      <c r="H45" s="124"/>
      <c r="I45" s="125"/>
      <c r="J45" s="10" t="e">
        <f>SUM(VLOOKUP(D45,DICIONÁRIO!$E$1:$F$18,2,FALSE),VLOOKUP(E45,DICIONÁRIO!$E$1:$F$18,2,FALSE),VLOOKUP('7) E-Esforço'!F45,DICIONÁRIO!$E$1:$F$18,2,FALSE),VLOOKUP('7) E-Esforço'!G45,DICIONÁRIO!$E$1:$F$18,2,FALSE),VLOOKUP('7) E-Esforço'!H45,DICIONÁRIO!$E$1:$F$18,2,FALSE),VLOOKUP('7) E-Esforço'!I45,DICIONÁRIO!$E$1:$F$18,2,FALSE))</f>
        <v>#N/A</v>
      </c>
      <c r="K45" s="73" t="e">
        <f t="shared" si="0"/>
        <v>#N/A</v>
      </c>
    </row>
    <row r="46" spans="1:11" ht="75" customHeight="1">
      <c r="A46" s="60">
        <f>'4) R-Alcance'!A46</f>
        <v>0</v>
      </c>
      <c r="B46" s="60">
        <f>'4) R-Alcance'!B46</f>
        <v>0</v>
      </c>
      <c r="C46" s="65">
        <f>'4) R-Alcance'!C46</f>
        <v>0</v>
      </c>
      <c r="D46" s="126"/>
      <c r="E46" s="124"/>
      <c r="F46" s="124"/>
      <c r="G46" s="124"/>
      <c r="H46" s="124"/>
      <c r="I46" s="125"/>
      <c r="J46" s="10" t="e">
        <f>SUM(VLOOKUP(D46,DICIONÁRIO!$E$1:$F$18,2,FALSE),VLOOKUP(E46,DICIONÁRIO!$E$1:$F$18,2,FALSE),VLOOKUP('7) E-Esforço'!F46,DICIONÁRIO!$E$1:$F$18,2,FALSE),VLOOKUP('7) E-Esforço'!G46,DICIONÁRIO!$E$1:$F$18,2,FALSE),VLOOKUP('7) E-Esforço'!H46,DICIONÁRIO!$E$1:$F$18,2,FALSE),VLOOKUP('7) E-Esforço'!I46,DICIONÁRIO!$E$1:$F$18,2,FALSE))</f>
        <v>#N/A</v>
      </c>
      <c r="K46" s="73" t="e">
        <f t="shared" si="0"/>
        <v>#N/A</v>
      </c>
    </row>
    <row r="47" spans="1:11" ht="75" customHeight="1">
      <c r="A47" s="60">
        <f>'4) R-Alcance'!A47</f>
        <v>0</v>
      </c>
      <c r="B47" s="60">
        <f>'4) R-Alcance'!B47</f>
        <v>0</v>
      </c>
      <c r="C47" s="65">
        <f>'4) R-Alcance'!C47</f>
        <v>0</v>
      </c>
      <c r="D47" s="126"/>
      <c r="E47" s="124"/>
      <c r="F47" s="124"/>
      <c r="G47" s="124"/>
      <c r="H47" s="124"/>
      <c r="I47" s="125"/>
      <c r="J47" s="10" t="e">
        <f>SUM(VLOOKUP(D47,DICIONÁRIO!$E$1:$F$18,2,FALSE),VLOOKUP(E47,DICIONÁRIO!$E$1:$F$18,2,FALSE),VLOOKUP('7) E-Esforço'!F47,DICIONÁRIO!$E$1:$F$18,2,FALSE),VLOOKUP('7) E-Esforço'!G47,DICIONÁRIO!$E$1:$F$18,2,FALSE),VLOOKUP('7) E-Esforço'!H47,DICIONÁRIO!$E$1:$F$18,2,FALSE),VLOOKUP('7) E-Esforço'!I47,DICIONÁRIO!$E$1:$F$18,2,FALSE))</f>
        <v>#N/A</v>
      </c>
      <c r="K47" s="73" t="e">
        <f t="shared" si="0"/>
        <v>#N/A</v>
      </c>
    </row>
    <row r="48" spans="1:11" ht="75" customHeight="1">
      <c r="A48" s="60">
        <f>'4) R-Alcance'!A48</f>
        <v>0</v>
      </c>
      <c r="B48" s="60">
        <f>'4) R-Alcance'!B48</f>
        <v>0</v>
      </c>
      <c r="C48" s="65">
        <f>'4) R-Alcance'!C48</f>
        <v>0</v>
      </c>
      <c r="D48" s="126"/>
      <c r="E48" s="124"/>
      <c r="F48" s="124"/>
      <c r="G48" s="124"/>
      <c r="H48" s="124"/>
      <c r="I48" s="125"/>
      <c r="J48" s="10" t="e">
        <f>SUM(VLOOKUP(D48,DICIONÁRIO!$E$1:$F$18,2,FALSE),VLOOKUP(E48,DICIONÁRIO!$E$1:$F$18,2,FALSE),VLOOKUP('7) E-Esforço'!F48,DICIONÁRIO!$E$1:$F$18,2,FALSE),VLOOKUP('7) E-Esforço'!G48,DICIONÁRIO!$E$1:$F$18,2,FALSE),VLOOKUP('7) E-Esforço'!H48,DICIONÁRIO!$E$1:$F$18,2,FALSE),VLOOKUP('7) E-Esforço'!I48,DICIONÁRIO!$E$1:$F$18,2,FALSE))</f>
        <v>#N/A</v>
      </c>
      <c r="K48" s="73" t="e">
        <f t="shared" si="0"/>
        <v>#N/A</v>
      </c>
    </row>
    <row r="49" spans="1:11" ht="75" customHeight="1">
      <c r="A49" s="60">
        <f>'4) R-Alcance'!A49</f>
        <v>0</v>
      </c>
      <c r="B49" s="60">
        <f>'4) R-Alcance'!B49</f>
        <v>0</v>
      </c>
      <c r="C49" s="65">
        <f>'4) R-Alcance'!C49</f>
        <v>0</v>
      </c>
      <c r="D49" s="126"/>
      <c r="E49" s="124"/>
      <c r="F49" s="124"/>
      <c r="G49" s="124"/>
      <c r="H49" s="124"/>
      <c r="I49" s="125"/>
      <c r="J49" s="10" t="e">
        <f>SUM(VLOOKUP(D49,DICIONÁRIO!$E$1:$F$18,2,FALSE),VLOOKUP(E49,DICIONÁRIO!$E$1:$F$18,2,FALSE),VLOOKUP('7) E-Esforço'!F49,DICIONÁRIO!$E$1:$F$18,2,FALSE),VLOOKUP('7) E-Esforço'!G49,DICIONÁRIO!$E$1:$F$18,2,FALSE),VLOOKUP('7) E-Esforço'!H49,DICIONÁRIO!$E$1:$F$18,2,FALSE),VLOOKUP('7) E-Esforço'!I49,DICIONÁRIO!$E$1:$F$18,2,FALSE))</f>
        <v>#N/A</v>
      </c>
      <c r="K49" s="73" t="e">
        <f t="shared" si="0"/>
        <v>#N/A</v>
      </c>
    </row>
    <row r="50" spans="1:11" ht="75" customHeight="1" thickBot="1">
      <c r="A50" s="61">
        <f>'4) R-Alcance'!A50</f>
        <v>0</v>
      </c>
      <c r="B50" s="61">
        <f>'4) R-Alcance'!B50</f>
        <v>0</v>
      </c>
      <c r="C50" s="66">
        <f>'4) R-Alcance'!C50</f>
        <v>0</v>
      </c>
      <c r="D50" s="127"/>
      <c r="E50" s="128"/>
      <c r="F50" s="128"/>
      <c r="G50" s="128"/>
      <c r="H50" s="128"/>
      <c r="I50" s="129"/>
      <c r="J50" s="10" t="e">
        <f>SUM(VLOOKUP(D50,DICIONÁRIO!$E$1:$F$18,2,FALSE),VLOOKUP(E50,DICIONÁRIO!$E$1:$F$18,2,FALSE),VLOOKUP('7) E-Esforço'!F50,DICIONÁRIO!$E$1:$F$18,2,FALSE),VLOOKUP('7) E-Esforço'!G50,DICIONÁRIO!$E$1:$F$18,2,FALSE),VLOOKUP('7) E-Esforço'!H50,DICIONÁRIO!$E$1:$F$18,2,FALSE),VLOOKUP('7) E-Esforço'!I50,DICIONÁRIO!$E$1:$F$18,2,FALSE))</f>
        <v>#N/A</v>
      </c>
      <c r="K50" s="73" t="e">
        <f t="shared" si="0"/>
        <v>#N/A</v>
      </c>
    </row>
  </sheetData>
  <sheetProtection algorithmName="SHA-512" hashValue="yeafAnd/8BhbMGI4AWn2qqjZYWIOGwbhN4zUo0NJ6DkJtGCPTEad7q7pUVsUCAy4FWsCZA5oSsTlP28mdBtiFA==" saltValue="7KlnrGRCsNaC/V2cY7mZjw==" spinCount="100000"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F3" sqref="F3"/>
      <selection pane="bottomLeft" activeCell="C3" sqref="C3"/>
      <selection pane="topRight" activeCell="E1" sqref="E1"/>
    </sheetView>
  </sheetViews>
  <sheetFormatPr defaultColWidth="8.7109375" defaultRowHeight="15"/>
  <cols>
    <col min="1" max="1" width="16.42578125" customWidth="1"/>
    <col min="2" max="2" width="13.85546875" customWidth="1"/>
    <col min="3" max="3" width="68.28515625" style="4" customWidth="1"/>
    <col min="4" max="4" width="19.42578125" style="7" customWidth="1"/>
    <col min="5" max="5" width="35.42578125" customWidth="1"/>
    <col min="6" max="6" width="58.7109375" customWidth="1"/>
    <col min="7" max="7" width="26.85546875" customWidth="1"/>
    <col min="8" max="8" width="51.7109375" customWidth="1"/>
  </cols>
  <sheetData>
    <row r="1" spans="1:8" ht="59.1" customHeight="1">
      <c r="A1" s="197" t="s">
        <v>0</v>
      </c>
      <c r="B1" s="198"/>
      <c r="C1" s="198"/>
      <c r="D1" s="198"/>
      <c r="E1" s="198"/>
      <c r="F1" s="198"/>
      <c r="G1" s="199"/>
      <c r="H1" s="202"/>
    </row>
    <row r="2" spans="1:8" ht="70.5" customHeight="1" thickBot="1">
      <c r="A2" s="195" t="s">
        <v>1</v>
      </c>
      <c r="B2" s="196"/>
      <c r="C2" s="196"/>
      <c r="D2" s="196"/>
      <c r="E2" s="196"/>
      <c r="F2" s="196"/>
      <c r="G2" s="196"/>
      <c r="H2" s="79"/>
    </row>
    <row r="3" spans="1:8" s="4" customFormat="1" ht="119.45" customHeight="1" thickBot="1">
      <c r="A3" s="74" t="s">
        <v>7</v>
      </c>
      <c r="B3" s="74" t="s">
        <v>8</v>
      </c>
      <c r="C3" s="74" t="s">
        <v>9</v>
      </c>
      <c r="D3" s="84" t="s">
        <v>78</v>
      </c>
      <c r="E3" s="75" t="s">
        <v>79</v>
      </c>
      <c r="F3" s="78" t="s">
        <v>80</v>
      </c>
      <c r="G3" s="23" t="s">
        <v>81</v>
      </c>
      <c r="H3" s="80" t="s">
        <v>82</v>
      </c>
    </row>
    <row r="4" spans="1:8" ht="75" customHeight="1">
      <c r="A4" s="34" t="str">
        <f>'4) R-Alcance'!A4</f>
        <v>Assuntos Transversais</v>
      </c>
      <c r="B4" s="34" t="str">
        <f>'4) R-Alcance'!B4</f>
        <v>ASREG</v>
      </c>
      <c r="C4" s="76" t="str">
        <f>'4) R-Alcance'!C4</f>
        <v>1.5 - Estabelecimento de modelo de Ambiente Regulatório Experimental (Sandbox Regulatório) para a Anvisa</v>
      </c>
      <c r="D4" s="67">
        <f>'4) R-Alcance'!L4*'5) I-Impacto'!K5*'6) C-Confiança'!E4/'7) E-Esforço'!K4</f>
        <v>3.4285714285714284</v>
      </c>
      <c r="E4" s="130" t="s">
        <v>83</v>
      </c>
      <c r="F4" s="160"/>
      <c r="G4" s="132"/>
      <c r="H4" s="132"/>
    </row>
    <row r="5" spans="1:8" ht="75" customHeight="1">
      <c r="A5" s="34" t="str">
        <f>'4) R-Alcance'!A5</f>
        <v>Assuntos Transversais</v>
      </c>
      <c r="B5" s="34" t="str">
        <f>'4) R-Alcance'!B5</f>
        <v>ASREG</v>
      </c>
      <c r="C5" s="76" t="str">
        <f>'4) R-Alcance'!C5</f>
        <v>1.16 - Requisitos para regularização de produtos antissépticos de uso humano.</v>
      </c>
      <c r="D5" s="67">
        <f>'4) R-Alcance'!L5*'5) I-Impacto'!K6*'6) C-Confiança'!E5/'7) E-Esforço'!K5</f>
        <v>2.7428571428571424</v>
      </c>
      <c r="E5" s="133" t="s">
        <v>83</v>
      </c>
      <c r="F5" s="134"/>
      <c r="G5" s="135"/>
      <c r="H5" s="135"/>
    </row>
    <row r="6" spans="1:8" ht="75" customHeight="1" thickBot="1">
      <c r="A6" s="34" t="str">
        <f>'4) R-Alcance'!A6</f>
        <v>Assuntos Transversais</v>
      </c>
      <c r="B6" s="34" t="str">
        <f>'4) R-Alcance'!B6</f>
        <v>ASREG</v>
      </c>
      <c r="C6" s="76" t="str">
        <f>'4) R-Alcance'!C6</f>
        <v>1.20 - Revisão e Consolidação de Normas do estoque regulatório da Anvisa</v>
      </c>
      <c r="D6" s="67">
        <f>'4) R-Alcance'!L6*'5) I-Impacto'!K7*'6) C-Confiança'!E6/'7) E-Esforço'!K6</f>
        <v>1.5</v>
      </c>
      <c r="E6" s="133" t="s">
        <v>83</v>
      </c>
      <c r="F6" s="134"/>
      <c r="G6" s="135"/>
      <c r="H6" s="135"/>
    </row>
    <row r="7" spans="1:8" ht="75" customHeight="1">
      <c r="A7" s="34" t="str">
        <f>'4) R-Alcance'!A7</f>
        <v>Assuntos Transversais</v>
      </c>
      <c r="B7" s="34" t="str">
        <f>'4) R-Alcance'!B7</f>
        <v>ASREG</v>
      </c>
      <c r="C7" s="76" t="str">
        <f>'4) R-Alcance'!C7</f>
        <v>Procedimentos para o Enquadramento de Produtos Fronteira</v>
      </c>
      <c r="D7" s="67">
        <f>'4) R-Alcance'!L7*'5) I-Impacto'!K8*'6) C-Confiança'!E7/'7) E-Esforço'!K7</f>
        <v>0.7857142857142857</v>
      </c>
      <c r="E7" s="133" t="s">
        <v>84</v>
      </c>
      <c r="F7" s="131" t="s">
        <v>85</v>
      </c>
      <c r="G7" s="135"/>
      <c r="H7" s="135"/>
    </row>
    <row r="8" spans="1:8" ht="75" customHeight="1">
      <c r="A8" s="34">
        <f>'4) R-Alcance'!A8</f>
        <v>0</v>
      </c>
      <c r="B8" s="34">
        <f>'4) R-Alcance'!B8</f>
        <v>0</v>
      </c>
      <c r="C8" s="76">
        <f>'4) R-Alcance'!C8</f>
        <v>0</v>
      </c>
      <c r="D8" s="67" t="e">
        <f>'4) R-Alcance'!L8*'5) I-Impacto'!K9*'6) C-Confiança'!E8/'7) E-Esforço'!K8</f>
        <v>#N/A</v>
      </c>
      <c r="E8" s="133"/>
      <c r="F8" s="134"/>
      <c r="G8" s="135"/>
      <c r="H8" s="135"/>
    </row>
    <row r="9" spans="1:8" ht="75" customHeight="1">
      <c r="A9" s="34">
        <f>'4) R-Alcance'!A9</f>
        <v>0</v>
      </c>
      <c r="B9" s="34">
        <f>'4) R-Alcance'!B9</f>
        <v>0</v>
      </c>
      <c r="C9" s="76">
        <f>'4) R-Alcance'!C9</f>
        <v>0</v>
      </c>
      <c r="D9" s="67" t="e">
        <f>'4) R-Alcance'!L9*'5) I-Impacto'!K10*'6) C-Confiança'!E9/'7) E-Esforço'!K9</f>
        <v>#N/A</v>
      </c>
      <c r="E9" s="133"/>
      <c r="F9" s="136"/>
      <c r="G9" s="135"/>
      <c r="H9" s="135"/>
    </row>
    <row r="10" spans="1:8" ht="75" customHeight="1">
      <c r="A10" s="34">
        <f>'4) R-Alcance'!A10</f>
        <v>0</v>
      </c>
      <c r="B10" s="34">
        <f>'4) R-Alcance'!B10</f>
        <v>0</v>
      </c>
      <c r="C10" s="76">
        <f>'4) R-Alcance'!C10</f>
        <v>0</v>
      </c>
      <c r="D10" s="67" t="e">
        <f>'4) R-Alcance'!L10*'5) I-Impacto'!K11*'6) C-Confiança'!E10/'7) E-Esforço'!K10</f>
        <v>#N/A</v>
      </c>
      <c r="E10" s="133"/>
      <c r="F10" s="137"/>
      <c r="G10" s="135"/>
      <c r="H10" s="135"/>
    </row>
    <row r="11" spans="1:8" ht="75" customHeight="1">
      <c r="A11" s="34">
        <f>'4) R-Alcance'!A11</f>
        <v>0</v>
      </c>
      <c r="B11" s="34">
        <f>'4) R-Alcance'!B11</f>
        <v>0</v>
      </c>
      <c r="C11" s="76">
        <f>'4) R-Alcance'!C11</f>
        <v>0</v>
      </c>
      <c r="D11" s="67" t="e">
        <f>'4) R-Alcance'!L11*'5) I-Impacto'!K12*'6) C-Confiança'!E11/'7) E-Esforço'!K11</f>
        <v>#N/A</v>
      </c>
      <c r="E11" s="133"/>
      <c r="F11" s="136"/>
      <c r="G11" s="135"/>
      <c r="H11" s="135"/>
    </row>
    <row r="12" spans="1:8" ht="75" customHeight="1">
      <c r="A12" s="34">
        <f>'4) R-Alcance'!A12</f>
        <v>0</v>
      </c>
      <c r="B12" s="34">
        <f>'4) R-Alcance'!B12</f>
        <v>0</v>
      </c>
      <c r="C12" s="76">
        <f>'4) R-Alcance'!C12</f>
        <v>0</v>
      </c>
      <c r="D12" s="67" t="e">
        <f>'4) R-Alcance'!L12*'5) I-Impacto'!K13*'6) C-Confiança'!E12/'7) E-Esforço'!K12</f>
        <v>#N/A</v>
      </c>
      <c r="E12" s="133"/>
      <c r="F12" s="136"/>
      <c r="G12" s="135"/>
      <c r="H12" s="135"/>
    </row>
    <row r="13" spans="1:8" ht="75" customHeight="1">
      <c r="A13" s="34">
        <f>'4) R-Alcance'!A13</f>
        <v>0</v>
      </c>
      <c r="B13" s="34">
        <f>'4) R-Alcance'!B13</f>
        <v>0</v>
      </c>
      <c r="C13" s="76">
        <f>'4) R-Alcance'!C13</f>
        <v>0</v>
      </c>
      <c r="D13" s="67" t="e">
        <f>'4) R-Alcance'!L13*'5) I-Impacto'!K14*'6) C-Confiança'!E13/'7) E-Esforço'!K13</f>
        <v>#N/A</v>
      </c>
      <c r="E13" s="133"/>
      <c r="F13" s="136"/>
      <c r="G13" s="135"/>
      <c r="H13" s="135"/>
    </row>
    <row r="14" spans="1:8" ht="75" customHeight="1">
      <c r="A14" s="34">
        <f>'4) R-Alcance'!A14</f>
        <v>0</v>
      </c>
      <c r="B14" s="34">
        <f>'4) R-Alcance'!B14</f>
        <v>0</v>
      </c>
      <c r="C14" s="76">
        <f>'4) R-Alcance'!C14</f>
        <v>0</v>
      </c>
      <c r="D14" s="67" t="e">
        <f>'4) R-Alcance'!L14*'5) I-Impacto'!K15*'6) C-Confiança'!E14/'7) E-Esforço'!K14</f>
        <v>#N/A</v>
      </c>
      <c r="E14" s="133"/>
      <c r="F14" s="136"/>
      <c r="G14" s="135"/>
      <c r="H14" s="135"/>
    </row>
    <row r="15" spans="1:8" ht="75" customHeight="1">
      <c r="A15" s="34">
        <f>'4) R-Alcance'!A15</f>
        <v>0</v>
      </c>
      <c r="B15" s="34">
        <f>'4) R-Alcance'!B15</f>
        <v>0</v>
      </c>
      <c r="C15" s="76">
        <f>'4) R-Alcance'!C15</f>
        <v>0</v>
      </c>
      <c r="D15" s="67" t="e">
        <f>'4) R-Alcance'!L15*'5) I-Impacto'!K16*'6) C-Confiança'!E15/'7) E-Esforço'!K15</f>
        <v>#N/A</v>
      </c>
      <c r="E15" s="133"/>
      <c r="F15" s="136"/>
      <c r="G15" s="135"/>
      <c r="H15" s="135"/>
    </row>
    <row r="16" spans="1:8" ht="75" customHeight="1">
      <c r="A16" s="34">
        <f>'4) R-Alcance'!A16</f>
        <v>0</v>
      </c>
      <c r="B16" s="34">
        <f>'4) R-Alcance'!B16</f>
        <v>0</v>
      </c>
      <c r="C16" s="76">
        <f>'4) R-Alcance'!C16</f>
        <v>0</v>
      </c>
      <c r="D16" s="67" t="e">
        <f>'4) R-Alcance'!L16*'5) I-Impacto'!K17*'6) C-Confiança'!E16/'7) E-Esforço'!K16</f>
        <v>#N/A</v>
      </c>
      <c r="E16" s="133"/>
      <c r="F16" s="136"/>
      <c r="G16" s="135"/>
      <c r="H16" s="135"/>
    </row>
    <row r="17" spans="1:8" ht="75" customHeight="1">
      <c r="A17" s="34">
        <f>'4) R-Alcance'!A17</f>
        <v>0</v>
      </c>
      <c r="B17" s="34">
        <f>'4) R-Alcance'!B17</f>
        <v>0</v>
      </c>
      <c r="C17" s="76">
        <f>'4) R-Alcance'!C17</f>
        <v>0</v>
      </c>
      <c r="D17" s="67" t="e">
        <f>'4) R-Alcance'!L17*'5) I-Impacto'!K18*'6) C-Confiança'!E17/'7) E-Esforço'!K17</f>
        <v>#N/A</v>
      </c>
      <c r="E17" s="133"/>
      <c r="F17" s="136"/>
      <c r="G17" s="135"/>
      <c r="H17" s="135"/>
    </row>
    <row r="18" spans="1:8" ht="75" customHeight="1">
      <c r="A18" s="34">
        <f>'4) R-Alcance'!A18</f>
        <v>0</v>
      </c>
      <c r="B18" s="34">
        <f>'4) R-Alcance'!B18</f>
        <v>0</v>
      </c>
      <c r="C18" s="76">
        <f>'4) R-Alcance'!C18</f>
        <v>0</v>
      </c>
      <c r="D18" s="67" t="e">
        <f>'4) R-Alcance'!L18*'5) I-Impacto'!K19*'6) C-Confiança'!E18/'7) E-Esforço'!K18</f>
        <v>#N/A</v>
      </c>
      <c r="E18" s="133"/>
      <c r="F18" s="136"/>
      <c r="G18" s="135"/>
      <c r="H18" s="135"/>
    </row>
    <row r="19" spans="1:8" ht="75" customHeight="1">
      <c r="A19" s="34">
        <f>'4) R-Alcance'!A19</f>
        <v>0</v>
      </c>
      <c r="B19" s="34">
        <f>'4) R-Alcance'!B19</f>
        <v>0</v>
      </c>
      <c r="C19" s="76">
        <f>'4) R-Alcance'!C19</f>
        <v>0</v>
      </c>
      <c r="D19" s="67" t="e">
        <f>'4) R-Alcance'!L19*'5) I-Impacto'!K20*'6) C-Confiança'!E19/'7) E-Esforço'!K19</f>
        <v>#N/A</v>
      </c>
      <c r="E19" s="133"/>
      <c r="F19" s="136"/>
      <c r="G19" s="135"/>
      <c r="H19" s="135"/>
    </row>
    <row r="20" spans="1:8" ht="75" customHeight="1">
      <c r="A20" s="34">
        <f>'4) R-Alcance'!A20</f>
        <v>0</v>
      </c>
      <c r="B20" s="34">
        <f>'4) R-Alcance'!B20</f>
        <v>0</v>
      </c>
      <c r="C20" s="76">
        <f>'4) R-Alcance'!C20</f>
        <v>0</v>
      </c>
      <c r="D20" s="67" t="e">
        <f>'4) R-Alcance'!L20*'5) I-Impacto'!K21*'6) C-Confiança'!E20/'7) E-Esforço'!K20</f>
        <v>#N/A</v>
      </c>
      <c r="E20" s="133"/>
      <c r="F20" s="136"/>
      <c r="G20" s="135"/>
      <c r="H20" s="135"/>
    </row>
    <row r="21" spans="1:8" ht="75" customHeight="1">
      <c r="A21" s="34">
        <f>'4) R-Alcance'!A21</f>
        <v>0</v>
      </c>
      <c r="B21" s="34">
        <f>'4) R-Alcance'!B21</f>
        <v>0</v>
      </c>
      <c r="C21" s="76">
        <f>'4) R-Alcance'!C21</f>
        <v>0</v>
      </c>
      <c r="D21" s="67" t="e">
        <f>'4) R-Alcance'!L21*'5) I-Impacto'!K22*'6) C-Confiança'!E21/'7) E-Esforço'!K21</f>
        <v>#N/A</v>
      </c>
      <c r="E21" s="133"/>
      <c r="F21" s="136"/>
      <c r="G21" s="135"/>
      <c r="H21" s="135"/>
    </row>
    <row r="22" spans="1:8" ht="75" customHeight="1">
      <c r="A22" s="34">
        <f>'4) R-Alcance'!A22</f>
        <v>0</v>
      </c>
      <c r="B22" s="34">
        <f>'4) R-Alcance'!B22</f>
        <v>0</v>
      </c>
      <c r="C22" s="76">
        <f>'4) R-Alcance'!C22</f>
        <v>0</v>
      </c>
      <c r="D22" s="67" t="e">
        <f>'4) R-Alcance'!L22*'5) I-Impacto'!K23*'6) C-Confiança'!E22/'7) E-Esforço'!K22</f>
        <v>#N/A</v>
      </c>
      <c r="E22" s="133"/>
      <c r="F22" s="136"/>
      <c r="G22" s="135"/>
      <c r="H22" s="135"/>
    </row>
    <row r="23" spans="1:8" ht="75" customHeight="1">
      <c r="A23" s="34">
        <f>'4) R-Alcance'!A23</f>
        <v>0</v>
      </c>
      <c r="B23" s="34">
        <f>'4) R-Alcance'!B23</f>
        <v>0</v>
      </c>
      <c r="C23" s="76">
        <f>'4) R-Alcance'!C23</f>
        <v>0</v>
      </c>
      <c r="D23" s="67" t="e">
        <f>'4) R-Alcance'!L23*'5) I-Impacto'!K24*'6) C-Confiança'!E23/'7) E-Esforço'!K23</f>
        <v>#N/A</v>
      </c>
      <c r="E23" s="133"/>
      <c r="F23" s="136"/>
      <c r="G23" s="135"/>
      <c r="H23" s="135"/>
    </row>
    <row r="24" spans="1:8" ht="75" customHeight="1">
      <c r="A24" s="34">
        <f>'4) R-Alcance'!A24</f>
        <v>0</v>
      </c>
      <c r="B24" s="34">
        <f>'4) R-Alcance'!B24</f>
        <v>0</v>
      </c>
      <c r="C24" s="76">
        <f>'4) R-Alcance'!C24</f>
        <v>0</v>
      </c>
      <c r="D24" s="67" t="e">
        <f>'4) R-Alcance'!L24*'5) I-Impacto'!K25*'6) C-Confiança'!E24/'7) E-Esforço'!K24</f>
        <v>#N/A</v>
      </c>
      <c r="E24" s="133"/>
      <c r="F24" s="136"/>
      <c r="G24" s="135"/>
      <c r="H24" s="135"/>
    </row>
    <row r="25" spans="1:8" ht="75" customHeight="1">
      <c r="A25" s="34">
        <f>'4) R-Alcance'!A25</f>
        <v>0</v>
      </c>
      <c r="B25" s="34">
        <f>'4) R-Alcance'!B25</f>
        <v>0</v>
      </c>
      <c r="C25" s="76">
        <f>'4) R-Alcance'!C25</f>
        <v>0</v>
      </c>
      <c r="D25" s="67" t="e">
        <f>'4) R-Alcance'!L25*'5) I-Impacto'!K26*'6) C-Confiança'!E25/'7) E-Esforço'!K25</f>
        <v>#N/A</v>
      </c>
      <c r="E25" s="133"/>
      <c r="F25" s="136"/>
      <c r="G25" s="135"/>
      <c r="H25" s="135"/>
    </row>
    <row r="26" spans="1:8" ht="75" customHeight="1">
      <c r="A26" s="34">
        <f>'4) R-Alcance'!A26</f>
        <v>0</v>
      </c>
      <c r="B26" s="34">
        <f>'4) R-Alcance'!B26</f>
        <v>0</v>
      </c>
      <c r="C26" s="76">
        <f>'4) R-Alcance'!C26</f>
        <v>0</v>
      </c>
      <c r="D26" s="67" t="e">
        <f>'4) R-Alcance'!L26*'5) I-Impacto'!K27*'6) C-Confiança'!E26/'7) E-Esforço'!K26</f>
        <v>#N/A</v>
      </c>
      <c r="E26" s="133"/>
      <c r="F26" s="136"/>
      <c r="G26" s="135"/>
      <c r="H26" s="135"/>
    </row>
    <row r="27" spans="1:8" ht="75" customHeight="1">
      <c r="A27" s="34">
        <f>'4) R-Alcance'!A27</f>
        <v>0</v>
      </c>
      <c r="B27" s="34">
        <f>'4) R-Alcance'!B27</f>
        <v>0</v>
      </c>
      <c r="C27" s="76">
        <f>'4) R-Alcance'!C27</f>
        <v>0</v>
      </c>
      <c r="D27" s="67" t="e">
        <f>'4) R-Alcance'!L27*'5) I-Impacto'!K28*'6) C-Confiança'!E27/'7) E-Esforço'!K27</f>
        <v>#N/A</v>
      </c>
      <c r="E27" s="133"/>
      <c r="F27" s="136"/>
      <c r="G27" s="135"/>
      <c r="H27" s="135"/>
    </row>
    <row r="28" spans="1:8" ht="75" customHeight="1">
      <c r="A28" s="34">
        <f>'4) R-Alcance'!A28</f>
        <v>0</v>
      </c>
      <c r="B28" s="34">
        <f>'4) R-Alcance'!B28</f>
        <v>0</v>
      </c>
      <c r="C28" s="76">
        <f>'4) R-Alcance'!C28</f>
        <v>0</v>
      </c>
      <c r="D28" s="67" t="e">
        <f>'4) R-Alcance'!L28*'5) I-Impacto'!K29*'6) C-Confiança'!E28/'7) E-Esforço'!K28</f>
        <v>#N/A</v>
      </c>
      <c r="E28" s="133"/>
      <c r="F28" s="136"/>
      <c r="G28" s="135"/>
      <c r="H28" s="135"/>
    </row>
    <row r="29" spans="1:8" ht="75" customHeight="1">
      <c r="A29" s="34">
        <f>'4) R-Alcance'!A29</f>
        <v>0</v>
      </c>
      <c r="B29" s="34">
        <f>'4) R-Alcance'!B29</f>
        <v>0</v>
      </c>
      <c r="C29" s="76">
        <f>'4) R-Alcance'!C29</f>
        <v>0</v>
      </c>
      <c r="D29" s="67" t="e">
        <f>'4) R-Alcance'!L29*'5) I-Impacto'!K30*'6) C-Confiança'!E29/'7) E-Esforço'!K29</f>
        <v>#N/A</v>
      </c>
      <c r="E29" s="133"/>
      <c r="F29" s="136"/>
      <c r="G29" s="135"/>
      <c r="H29" s="135"/>
    </row>
    <row r="30" spans="1:8" ht="75" customHeight="1">
      <c r="A30" s="34">
        <f>'4) R-Alcance'!A30</f>
        <v>0</v>
      </c>
      <c r="B30" s="34">
        <f>'4) R-Alcance'!B30</f>
        <v>0</v>
      </c>
      <c r="C30" s="76">
        <f>'4) R-Alcance'!C30</f>
        <v>0</v>
      </c>
      <c r="D30" s="67" t="e">
        <f>'4) R-Alcance'!L30*'5) I-Impacto'!K31*'6) C-Confiança'!E30/'7) E-Esforço'!K30</f>
        <v>#N/A</v>
      </c>
      <c r="E30" s="133"/>
      <c r="F30" s="136"/>
      <c r="G30" s="135"/>
      <c r="H30" s="135"/>
    </row>
    <row r="31" spans="1:8" ht="75" customHeight="1">
      <c r="A31" s="34">
        <f>'4) R-Alcance'!A31</f>
        <v>0</v>
      </c>
      <c r="B31" s="34">
        <f>'4) R-Alcance'!B31</f>
        <v>0</v>
      </c>
      <c r="C31" s="76">
        <f>'4) R-Alcance'!C31</f>
        <v>0</v>
      </c>
      <c r="D31" s="67" t="e">
        <f>'4) R-Alcance'!L31*'5) I-Impacto'!K32*'6) C-Confiança'!E31/'7) E-Esforço'!K31</f>
        <v>#N/A</v>
      </c>
      <c r="E31" s="133"/>
      <c r="F31" s="136"/>
      <c r="G31" s="135"/>
      <c r="H31" s="135"/>
    </row>
    <row r="32" spans="1:8" ht="75" customHeight="1">
      <c r="A32" s="34">
        <f>'4) R-Alcance'!A32</f>
        <v>0</v>
      </c>
      <c r="B32" s="34">
        <f>'4) R-Alcance'!B32</f>
        <v>0</v>
      </c>
      <c r="C32" s="76">
        <f>'4) R-Alcance'!C32</f>
        <v>0</v>
      </c>
      <c r="D32" s="67" t="e">
        <f>'4) R-Alcance'!L32*'5) I-Impacto'!K33*'6) C-Confiança'!E32/'7) E-Esforço'!K32</f>
        <v>#N/A</v>
      </c>
      <c r="E32" s="133"/>
      <c r="F32" s="136"/>
      <c r="G32" s="135"/>
      <c r="H32" s="135"/>
    </row>
    <row r="33" spans="1:8" ht="75" customHeight="1">
      <c r="A33" s="34">
        <f>'4) R-Alcance'!A33</f>
        <v>0</v>
      </c>
      <c r="B33" s="34">
        <f>'4) R-Alcance'!B33</f>
        <v>0</v>
      </c>
      <c r="C33" s="76">
        <f>'4) R-Alcance'!C33</f>
        <v>0</v>
      </c>
      <c r="D33" s="67" t="e">
        <f>'4) R-Alcance'!L33*'5) I-Impacto'!K34*'6) C-Confiança'!E33/'7) E-Esforço'!K33</f>
        <v>#N/A</v>
      </c>
      <c r="E33" s="133"/>
      <c r="F33" s="136"/>
      <c r="G33" s="135"/>
      <c r="H33" s="135"/>
    </row>
    <row r="34" spans="1:8" ht="75" customHeight="1">
      <c r="A34" s="34">
        <f>'4) R-Alcance'!A34</f>
        <v>0</v>
      </c>
      <c r="B34" s="34">
        <f>'4) R-Alcance'!B34</f>
        <v>0</v>
      </c>
      <c r="C34" s="76">
        <f>'4) R-Alcance'!C34</f>
        <v>0</v>
      </c>
      <c r="D34" s="67" t="e">
        <f>'4) R-Alcance'!L34*'5) I-Impacto'!K35*'6) C-Confiança'!E34/'7) E-Esforço'!K34</f>
        <v>#N/A</v>
      </c>
      <c r="E34" s="133"/>
      <c r="F34" s="136"/>
      <c r="G34" s="135"/>
      <c r="H34" s="135"/>
    </row>
    <row r="35" spans="1:8" ht="75" customHeight="1">
      <c r="A35" s="34">
        <f>'4) R-Alcance'!A35</f>
        <v>0</v>
      </c>
      <c r="B35" s="34">
        <f>'4) R-Alcance'!B35</f>
        <v>0</v>
      </c>
      <c r="C35" s="76">
        <f>'4) R-Alcance'!C35</f>
        <v>0</v>
      </c>
      <c r="D35" s="67" t="e">
        <f>'4) R-Alcance'!L35*'5) I-Impacto'!K36*'6) C-Confiança'!E35/'7) E-Esforço'!K35</f>
        <v>#N/A</v>
      </c>
      <c r="E35" s="133"/>
      <c r="F35" s="136"/>
      <c r="G35" s="135"/>
      <c r="H35" s="135"/>
    </row>
    <row r="36" spans="1:8" ht="75" customHeight="1">
      <c r="A36" s="34">
        <f>'4) R-Alcance'!A36</f>
        <v>0</v>
      </c>
      <c r="B36" s="34">
        <f>'4) R-Alcance'!B36</f>
        <v>0</v>
      </c>
      <c r="C36" s="76">
        <f>'4) R-Alcance'!C36</f>
        <v>0</v>
      </c>
      <c r="D36" s="67" t="e">
        <f>'4) R-Alcance'!L36*'5) I-Impacto'!K37*'6) C-Confiança'!E36/'7) E-Esforço'!K36</f>
        <v>#N/A</v>
      </c>
      <c r="E36" s="133"/>
      <c r="F36" s="136"/>
      <c r="G36" s="135"/>
      <c r="H36" s="135"/>
    </row>
    <row r="37" spans="1:8" ht="75" customHeight="1">
      <c r="A37" s="34">
        <f>'4) R-Alcance'!A37</f>
        <v>0</v>
      </c>
      <c r="B37" s="34">
        <f>'4) R-Alcance'!B37</f>
        <v>0</v>
      </c>
      <c r="C37" s="76">
        <f>'4) R-Alcance'!C37</f>
        <v>0</v>
      </c>
      <c r="D37" s="67" t="e">
        <f>'4) R-Alcance'!L37*'5) I-Impacto'!K38*'6) C-Confiança'!E37/'7) E-Esforço'!K37</f>
        <v>#N/A</v>
      </c>
      <c r="E37" s="133"/>
      <c r="F37" s="136"/>
      <c r="G37" s="135"/>
      <c r="H37" s="135"/>
    </row>
    <row r="38" spans="1:8" ht="75" customHeight="1">
      <c r="A38" s="34">
        <f>'4) R-Alcance'!A38</f>
        <v>0</v>
      </c>
      <c r="B38" s="34">
        <f>'4) R-Alcance'!B38</f>
        <v>0</v>
      </c>
      <c r="C38" s="76">
        <f>'4) R-Alcance'!C38</f>
        <v>0</v>
      </c>
      <c r="D38" s="67" t="e">
        <f>'4) R-Alcance'!L38*'5) I-Impacto'!K39*'6) C-Confiança'!E38/'7) E-Esforço'!K38</f>
        <v>#N/A</v>
      </c>
      <c r="E38" s="133"/>
      <c r="F38" s="136"/>
      <c r="G38" s="135"/>
      <c r="H38" s="135"/>
    </row>
    <row r="39" spans="1:8" ht="75" customHeight="1">
      <c r="A39" s="34">
        <f>'4) R-Alcance'!A39</f>
        <v>0</v>
      </c>
      <c r="B39" s="34">
        <f>'4) R-Alcance'!B39</f>
        <v>0</v>
      </c>
      <c r="C39" s="76">
        <f>'4) R-Alcance'!C39</f>
        <v>0</v>
      </c>
      <c r="D39" s="67" t="e">
        <f>'4) R-Alcance'!L39*'5) I-Impacto'!K40*'6) C-Confiança'!E39/'7) E-Esforço'!K39</f>
        <v>#N/A</v>
      </c>
      <c r="E39" s="133"/>
      <c r="F39" s="136"/>
      <c r="G39" s="135"/>
      <c r="H39" s="135"/>
    </row>
    <row r="40" spans="1:8" ht="75" customHeight="1">
      <c r="A40" s="34">
        <f>'4) R-Alcance'!A40</f>
        <v>0</v>
      </c>
      <c r="B40" s="34">
        <f>'4) R-Alcance'!B40</f>
        <v>0</v>
      </c>
      <c r="C40" s="76">
        <f>'4) R-Alcance'!C40</f>
        <v>0</v>
      </c>
      <c r="D40" s="67" t="e">
        <f>'4) R-Alcance'!L40*'5) I-Impacto'!K41*'6) C-Confiança'!E40/'7) E-Esforço'!K40</f>
        <v>#N/A</v>
      </c>
      <c r="E40" s="133"/>
      <c r="F40" s="136"/>
      <c r="G40" s="135"/>
      <c r="H40" s="135"/>
    </row>
    <row r="41" spans="1:8" ht="75" customHeight="1">
      <c r="A41" s="34">
        <f>'4) R-Alcance'!A41</f>
        <v>0</v>
      </c>
      <c r="B41" s="34">
        <f>'4) R-Alcance'!B41</f>
        <v>0</v>
      </c>
      <c r="C41" s="76">
        <f>'4) R-Alcance'!C41</f>
        <v>0</v>
      </c>
      <c r="D41" s="67" t="e">
        <f>'4) R-Alcance'!L41*'5) I-Impacto'!K42*'6) C-Confiança'!E41/'7) E-Esforço'!K41</f>
        <v>#N/A</v>
      </c>
      <c r="E41" s="133"/>
      <c r="F41" s="136"/>
      <c r="G41" s="135"/>
      <c r="H41" s="135"/>
    </row>
    <row r="42" spans="1:8" ht="75" customHeight="1">
      <c r="A42" s="34">
        <f>'4) R-Alcance'!A42</f>
        <v>0</v>
      </c>
      <c r="B42" s="34">
        <f>'4) R-Alcance'!B42</f>
        <v>0</v>
      </c>
      <c r="C42" s="76">
        <f>'4) R-Alcance'!C42</f>
        <v>0</v>
      </c>
      <c r="D42" s="67" t="e">
        <f>'4) R-Alcance'!L42*'5) I-Impacto'!K43*'6) C-Confiança'!E42/'7) E-Esforço'!K42</f>
        <v>#N/A</v>
      </c>
      <c r="E42" s="133"/>
      <c r="F42" s="136"/>
      <c r="G42" s="135"/>
      <c r="H42" s="135"/>
    </row>
    <row r="43" spans="1:8" ht="75" customHeight="1">
      <c r="A43" s="34">
        <f>'4) R-Alcance'!A43</f>
        <v>0</v>
      </c>
      <c r="B43" s="34">
        <f>'4) R-Alcance'!B43</f>
        <v>0</v>
      </c>
      <c r="C43" s="76">
        <f>'4) R-Alcance'!C43</f>
        <v>0</v>
      </c>
      <c r="D43" s="67" t="e">
        <f>'4) R-Alcance'!L43*'5) I-Impacto'!K44*'6) C-Confiança'!E43/'7) E-Esforço'!K43</f>
        <v>#N/A</v>
      </c>
      <c r="E43" s="133"/>
      <c r="F43" s="136"/>
      <c r="G43" s="135"/>
      <c r="H43" s="135"/>
    </row>
    <row r="44" spans="1:8" ht="75" customHeight="1">
      <c r="A44" s="34">
        <f>'4) R-Alcance'!A44</f>
        <v>0</v>
      </c>
      <c r="B44" s="34">
        <f>'4) R-Alcance'!B44</f>
        <v>0</v>
      </c>
      <c r="C44" s="76">
        <f>'4) R-Alcance'!C44</f>
        <v>0</v>
      </c>
      <c r="D44" s="67" t="e">
        <f>'4) R-Alcance'!L44*'5) I-Impacto'!K45*'6) C-Confiança'!E44/'7) E-Esforço'!K44</f>
        <v>#N/A</v>
      </c>
      <c r="E44" s="133"/>
      <c r="F44" s="136"/>
      <c r="G44" s="135"/>
      <c r="H44" s="135"/>
    </row>
    <row r="45" spans="1:8" ht="75" customHeight="1">
      <c r="A45" s="34">
        <f>'4) R-Alcance'!A45</f>
        <v>0</v>
      </c>
      <c r="B45" s="34">
        <f>'4) R-Alcance'!B45</f>
        <v>0</v>
      </c>
      <c r="C45" s="76">
        <f>'4) R-Alcance'!C45</f>
        <v>0</v>
      </c>
      <c r="D45" s="67" t="e">
        <f>'4) R-Alcance'!L45*'5) I-Impacto'!K46*'6) C-Confiança'!E45/'7) E-Esforço'!K45</f>
        <v>#N/A</v>
      </c>
      <c r="E45" s="133"/>
      <c r="F45" s="136"/>
      <c r="G45" s="135"/>
      <c r="H45" s="135"/>
    </row>
    <row r="46" spans="1:8" ht="75" customHeight="1">
      <c r="A46" s="34">
        <f>'4) R-Alcance'!A46</f>
        <v>0</v>
      </c>
      <c r="B46" s="34">
        <f>'4) R-Alcance'!B46</f>
        <v>0</v>
      </c>
      <c r="C46" s="76">
        <f>'4) R-Alcance'!C46</f>
        <v>0</v>
      </c>
      <c r="D46" s="67" t="e">
        <f>'4) R-Alcance'!L46*'5) I-Impacto'!K47*'6) C-Confiança'!E46/'7) E-Esforço'!K46</f>
        <v>#N/A</v>
      </c>
      <c r="E46" s="133"/>
      <c r="F46" s="136"/>
      <c r="G46" s="135"/>
      <c r="H46" s="135"/>
    </row>
    <row r="47" spans="1:8" ht="75" customHeight="1">
      <c r="A47" s="34">
        <f>'4) R-Alcance'!A47</f>
        <v>0</v>
      </c>
      <c r="B47" s="34">
        <f>'4) R-Alcance'!B47</f>
        <v>0</v>
      </c>
      <c r="C47" s="76">
        <f>'4) R-Alcance'!C47</f>
        <v>0</v>
      </c>
      <c r="D47" s="67" t="e">
        <f>'4) R-Alcance'!L47*'5) I-Impacto'!K48*'6) C-Confiança'!E47/'7) E-Esforço'!K47</f>
        <v>#N/A</v>
      </c>
      <c r="E47" s="133"/>
      <c r="F47" s="136"/>
      <c r="G47" s="135"/>
      <c r="H47" s="135"/>
    </row>
    <row r="48" spans="1:8" ht="75" customHeight="1">
      <c r="A48" s="34">
        <f>'4) R-Alcance'!A48</f>
        <v>0</v>
      </c>
      <c r="B48" s="34">
        <f>'4) R-Alcance'!B48</f>
        <v>0</v>
      </c>
      <c r="C48" s="76">
        <f>'4) R-Alcance'!C48</f>
        <v>0</v>
      </c>
      <c r="D48" s="67" t="e">
        <f>'4) R-Alcance'!L48*'5) I-Impacto'!K49*'6) C-Confiança'!E48/'7) E-Esforço'!K48</f>
        <v>#N/A</v>
      </c>
      <c r="E48" s="133"/>
      <c r="F48" s="136"/>
      <c r="G48" s="135"/>
      <c r="H48" s="135"/>
    </row>
    <row r="49" spans="1:8" ht="75" customHeight="1">
      <c r="A49" s="34">
        <f>'4) R-Alcance'!A49</f>
        <v>0</v>
      </c>
      <c r="B49" s="34">
        <f>'4) R-Alcance'!B49</f>
        <v>0</v>
      </c>
      <c r="C49" s="76">
        <f>'4) R-Alcance'!C49</f>
        <v>0</v>
      </c>
      <c r="D49" s="67" t="e">
        <f>'4) R-Alcance'!L49*'5) I-Impacto'!K50*'6) C-Confiança'!E49/'7) E-Esforço'!K49</f>
        <v>#N/A</v>
      </c>
      <c r="E49" s="133"/>
      <c r="F49" s="136"/>
      <c r="G49" s="135"/>
      <c r="H49" s="135"/>
    </row>
    <row r="50" spans="1:8" ht="75" customHeight="1" thickBot="1">
      <c r="A50" s="34">
        <f>'4) R-Alcance'!A50</f>
        <v>0</v>
      </c>
      <c r="B50" s="34">
        <f>'4) R-Alcance'!B50</f>
        <v>0</v>
      </c>
      <c r="C50" s="76">
        <f>'4) R-Alcance'!C50</f>
        <v>0</v>
      </c>
      <c r="D50" s="67" t="e">
        <f>'4) R-Alcance'!L50*'5) I-Impacto'!K51*'6) C-Confiança'!E50/'7) E-Esforço'!K50</f>
        <v>#N/A</v>
      </c>
      <c r="E50" s="138"/>
      <c r="F50" s="139"/>
      <c r="G50" s="140"/>
      <c r="H50" s="140"/>
    </row>
  </sheetData>
  <sheetProtection algorithmName="SHA-512" hashValue="+SVXPwelwTsnX9vEGGHqt2w2xiV2d0WZodtXA3N3tt2V0wUwaRpEnb80sXncYKjQVeEXrRduaZNViy5B2MHkdg==" saltValue="Mfc3GQfaeHOtbiNP1hbuUw==" spinCount="100000" sheet="1" objects="1" scenarios="1"/>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BC297238-5D75-45FD-AA71-B0236556DB87}">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A6F80E-C85B-46F3-AF50-8160E8930554}"/>
</file>

<file path=customXml/itemProps2.xml><?xml version="1.0" encoding="utf-8"?>
<ds:datastoreItem xmlns:ds="http://schemas.openxmlformats.org/officeDocument/2006/customXml" ds:itemID="{CDF4E755-E203-4329-B898-5BC6B3921634}"/>
</file>

<file path=customXml/itemProps3.xml><?xml version="1.0" encoding="utf-8"?>
<ds:datastoreItem xmlns:ds="http://schemas.openxmlformats.org/officeDocument/2006/customXml" ds:itemID="{F2DB7FEE-3C3C-4A46-AD11-0E0E9F7E468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2024-11-27T17:03:40Z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