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tables/table4.xml" ContentType="application/vnd.openxmlformats-officedocument.spreadsheetml.table+xml"/>
  <Override PartName="/xl/slicers/slicer2.xml" ContentType="application/vnd.ms-excel.slicer+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saveExternalLinkValues="0" codeName="ThisWorkbook" hidePivotFieldList="1"/>
  <mc:AlternateContent xmlns:mc="http://schemas.openxmlformats.org/markup-compatibility/2006">
    <mc:Choice Requires="x15">
      <x15ac:absPath xmlns:x15ac="http://schemas.microsoft.com/office/spreadsheetml/2010/11/ac" url="C:\Users\User\Desktop\CP 1242 e 1243\"/>
    </mc:Choice>
  </mc:AlternateContent>
  <xr:revisionPtr revIDLastSave="0" documentId="13_ncr:1_{9FE4B01E-D892-4527-8527-3D20701C1A46}" xr6:coauthVersionLast="47" xr6:coauthVersionMax="47" xr10:uidLastSave="{00000000-0000-0000-0000-000000000000}"/>
  <bookViews>
    <workbookView xWindow="-120" yWindow="-120" windowWidth="20730" windowHeight="11160" tabRatio="791" xr2:uid="{00000000-000D-0000-FFFF-FFFF00000000}"/>
  </bookViews>
  <sheets>
    <sheet name="Contribuições por dispositivos" sheetId="44" r:id="rId1"/>
    <sheet name="Contribuições por pessoa" sheetId="42" r:id="rId2"/>
    <sheet name="Relato dos participantes" sheetId="11" r:id="rId3"/>
    <sheet name="Dashboard" sheetId="10" r:id="rId4"/>
    <sheet name=" Gráficos e Tabelas" sheetId="6" r:id="rId5"/>
    <sheet name="Dados_TD" sheetId="18" state="hidden" r:id="rId6"/>
    <sheet name="Dados Dash" sheetId="19" state="hidden" r:id="rId7"/>
    <sheet name="Lista suspensa" sheetId="12" state="hidden" r:id="rId8"/>
    <sheet name="Planilha2" sheetId="4" state="hidden" r:id="rId9"/>
  </sheets>
  <definedNames>
    <definedName name="_xlnm._FilterDatabase" localSheetId="1" hidden="1">'Contribuições por pessoa'!$A$2:$AF$22</definedName>
    <definedName name="_xlnm.Print_Area" localSheetId="0">'Contribuições por dispositivos'!$B$4:$F$165</definedName>
    <definedName name="_xlnm.Print_Area" localSheetId="3">Dashboard!$C$4:$AA$34</definedName>
    <definedName name="Contrib" localSheetId="0">#REF!</definedName>
    <definedName name="Contrib" localSheetId="1">#REF!</definedName>
    <definedName name="Contrib">#REF!</definedName>
    <definedName name="Contribuições" localSheetId="0">#REF!</definedName>
    <definedName name="Contribuições" localSheetId="1">#REF!</definedName>
    <definedName name="Contribuições">#REF!</definedName>
    <definedName name="SegmentaçãodeDados_Dispositivos">#N/A</definedName>
    <definedName name="SegmentaçãodeDados_Instituição">#N/A</definedName>
    <definedName name="SegmentaçãodeDados_Qual_desses_segmentos_você_se_identifica?">#N/A</definedName>
    <definedName name="SegmentaçãodeDados_Qual_desses_segmentos_você_se_identifica?1">#N/A</definedName>
    <definedName name="SegmentaçãodeDados_Qual_desses_segmentos_você_se_identifica?2">#N/A</definedName>
    <definedName name="_xlnm.Print_Titles" localSheetId="0">'Contribuições por dispositivos'!$4:$4</definedName>
  </definedNames>
  <calcPr calcId="191028"/>
  <pivotCaches>
    <pivotCache cacheId="2" r:id="rId10"/>
  </pivotCaches>
  <extLst>
    <ext xmlns:x14="http://schemas.microsoft.com/office/spreadsheetml/2009/9/main" uri="{BBE1A952-AA13-448e-AADC-164F8A28A991}">
      <x14:slicerCaches>
        <x14:slicerCache r:id="rId11"/>
        <x14:slicerCache r:id="rId12"/>
        <x14:slicerCache r:id="rId13"/>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6" l="1"/>
  <c r="E111" i="6"/>
  <c r="E110" i="6"/>
  <c r="B21" i="19" l="1"/>
  <c r="B14" i="19"/>
  <c r="O6" i="44"/>
  <c r="O7" i="44"/>
  <c r="O8" i="44"/>
  <c r="O9" i="44"/>
  <c r="O10" i="44"/>
  <c r="O11" i="44"/>
  <c r="O12" i="44"/>
  <c r="O13" i="44"/>
  <c r="O14" i="44"/>
  <c r="O15" i="44"/>
  <c r="O16" i="44"/>
  <c r="O17" i="44"/>
  <c r="O18" i="44"/>
  <c r="O19" i="44"/>
  <c r="O20" i="44"/>
  <c r="O21" i="44"/>
  <c r="O22" i="44"/>
  <c r="O23" i="44"/>
  <c r="O24" i="44"/>
  <c r="O25" i="44"/>
  <c r="O26" i="44"/>
  <c r="O27" i="44"/>
  <c r="O28" i="44"/>
  <c r="O29" i="44"/>
  <c r="O30" i="44"/>
  <c r="O31" i="44"/>
  <c r="O32" i="44"/>
  <c r="O33" i="44"/>
  <c r="O34" i="44"/>
  <c r="O35" i="44"/>
  <c r="O36" i="44"/>
  <c r="O37" i="44"/>
  <c r="O38" i="44"/>
  <c r="O39" i="44"/>
  <c r="O40" i="44"/>
  <c r="O41" i="44"/>
  <c r="O42" i="44"/>
  <c r="O43" i="44"/>
  <c r="O44" i="44"/>
  <c r="O45" i="44"/>
  <c r="O46" i="44"/>
  <c r="O47" i="44"/>
  <c r="O48" i="44"/>
  <c r="O49" i="44"/>
  <c r="O50" i="44"/>
  <c r="O51" i="44"/>
  <c r="O52" i="44"/>
  <c r="O53" i="44"/>
  <c r="O54" i="44"/>
  <c r="O55" i="44"/>
  <c r="O56" i="44"/>
  <c r="O57" i="44"/>
  <c r="O58" i="44"/>
  <c r="O59" i="44"/>
  <c r="O60" i="44"/>
  <c r="O61" i="44"/>
  <c r="O62" i="44"/>
  <c r="O63" i="44"/>
  <c r="O64" i="44"/>
  <c r="O65" i="44"/>
  <c r="O66" i="44"/>
  <c r="O67" i="44"/>
  <c r="O68" i="44"/>
  <c r="O69" i="44"/>
  <c r="O70" i="44"/>
  <c r="O71" i="44"/>
  <c r="O72" i="44"/>
  <c r="O73" i="44"/>
  <c r="O74" i="44"/>
  <c r="O75" i="44"/>
  <c r="O76" i="44"/>
  <c r="O77" i="44"/>
  <c r="O78" i="44"/>
  <c r="O79" i="44"/>
  <c r="O80" i="44"/>
  <c r="O81" i="44"/>
  <c r="O82" i="44"/>
  <c r="O83" i="44"/>
  <c r="O84" i="44"/>
  <c r="O85" i="44"/>
  <c r="O86" i="44"/>
  <c r="O87" i="44"/>
  <c r="O88" i="44"/>
  <c r="O89" i="44"/>
  <c r="O90" i="44"/>
  <c r="O91" i="44"/>
  <c r="O92" i="44"/>
  <c r="O93" i="44"/>
  <c r="O94" i="44"/>
  <c r="O95" i="44"/>
  <c r="O96" i="44"/>
  <c r="O97" i="44"/>
  <c r="O98" i="44"/>
  <c r="O99" i="44"/>
  <c r="O100" i="44"/>
  <c r="O101" i="44"/>
  <c r="O102" i="44"/>
  <c r="O103" i="44"/>
  <c r="O104" i="44"/>
  <c r="O105" i="44"/>
  <c r="O106" i="44"/>
  <c r="O107" i="44"/>
  <c r="O108" i="44"/>
  <c r="O109" i="44"/>
  <c r="O110" i="44"/>
  <c r="O111" i="44"/>
  <c r="O112" i="44"/>
  <c r="O113" i="44"/>
  <c r="O114" i="44"/>
  <c r="O115" i="44"/>
  <c r="O116" i="44"/>
  <c r="O117" i="44"/>
  <c r="O118" i="44"/>
  <c r="O119" i="44"/>
  <c r="O120" i="44"/>
  <c r="O121" i="44"/>
  <c r="O122" i="44"/>
  <c r="O123" i="44"/>
  <c r="O124" i="44"/>
  <c r="O125" i="44"/>
  <c r="O126" i="44"/>
  <c r="O127" i="44"/>
  <c r="O128" i="44"/>
  <c r="O129" i="44"/>
  <c r="O130" i="44"/>
  <c r="O131" i="44"/>
  <c r="O132" i="44"/>
  <c r="O133" i="44"/>
  <c r="O134" i="44"/>
  <c r="O135" i="44"/>
  <c r="O136" i="44"/>
  <c r="O137" i="44"/>
  <c r="O138" i="44"/>
  <c r="O139" i="44"/>
  <c r="O140" i="44"/>
  <c r="O141" i="44"/>
  <c r="O142" i="44"/>
  <c r="O143" i="44"/>
  <c r="O144" i="44"/>
  <c r="O145" i="44"/>
  <c r="O146" i="44"/>
  <c r="O147" i="44"/>
  <c r="O148" i="44"/>
  <c r="O149" i="44"/>
  <c r="O150" i="44"/>
  <c r="O151" i="44"/>
  <c r="O152" i="44"/>
  <c r="O153" i="44"/>
  <c r="O154" i="44"/>
  <c r="O155" i="44"/>
  <c r="O156" i="44"/>
  <c r="O157" i="44"/>
  <c r="O158" i="44"/>
  <c r="O159" i="44"/>
  <c r="O160" i="44"/>
  <c r="O161" i="44"/>
  <c r="O162" i="44"/>
  <c r="O163" i="44"/>
  <c r="O164" i="44"/>
  <c r="O165" i="44"/>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2" i="18"/>
  <c r="D66" i="19"/>
  <c r="C66" i="19"/>
  <c r="B66" i="19"/>
  <c r="D44" i="19"/>
  <c r="C44" i="19"/>
  <c r="B44" i="19"/>
  <c r="O5" i="44"/>
  <c r="P3" i="44" l="1"/>
  <c r="P2" i="44"/>
  <c r="D67" i="19"/>
  <c r="C67" i="19"/>
  <c r="B67" i="19"/>
  <c r="D65" i="19"/>
  <c r="C65" i="19"/>
  <c r="B65" i="19"/>
  <c r="D64" i="19"/>
  <c r="C64" i="19"/>
  <c r="B64" i="19"/>
  <c r="D63" i="19"/>
  <c r="C63" i="19"/>
  <c r="B63" i="19"/>
  <c r="D62" i="19"/>
  <c r="C62" i="19"/>
  <c r="B62" i="19"/>
  <c r="D61" i="19"/>
  <c r="C61" i="19"/>
  <c r="B61" i="19"/>
  <c r="D60" i="19"/>
  <c r="C60" i="19"/>
  <c r="B60" i="19"/>
  <c r="D59" i="19"/>
  <c r="C59" i="19"/>
  <c r="B59" i="19"/>
  <c r="B52" i="19"/>
  <c r="B51" i="19"/>
  <c r="B50" i="19"/>
  <c r="C45" i="19"/>
  <c r="B45" i="19"/>
  <c r="C43" i="19"/>
  <c r="B43" i="19"/>
  <c r="C42" i="19"/>
  <c r="B42" i="19"/>
  <c r="C41" i="19"/>
  <c r="B41" i="19"/>
  <c r="C40" i="19"/>
  <c r="B40" i="19"/>
  <c r="C39" i="19"/>
  <c r="B39" i="19"/>
  <c r="C38" i="19"/>
  <c r="B38" i="19"/>
  <c r="C37" i="19"/>
  <c r="B37" i="19"/>
  <c r="B25" i="19"/>
  <c r="B24" i="19"/>
  <c r="B4" i="19"/>
  <c r="B3" i="19"/>
  <c r="B31" i="19"/>
  <c r="B30" i="19"/>
  <c r="B13" i="19"/>
  <c r="B20" i="19"/>
  <c r="B19" i="19"/>
  <c r="B18" i="19"/>
  <c r="B17" i="19"/>
  <c r="B16" i="19"/>
  <c r="B15" i="19"/>
  <c r="B10" i="19"/>
  <c r="B9" i="19"/>
  <c r="D45" i="19" l="1"/>
  <c r="D43" i="19"/>
  <c r="D42" i="19"/>
  <c r="D41" i="19"/>
  <c r="D40" i="19"/>
  <c r="D39" i="19"/>
  <c r="D38" i="19"/>
  <c r="D37" i="19"/>
  <c r="B32" i="19"/>
  <c r="D50" i="19" l="1"/>
  <c r="C32" i="19"/>
  <c r="D32" i="19"/>
  <c r="C5" i="19" l="1"/>
  <c r="D52" i="19" l="1"/>
  <c r="D51" i="19"/>
  <c r="D30" i="19" l="1"/>
  <c r="D31" i="19"/>
  <c r="C30" i="19"/>
  <c r="C31" i="19"/>
  <c r="Y9" i="10"/>
  <c r="B26" i="19"/>
  <c r="C24" i="19" s="1"/>
  <c r="Y10" i="10"/>
  <c r="F12" i="10"/>
  <c r="I12" i="10"/>
  <c r="C51" i="19"/>
  <c r="C52" i="19"/>
  <c r="C50" i="19"/>
  <c r="B5" i="19"/>
  <c r="C16" i="19" s="1"/>
  <c r="C14" i="19" l="1"/>
  <c r="C25" i="19"/>
  <c r="C10" i="19"/>
  <c r="I13" i="10" s="1"/>
  <c r="C15" i="19"/>
  <c r="C18" i="19"/>
  <c r="C17" i="19"/>
  <c r="C21" i="19"/>
  <c r="C9" i="19"/>
  <c r="F13" i="10" s="1"/>
  <c r="C13" i="19"/>
  <c r="C20" i="19"/>
  <c r="C19" i="19"/>
  <c r="C12" i="10"/>
  <c r="E113" i="6" l="1"/>
  <c r="F111" i="6" l="1"/>
  <c r="F110" i="6"/>
  <c r="F113" i="6"/>
  <c r="F112" i="6"/>
  <c r="P1" i="44" l="1"/>
  <c r="R3" i="44" s="1"/>
</calcChain>
</file>

<file path=xl/sharedStrings.xml><?xml version="1.0" encoding="utf-8"?>
<sst xmlns="http://schemas.openxmlformats.org/spreadsheetml/2006/main" count="2339" uniqueCount="791">
  <si>
    <t>Lista de verificação de itens de férias</t>
  </si>
  <si>
    <t>Total</t>
  </si>
  <si>
    <t>Preenchido</t>
  </si>
  <si>
    <t>PROGRESSO DA ANÁLISE:</t>
  </si>
  <si>
    <t>Não preenchido</t>
  </si>
  <si>
    <t>Progresso:</t>
  </si>
  <si>
    <t>ID do participante</t>
  </si>
  <si>
    <t>Instituição</t>
  </si>
  <si>
    <t>Segmento</t>
  </si>
  <si>
    <t>Dispositivos</t>
  </si>
  <si>
    <t>Proposta</t>
  </si>
  <si>
    <t>Justificativa</t>
  </si>
  <si>
    <t>Posicionamento da Anvisa</t>
  </si>
  <si>
    <t>Justificativa da Anvisa</t>
  </si>
  <si>
    <t>Redação do artigo pós-análise</t>
  </si>
  <si>
    <t>TAGs</t>
  </si>
  <si>
    <t xml:space="preserve">Principais aspectos relatados pelos participantes </t>
  </si>
  <si>
    <t>Nos descritivos abaixo foram destacados os principais comentários sobre a proposta normativa sendo alguns sintetizados. Esses comentários foram extraídos da aba "Contribuições por Pessoa" onde se encontram na sua forma original.</t>
  </si>
  <si>
    <t>Opiniões sobre a proposta normativa</t>
  </si>
  <si>
    <r>
      <t>Proposta afetará POSITIVAMENTE</t>
    </r>
    <r>
      <rPr>
        <sz val="14"/>
        <color rgb="FF813365"/>
        <rFont val="Century Gothic"/>
        <family val="2"/>
      </rPr>
      <t xml:space="preserve"> </t>
    </r>
    <r>
      <rPr>
        <b/>
        <sz val="14"/>
        <color rgb="FF813365"/>
        <rFont val="Century Gothic"/>
        <family val="2"/>
      </rPr>
      <t>suas rotinas e atividades</t>
    </r>
  </si>
  <si>
    <t>Proposta afetará NEGATIVAMENTE suas rotinas e atividades</t>
  </si>
  <si>
    <t>Painel 1 - Perfil, Opinião e Percepção de Impactos - CP 775/2019</t>
  </si>
  <si>
    <t>Pessoa Física</t>
  </si>
  <si>
    <t>Pessoa Jurídica</t>
  </si>
  <si>
    <t>Setor Regulado:</t>
  </si>
  <si>
    <t xml:space="preserve">
Você é a favor desta proposta de norma?</t>
  </si>
  <si>
    <t xml:space="preserve">
Percepção de Impactos</t>
  </si>
  <si>
    <t>Cenário 1 - Detalha a quantidade de fichas preenchidas por segmento de representação:</t>
  </si>
  <si>
    <t>Perfis dos participantes</t>
  </si>
  <si>
    <t>Nº</t>
  </si>
  <si>
    <t>Total Geral</t>
  </si>
  <si>
    <t>Cenário 2 - Aponta o nível de aceitação da proposta normativa entre os participantes:</t>
  </si>
  <si>
    <t>Voce é a favor da norma?</t>
  </si>
  <si>
    <t>Cenário 3 - Apresenta o quanto os impactos da norma, sejam estes positivos ou negativos, afetam as rotinas e atividades dos participantes:</t>
  </si>
  <si>
    <t>A proposta de norma possui impactos?</t>
  </si>
  <si>
    <t>Cenário 4 - Organiza as contribuições de acordo com os dispositivos da norma:</t>
  </si>
  <si>
    <t>Cenário 5 - Análise quantitativa das contribuições</t>
  </si>
  <si>
    <t>Análise quantitativa das Contribuições</t>
  </si>
  <si>
    <t>%</t>
  </si>
  <si>
    <t>Legenda:</t>
  </si>
  <si>
    <r>
      <t xml:space="preserve">Contribuições válidas não aceitas: </t>
    </r>
    <r>
      <rPr>
        <sz val="9"/>
        <rFont val="Century Gothic"/>
        <family val="2"/>
      </rPr>
      <t>são argumentos que não foram suficientes para ensejar alterações na minuta, conforme justificativa fornecida pela Anvisa;</t>
    </r>
  </si>
  <si>
    <r>
      <t xml:space="preserve">Dúvidas dos participantes: </t>
    </r>
    <r>
      <rPr>
        <sz val="9"/>
        <rFont val="Century Gothic"/>
        <family val="2"/>
      </rPr>
      <t>são aquelas que trazem questões ou perguntas à Anvisa sobre a minuta proposta;</t>
    </r>
  </si>
  <si>
    <t>Sua contribuição será feita em nome de uma pessoa física ou uma pessoa jurídica?</t>
  </si>
  <si>
    <t>Qual desses segmentos você se identifica?</t>
  </si>
  <si>
    <t>Você é a favor desta proposta de norma?</t>
  </si>
  <si>
    <t>Você considera que a proposta de norma possui impactos</t>
  </si>
  <si>
    <t>Onde você está?</t>
  </si>
  <si>
    <t>Em qual desses segmentos você se identifica como setor regulado?</t>
  </si>
  <si>
    <t>Dispositivos da Norma</t>
  </si>
  <si>
    <t>ORIGEM DA CONTRIBUIÇÃO</t>
  </si>
  <si>
    <t>Nacional</t>
  </si>
  <si>
    <t>Internacional</t>
  </si>
  <si>
    <t>PESSOA FÍSICA/PESSOA JURÍDICA</t>
  </si>
  <si>
    <t xml:space="preserve">  </t>
  </si>
  <si>
    <t>Pessoa física</t>
  </si>
  <si>
    <t>Pessoa jurídica</t>
  </si>
  <si>
    <t>SEGMENTOS</t>
  </si>
  <si>
    <t>Profissional de saúde</t>
  </si>
  <si>
    <t>Outro profissional</t>
  </si>
  <si>
    <t>Pesquisador</t>
  </si>
  <si>
    <t>Cidadão</t>
  </si>
  <si>
    <t>Órgão  público</t>
  </si>
  <si>
    <t>Entidade de defesa do consumidor</t>
  </si>
  <si>
    <t>Associação de profissionais</t>
  </si>
  <si>
    <t>Setor regulado</t>
  </si>
  <si>
    <t>Outro</t>
  </si>
  <si>
    <t>CARACTERIZAÇÃO SETOR REGULADO</t>
  </si>
  <si>
    <t>Empresa</t>
  </si>
  <si>
    <t>Entidade representativa do setor regulado</t>
  </si>
  <si>
    <t>OPINIÃO GERAL</t>
  </si>
  <si>
    <t>Sim</t>
  </si>
  <si>
    <t>Tenho outra opinião</t>
  </si>
  <si>
    <t>Não responderam</t>
  </si>
  <si>
    <t>OPINIÃO POR SEGMENTO</t>
  </si>
  <si>
    <t>Setor regulado: empresa ou entidade representativa</t>
  </si>
  <si>
    <t>Conselho, sindicato ou associação de profissionais</t>
  </si>
  <si>
    <t>Entidade de defesa do consumidor ou associação de pacientes</t>
  </si>
  <si>
    <t>Órgão ou entidade do poder público</t>
  </si>
  <si>
    <t>Cidadão ou consumidor</t>
  </si>
  <si>
    <t>Pesquisador ou membro da comunidade científica</t>
  </si>
  <si>
    <t>Outro profissional relacionado ao tema</t>
  </si>
  <si>
    <t>IMPACTO</t>
  </si>
  <si>
    <t xml:space="preserve"> </t>
  </si>
  <si>
    <t>Positivos</t>
  </si>
  <si>
    <t>Negativos</t>
  </si>
  <si>
    <t>Positivos e Negativos</t>
  </si>
  <si>
    <t>IMPACTOS POR SEGMENTO</t>
  </si>
  <si>
    <t>5.      Os principais impactos apresentados pelos 0 respondentes que afirmaram que a proposta afetará negativamente suas rotinas e atividades foram:</t>
  </si>
  <si>
    <t>5.      O impacto apresentado pelo respondente que afirmou que a proposta afetará negativamente sua rotina e atividades foi</t>
  </si>
  <si>
    <t>6.      Em contrapartida, os principais impactos apresentados pelos 0 respondentes que afirmaram que a proposta lhes afetará positivamente foram:</t>
  </si>
  <si>
    <t xml:space="preserve">6.      Em contrapartida, o impacto apresentado pelo respondente que afirmou que a proposta afetará positivamente sua rotina e atividades foi </t>
  </si>
  <si>
    <t>Não aceita</t>
  </si>
  <si>
    <t>Opinião dos participantes</t>
  </si>
  <si>
    <t>Aceita (Total ou Parcialmente)</t>
  </si>
  <si>
    <t>Inválida (Fora do escopo, sem clareza, dúvidas)</t>
  </si>
  <si>
    <r>
      <t xml:space="preserve">Válidas </t>
    </r>
    <r>
      <rPr>
        <b/>
        <sz val="10"/>
        <color theme="9" tint="-0.499984740745262"/>
        <rFont val="Calibri Light"/>
        <family val="2"/>
      </rPr>
      <t>não aceitas</t>
    </r>
  </si>
  <si>
    <r>
      <t xml:space="preserve">Válidas </t>
    </r>
    <r>
      <rPr>
        <b/>
        <sz val="10"/>
        <color theme="9" tint="-0.499984740745262"/>
        <rFont val="Calibri Light"/>
        <family val="2"/>
      </rPr>
      <t>aceitas</t>
    </r>
    <r>
      <rPr>
        <sz val="10"/>
        <color theme="9" tint="-0.499984740745262"/>
        <rFont val="Calibri Light"/>
        <family val="2"/>
      </rPr>
      <t xml:space="preserve"> (Total ou Parcialmente)</t>
    </r>
  </si>
  <si>
    <r>
      <t xml:space="preserve">Contribuições </t>
    </r>
    <r>
      <rPr>
        <b/>
        <sz val="10"/>
        <color theme="9" tint="-0.499984740745262"/>
        <rFont val="Calibri Light"/>
        <family val="2"/>
      </rPr>
      <t>inválidas</t>
    </r>
    <r>
      <rPr>
        <sz val="10"/>
        <color theme="9" tint="-0.499984740745262"/>
        <rFont val="Calibri Light"/>
        <family val="2"/>
      </rPr>
      <t xml:space="preserve"> (Fora do escopo, , sem clareza, dúvidas)</t>
    </r>
  </si>
  <si>
    <r>
      <t xml:space="preserve">Contribuições válidas aceitas </t>
    </r>
    <r>
      <rPr>
        <sz val="9"/>
        <rFont val="Century Gothic"/>
        <family val="2"/>
      </rPr>
      <t>(Total ou Parcialmente)</t>
    </r>
    <r>
      <rPr>
        <b/>
        <sz val="9"/>
        <rFont val="Century Gothic"/>
        <family val="2"/>
      </rPr>
      <t>:</t>
    </r>
    <r>
      <rPr>
        <sz val="9"/>
        <rFont val="Century Gothic"/>
        <family val="2"/>
      </rPr>
      <t xml:space="preserve"> são aquelas que motivaram alguma alteração ou que foram em parte consideradas para alteração no texto final da proposta;</t>
    </r>
  </si>
  <si>
    <t xml:space="preserve">Contribuições inválidas: </t>
  </si>
  <si>
    <r>
      <t xml:space="preserve">Fora do escopo: </t>
    </r>
    <r>
      <rPr>
        <sz val="9"/>
        <rFont val="Century Gothic"/>
        <family val="2"/>
      </rPr>
      <t>são contribuições que não se referiram ao objeto da consulta e as que estiverem em desacordo com as condições estabelecidas no ato publicado em DOU.</t>
    </r>
  </si>
  <si>
    <r>
      <t xml:space="preserve">Sem clareza textual: </t>
    </r>
    <r>
      <rPr>
        <sz val="9"/>
        <rFont val="Century Gothic"/>
        <family val="2"/>
      </rPr>
      <t>são contribuições cujo entendimento não é possível, em virtude de: falhas gramaticais; não apresentarem argumentações sobre o texto; apresentarem apenas manifestações gerais, como por exemplo:  “nada alterar”, “sim”, “discordo”, “concordo”; ou por conter apenas caracteres sem teor significativo, tais como: “-“ (caractere hífen), “@@@”;  ou semelhantes a esses. Casos que não exigem um posicionamento da Anvisa.</t>
    </r>
  </si>
  <si>
    <t>ID da resposta</t>
  </si>
  <si>
    <t>Data de envio</t>
  </si>
  <si>
    <t>Qual a origem da sua contribuição?</t>
  </si>
  <si>
    <t>Em qual unidade da federação?</t>
  </si>
  <si>
    <t>A sua contribuição será feita em nome de uma pessoa física ou uma pessoa jurídica?</t>
  </si>
  <si>
    <t>Nome da instituição:</t>
  </si>
  <si>
    <t>Qual o CNPJ da instituição que você representa?</t>
  </si>
  <si>
    <t>Qual é o seu segmento?</t>
  </si>
  <si>
    <t>Qual é o seu segmento? [Outros]</t>
  </si>
  <si>
    <t>Qual a sua profissão?</t>
  </si>
  <si>
    <t>Ementa - Proposta de alteração:</t>
  </si>
  <si>
    <t>Ementa - Justificativa/comentários:</t>
  </si>
  <si>
    <t>Art. 1º - Proposta de alteração:</t>
  </si>
  <si>
    <t>Art. 1º - Justificativa/comentários:</t>
  </si>
  <si>
    <t>Art. 2º - Proposta de alteração:</t>
  </si>
  <si>
    <t>Art. 2º - Justificativa/comentários:</t>
  </si>
  <si>
    <t>Art. 3º - Proposta de alteração:</t>
  </si>
  <si>
    <t>Art. 3º - Justificativa/comentários:</t>
  </si>
  <si>
    <t>Art. 4º - Proposta de alteração:</t>
  </si>
  <si>
    <t>Art. 4º - Justificativa/comentários:</t>
  </si>
  <si>
    <t>Art. 5º - Proposta de alteração:</t>
  </si>
  <si>
    <t>Art. 5º - Justificativa/comentários:</t>
  </si>
  <si>
    <t>Art. 6º - Proposta de alteração:</t>
  </si>
  <si>
    <t>Art. 6º - Justificativa/comentários:</t>
  </si>
  <si>
    <t>Art. 7º - Proposta de alteração:</t>
  </si>
  <si>
    <t>Art. 7º - Justificativa/comentários:</t>
  </si>
  <si>
    <t>Art. 8º - Proposta de alteração:</t>
  </si>
  <si>
    <t>Art. 8º - Justificativa/comentários:</t>
  </si>
  <si>
    <t>Art. 9º - Proposta de alteração:</t>
  </si>
  <si>
    <t>Art. 9º - Justificativa/comentários:</t>
  </si>
  <si>
    <t>Art. 10 - Proposta de alteração:</t>
  </si>
  <si>
    <t>Art. 10 - Justificativa/comentários:</t>
  </si>
  <si>
    <t>Art. 11 - Proposta de alteração:</t>
  </si>
  <si>
    <t>Art. 11 - Justificativa/comentários:</t>
  </si>
  <si>
    <t>Art. 12 - Proposta de alteração:</t>
  </si>
  <si>
    <t>Art. 12 - Justificativa/comentários:</t>
  </si>
  <si>
    <t>Art. 13 - Proposta de alteração:</t>
  </si>
  <si>
    <t>Art. 13 - Justificativa/comentários:</t>
  </si>
  <si>
    <t>Art. 14 - Proposta de alteração:</t>
  </si>
  <si>
    <t>Art. 14 - Justificativa/comentários:</t>
  </si>
  <si>
    <t>Art. 15 - Proposta de alteração:</t>
  </si>
  <si>
    <t>Art. 15 - Justificativa/comentários:</t>
  </si>
  <si>
    <t>Art. 16 - Proposta de alteração:</t>
  </si>
  <si>
    <t>Art. 16 - Justificativa/comentários:</t>
  </si>
  <si>
    <t>Art. 17 - Proposta de alteração:</t>
  </si>
  <si>
    <t>Art. 17 - Justificativa/comentários:</t>
  </si>
  <si>
    <t>Art. 18 - Proposta de alteração:</t>
  </si>
  <si>
    <t>Art. 18 - Justificativa/comentários:</t>
  </si>
  <si>
    <t>Art. 19 - Proposta de alteração:</t>
  </si>
  <si>
    <t>Art. 19 - Justificativa/comentários:</t>
  </si>
  <si>
    <t>Art. 20 - Proposta de alteração:</t>
  </si>
  <si>
    <t>Art. 20 - Justificativa/comentários:</t>
  </si>
  <si>
    <t>Art. 21 - Proposta de alteração:</t>
  </si>
  <si>
    <t>Art. 21 - Justificativa/comentários:</t>
  </si>
  <si>
    <t>Art. 22 - Proposta de alteração:</t>
  </si>
  <si>
    <t>Art. 22 - Justificativa/comentários:</t>
  </si>
  <si>
    <t>Art. 23 - Proposta de alteração:</t>
  </si>
  <si>
    <t>Art. 23 - Justificativa/comentários:</t>
  </si>
  <si>
    <t>Art. 24 - Proposta de alteração:</t>
  </si>
  <si>
    <t>Art. 24 - Justificativa/comentários:</t>
  </si>
  <si>
    <t>Art. 25 - Proposta de alteração:</t>
  </si>
  <si>
    <t>Art. 25 - Justificativa/comentários:</t>
  </si>
  <si>
    <t>Art. 26 - Proposta de alteração:</t>
  </si>
  <si>
    <t>Art. 26 - Justificativa/comentários:</t>
  </si>
  <si>
    <t>Art. 27 - Proposta de alteração:</t>
  </si>
  <si>
    <t>Art. 27 - Justificativa/comentários:</t>
  </si>
  <si>
    <t>Art. 28 - Proposta de alteração:</t>
  </si>
  <si>
    <t>Art. 28 - Justificativa/comentários:</t>
  </si>
  <si>
    <t>Art. 29 - Proposta de alteração:</t>
  </si>
  <si>
    <t>Art. 29 - Justificativa/comentários:</t>
  </si>
  <si>
    <t>Art. 30 - Proposta de alteração:</t>
  </si>
  <si>
    <t>Art. 30 - Justificativa/comentários:</t>
  </si>
  <si>
    <t>Art. 31 - Proposta de alteração:</t>
  </si>
  <si>
    <t>Art. 31 - Justificativa/comentários:</t>
  </si>
  <si>
    <t>Art. 32 - Proposta de alteração:</t>
  </si>
  <si>
    <t>Art. 32 - Justificativa/comentários:</t>
  </si>
  <si>
    <t>Art. 33 - Proposta de alteração:</t>
  </si>
  <si>
    <t>Art. 33 - Justificativa/comentários:</t>
  </si>
  <si>
    <t>Art. 34 - Proposta de alteração:</t>
  </si>
  <si>
    <t>Art. 34 - Justificativa/comentários:</t>
  </si>
  <si>
    <t>Art. 35 - Proposta de alteração:</t>
  </si>
  <si>
    <t>Art. 35 - Justificativa/comentários:</t>
  </si>
  <si>
    <t>Art. 36 - Proposta de alteração:</t>
  </si>
  <si>
    <t>Art. 36 - Justificativa/comentários:</t>
  </si>
  <si>
    <t>Art. 37 - Proposta de alteração:</t>
  </si>
  <si>
    <t>Art. 37 - Justificativa/comentários:</t>
  </si>
  <si>
    <t>Art. 38 - Proposta de alteração:</t>
  </si>
  <si>
    <t>Art. 38 - Justificativa/comentários:</t>
  </si>
  <si>
    <t>Art. 39 - Proposta de alteração:</t>
  </si>
  <si>
    <t>Art. 39 - Justificativa/comentários:</t>
  </si>
  <si>
    <t>Art. 40 - Proposta de alteração:</t>
  </si>
  <si>
    <t>Art. 40 - Justificativa/comentários:</t>
  </si>
  <si>
    <t>Art. 41 - Proposta de alteração:</t>
  </si>
  <si>
    <t>Art. 41 - Justificativa/comentários:</t>
  </si>
  <si>
    <t>Art. 42 - Proposta de alteração:</t>
  </si>
  <si>
    <t>Art. 42 - Justificativa/comentários:</t>
  </si>
  <si>
    <t>Art. 43 - Proposta de alteração:</t>
  </si>
  <si>
    <t>Art. 43 - Justificativa/comentários:</t>
  </si>
  <si>
    <t>Art. 44 - Proposta de alteração:</t>
  </si>
  <si>
    <t>Art. 44 - Justificativa/comentários:</t>
  </si>
  <si>
    <t>Art. 45 - Proposta de alteração:</t>
  </si>
  <si>
    <t>Art. 45 - Justificativa/comentários:</t>
  </si>
  <si>
    <t>Art. 46 - Proposta de alteração:</t>
  </si>
  <si>
    <t>Art. 46 - Justificativa/comentários:</t>
  </si>
  <si>
    <t>Art. 47 - Proposta de alteração:</t>
  </si>
  <si>
    <t>Art. 47 - Justificativa/comentários:</t>
  </si>
  <si>
    <t>Art. 48 - Proposta de alteração:</t>
  </si>
  <si>
    <t>Art. 48 - Justificativa/comentários:</t>
  </si>
  <si>
    <t>Art. 49 - Proposta de alteração:</t>
  </si>
  <si>
    <t>Art. 49 - Justificativa/comentários:</t>
  </si>
  <si>
    <t>Art. 50 - Proposta de alteração:</t>
  </si>
  <si>
    <t>Art. 50 - Justificativa/comentários:</t>
  </si>
  <si>
    <t>Art. 51 - Proposta de alteração:</t>
  </si>
  <si>
    <t>Art. 51 - Justificativa/comentários:</t>
  </si>
  <si>
    <t>Art. 52 - Proposta de alteração:</t>
  </si>
  <si>
    <t>Art. 52 - Justificativa/comentários:</t>
  </si>
  <si>
    <t>Art. 53 - Proposta de alteração:</t>
  </si>
  <si>
    <t>Art. 53 - Justificativa/comentários:</t>
  </si>
  <si>
    <t>Art. 54 - Proposta de alteração:</t>
  </si>
  <si>
    <t>Art. 54 - Justificativa/comentários:</t>
  </si>
  <si>
    <t>Art. 55 - Proposta de alteração:</t>
  </si>
  <si>
    <t>Art. 55 - Justificativa/comentários:</t>
  </si>
  <si>
    <t>Art. 56 - Proposta de alteração:</t>
  </si>
  <si>
    <t>Art. 56 - Justificativa/comentários:</t>
  </si>
  <si>
    <t>Art. 57 - Proposta de alteração:</t>
  </si>
  <si>
    <t>Art. 57 - Justificativa/comentários:</t>
  </si>
  <si>
    <t>Referências bibliográficas:</t>
  </si>
  <si>
    <t>Você considera que a proposta de norma possui impactos:</t>
  </si>
  <si>
    <t> Descreva aqui os impactos positivos:</t>
  </si>
  <si>
    <t>Descreva aqui os impactos negativos:</t>
  </si>
  <si>
    <t>2024-04-18 15:19:04</t>
  </si>
  <si>
    <t>Rio de Janeiro - RJ</t>
  </si>
  <si>
    <t>A manutenção dessas resoluções vai permitir uma alimentação mais digna e saudável para bebês e crianças da primeira infância.</t>
  </si>
  <si>
    <t>2024-04-18 15:47:23</t>
  </si>
  <si>
    <t>Minas Gerais - MG</t>
  </si>
  <si>
    <t>Sou mãe de um menino de 5 anos e vivencio o desafio de limitar o consumo de açúcar e produtos industrializados em face da propaganda abusiva e dos hábitos alimentares pobre do povo brasileiro.</t>
  </si>
  <si>
    <t>Será mais seguro para nossas crianças e adolescentes.</t>
  </si>
  <si>
    <t>2024-04-18 19:25:14</t>
  </si>
  <si>
    <t>Acho de suma importância a participação dos órgãos de saúde pública na regulação alimentícia.</t>
  </si>
  <si>
    <t>Melhorar a qualidade e procedência dos alimentos à disposição da população brasileira.</t>
  </si>
  <si>
    <t>2024-04-20 09:40:47</t>
  </si>
  <si>
    <t>São Paulo - SP</t>
  </si>
  <si>
    <t>Adequação dos produtos comercializados para essa faixa etária, ao condizente com as normas de nutrição. Inclusive, a própria OMS tem protocolos sobre ingredientes que não devem ser consumidos nas fases inicias da vida, evitando-se a obesidade e o desenvolvimento de outras doenças crônicas, como a diabetes mellitus. A prevenção de comorbidades pela alteração de ingredientes e estabelecimento de limites do que pode ser adicionado, reduz os gastos de futuros tratamentos pelo Sistema Único de Saúde. Assim, de lactentes a crianças da primeira infância terão acesso a uma alimentação mais saudável e adequada a sua faixa etária.</t>
  </si>
  <si>
    <t>2024-04-21 11:51:52</t>
  </si>
  <si>
    <t>É um absurdo que o país ainda não tenha essa regulamentação.</t>
  </si>
  <si>
    <t>2024-06-12 11:24:29</t>
  </si>
  <si>
    <t>Sociedade Brasileira de Nutrição Parenteral e Enteral</t>
  </si>
  <si>
    <t>1.     A definição de fórmula infantil deve seguir a definição do CODEX, incluindo somente crianças até 12 meses de idade. 
2.     A partir dos 12 meses de idade, as necessidades nutricionais são diferenciadas, motivo pelo qual não se deve usar o termo fórmula infantil para crianças de primeira infância. 
3.     Sugere-se que sejam adotadas as mesmas definições que estão sendo defendidas pelo Brasil no CODEX (documento em anexo). 
4.     Em relação a seção III, defendemos que alimentos a base de cereais não devem ser ofertados para lactentes durante os dois primeiros anos de vida, conforme o guia alimentar da criança brasileira menor de 2 anos do Ministério da Saúde. 
5.     Na seção IV, o termo fórmula não deve ser usado para dietas enterais destinadas a crianças acima dos 12 meses de idade, devendo ser usado o termo dieta enteral, respeitando a necessidade de macro e micronutrientes de cada faixa etária.</t>
  </si>
  <si>
    <t>Melhor atendimento aos pacientes</t>
  </si>
  <si>
    <t>2024-06-21 14:10:40</t>
  </si>
  <si>
    <t>Meta Regulatória</t>
  </si>
  <si>
    <t>consultoria</t>
  </si>
  <si>
    <t>Nutricionista</t>
  </si>
  <si>
    <t>Inclusão do inciso IV 
inciso IV - indicação das condições de saúde para as quais o produto possa ser utilizado, desde que pautadas em evidências científicas.
Parágrafo 1º As evidências científicas devem ser apresentadas no momento da regularização do produto e incluem os consensos de especialistas e os protocolos de terapias nutricionais estabelecidos para o manejo dietético das doenças e condições de saúde.</t>
  </si>
  <si>
    <t>A indicação das condições de saúde para as quais o produto possa ser utilizado é imprescindível para atender ao direito do consumidor em ter informações claras e precisas sobre o produto conforme definido pela lei LEI Nº 8.078, DE 11 DE SETEMBRO DE 1990.
Art. 6º São direitos básicos do consumidor:
I - a proteção da vida, saúde e segurança contra os riscos provocados por práticas no fornecimento de produtos e serviços considerados perigosos ou nocivos;
II - a educação e divulgação sobre o consumo adequado dos produtos e serviços, asseguradas a liberdade de escolha e a igualdade nas contratações;
III - a informação adequada e clara sobre os diferentes produtos e serviços, com especificação correta de quantidade, características, composição, qualidade, tributos incidentes e preço, bem como sobre os riscos que apresentem 
Art. 31. A oferta e apresentação de produtos ou serviços devem assegurar informações corretas, claras, precisas, ostensivas e em língua portuguesa sobre suas características, qualidades, quantidade, composição, preço, garantia, prazos de validade e origem, entre outros dados, bem como sobre os riscos que apresentam à saúde e segurança dos consumidores</t>
  </si>
  <si>
    <t>Exclusão do item III (III - vocábulos, palavras, expressões ou imagens que indiquem condições de saúde para as quais o produto possa ser utilizado, inclusive aquelas relacionadas à redução do risco de doenças ou de agravos à saúde;)</t>
  </si>
  <si>
    <t>Para que fique em consonância com o pedido de inclusão do inciso IV do artigo 27</t>
  </si>
  <si>
    <t>A publicação desta norma visa a simplificação do arcabouço regulatório.</t>
  </si>
  <si>
    <t>2024-06-26 12:12:34</t>
  </si>
  <si>
    <t>ABIAD - Associação Brasileira da Indústria de Alimentos para Fins Especiais e Congêneres</t>
  </si>
  <si>
    <t>Oportunidade de revisão e atualização da legislação.</t>
  </si>
  <si>
    <t>Dispõe sobre os requisitos sanitários para fórmulas infantis para lactentes, fórmulas infantis de seguimento para lactentes e crianças de primeira infância, fórmulas infantis para necessidades dietoterápicas específicas; alimentos de transição para lactentes e crianças de primeira infância e alimentos à base de cereais para lactentes e crianças de primeira infância, fórmulas para nutrição enteral e fórmulas dietoterápicas para erros inatos do metabolismo.</t>
  </si>
  <si>
    <t>Para manter conformidade com os regulamentos de cada uma das categorias a que se refere esta proposta de normativa, solicitamos complementação com a utilização completa dos títulos previstos nas legislações, hoje em vigor.</t>
  </si>
  <si>
    <t>Sem comentários.</t>
  </si>
  <si>
    <t>IV - cereal desidratado: alimento à base de cereal, com ou sem leguminosas, com baixo teor de umidade, fragmentado, podendo ser diluído com água, leite ou outro líquido conveniente para alimentação de lactentes;
[...]
XIV - fórmula para nutrição enteral: alimento industrializado apto para uso por tubo e, opcionalmente, por via oral, consumido somente sob orientação médica ou de nutricionista, especialmente processado ou elaborado para ser utilizado de forma exclusiva ou complementar na alimentação de pacientes com capacidade limitada de ingerir, digerir, absorver ou metabolizar alimentos convencionais ou de pacientes que possuem necessidades nutricionais específicas determinadas por sua condição clínica;
XV - fórmula padrão para nutrição enteral: fórmula para nutrição enteral que atende aos requisitos de composição para macro e micronutrientes estabelecidos com base nas recomendações para população saudável;
XVI - fórmula modificada para nutrição enteral: fórmula para nutrição enteral que sofreu alteração em relação aos requisitos de composição estabelecidos para fórmula padrão para nutrição enteral, que implique ausência, redução ou aumento dos nutrientes, adição de proteínas hidrolisadas ou constituintes não previstos;
XVII - fórmula pediátrica para nutrição enteral: fórmula para nutrição enteral formulada especialmente para atender às necessidades de crianças menores de dez anos de idade;
XVIII - módulo para nutrição enteral: fórmula para nutrição enteral composta por um dos principais grupos de nutrientes: carboidratos, lipídios, proteínas, fibras alimentares ou micronutrientes (vitaminas e minerais);
XIX - lactente: criança de zero a doze meses de idade incompletos (onze meses e vinte e nove dias);
XX - massa alimentícia ou macarrão: é o alimento preparado com farinha de cereal, podendo ser adicionado de outros constituintes autorizados;
[...]</t>
  </si>
  <si>
    <t>IV - O cereal desidratado pode ser utilizado em diferentes formas de preparação, sem que haja a necessidade de diluição, como, por exemplo, com frutas, desde que atenda aos requisitos de composição.
XIV a XX - Correção da ordem dos itens: Fórmula para nutrição enteral; Fórmula padrão para nutrição enteral; Fórmula modificada para nutrição enteral; Fórmula pediátrica para nutrição enteral; Módulo para nutrição enteral.  Sugestão para melhorar o fluxo de entendimento.</t>
  </si>
  <si>
    <t>IV - devem ser formuladas utilizando apenas as seguintes fontes de carboidratos:
a) lactose; 
b) maltose; 
c) sacarose; 
d) glicose; 
e) maltodextrina; 
f) mel (nota: Seu uso não é permitido para lactentes até 1 ano de idade, e faz-se necessária a inclusão da advêrtencia mencionada no Art. 8 - item IV desta normativa); 
g) xarope de glicose; 
h) xarope de glicose desidratado; e 
i) amidos;</t>
  </si>
  <si>
    <t>IV, alínea f) - A fim de mitigar erro de interpretação da legislação quanto a adição de mel em fórmulas infantis, e evitar a ocorrência de risco sanitário ao mercado de fórmulas infantis, solicitamos que seja incluída a nota que reforça a restrição do ingrediente para lactentes de até 1 ano de idade.</t>
  </si>
  <si>
    <t>Art. 12. Os alimentos de transição para lactentes e crianças de primeira infância classificam-se quanto:
I - à forma de apresentação em:
a) prontos para o consumo, quando não necessitam de reconstituição para seu consumo e são tratados termicamente antes ou depois do envase para evitar deterioração; ou
b) desidratados, quando necessitam de reconstituição para seu consumo.
II - ao aspecto e tamanho das partículas em:
a) homogêneos de aspecto uniforme, constituídos por partículas pequenas que não requerem mastigação;
b) com pedaços, de tamanho adequado a estimular a mastigação;
c) líquidos e isentos de partículas; ou
d) sólidos e em unidades de consumo, em tamanho e textura adequadas para estimular a mastigação.</t>
  </si>
  <si>
    <t>Art. 12, item II, alínea d) - Utilizando como referência a normativa do Codex CXS 74-981 STANDARD FOR PROCESSED CEREAL-BASED FOODS FOR INFANTS AND YOUNG CHILDREN, item 3.10.2, incluir o item "sólidos e em unidade de consumo", a fim de possibilitar o enquadramento de biscoitos e outros alimentos que não sejam a base de cereal, com o objetivo de não limitar somente a formatos líquidos ou pastosos, possibilitando a inovação no mercado brasileiro.</t>
  </si>
  <si>
    <t>Art. 18. Os alimentos à base de cereais para lactentes e crianças de primeira infância devem corresponder às seguintes denominações de venda, conforme definições do art. 3º desta Resolução:
I - “cereal” ou "cereal para alimentação infantil" ou nome do cereal de origem, opcionalmente seguido ou precedido da respectiva forma de apresentação, quando o produto for constituído por um único tipo de cereal;
II - “cereais” ou "cereais para alimentação infantil” ou nomes dos cereais utilizados em ordem decrescente de proporção, opcionalmente seguido ou precedido da respectiva forma de apresentação, quando o produto for constituído por dois ou mais tipos de cereais;</t>
  </si>
  <si>
    <t>Art. 18, itens I e II - A inclusão de uma expressão complementar “para alimentação infantil", como opção para as empresas incluirem nos rótulos, permite ao consumidor identificar com maior clareza o público a que se destina o produto.</t>
  </si>
  <si>
    <t>Art. 21. As fórmulas padrão para nutrição enteral:
I - devem conter todas as vitaminas e minerais de acordo com os limites mínimos e máximos estabelecidos no Anexo XII da Instrução Normativa - IN nº X, de XXXX, com base no alimento pronto para o consumo, conforme instruções de preparo indicadas pelo fabricante no rótulo; 
II - devem ser formuladas somente com os constituintes fontes de vitaminas, minerais, aminoácidos e outras substâncias autorizados pelo item 2 do Anexo IV da Instrução Normativa - IN nº X, de XXX; 
III - podem ser formuladas com constituintes opcionais autorizados pelo Anexo XIII da Instrução Normativa - IN nº X, de XXXX, desde que sejam observados os respectivos limites mínimos e máximos e condições de uso estabelecidos no referido Anexo;
IV - devem conter proteínas de origem animal ou vegetal na forma intacta, e que apresentem quantidades de aminoácidos essenciais por grama (g) de acordo com os valores mínimos estabelecidos para a proteína de referência, conforme Anexo XIV da Instrução Normativa - IN nº X, de XXXX; e
V - devem ser formulados com carboidratos na forma intacta ou hidrolisada.
§ 1º A adição de aminoácidos é permitida somente com o objetivo de corrigir proteínas incompletas ou restaurar perdas em função de processamento quando comparadas à proteína de referência, em quantidades não superiores aquelas necessárias para atingir os valores dispostos para os aminoácidos listados no anexo XIV da IN n° XX de XXXX. Não é permitida a adição de aminoácidos não listados no Anexo XIV da IN n° XX de XXXX.
§ 2º A utilização de proteínas que não sejam de origem vegetal ou animal deve ser avaliada quanto à segurança de uso pela ANVISA, previamente à comercialização do produto.
§ 3º A quantidade de vitaminas e minerais derivada de todos os ingredientes adicionados deve atender os limites estabelecidos no Anexo XII da Instrução Normativa - IN nº X, de XXXX.
§ 4º Qualquer desvio das quantidades de vitaminas e minerais, em relação aos limites mínimos e máximos estabelecidos no Anexo XII da Instrução Normativa - IN nº X, de XXXX, e que não se caracterize como uma modificação para atender as necessidades nutricionais específicas de pacientes em decorrência de alterações fisiológicas, alterações metabólicas, doenças ou agravos à saúde, deve ser seguro, adequado e justificado a partir de dados fáticos e técnicos no momento da regularização do produto.</t>
  </si>
  <si>
    <t>Art. 21, item I - Exclusão do Anexo XI. Em se tratando de alimentos, a ANVISA elege o Codex Alimentarius como o principal foro internacional de harmonização e convergência regulatória, que conta com participação regular da Agência. Conforme documento complementar anexado a esta contribuição, que suporta na íntegra as considerações da ABIAD, em especial para as questões de limites de nutrientes e indicação de uso para as fórmulas enterais, justificamos o porquê as alterações aqui sugeridas podem ser consideradas de baixo impacto.
Destacamos ainda, com base no documento protocolado via SEI, em 25/09/23 (Protocolo – 25998 -Processo: 25351.932249/2023-21) e também, em apresentação realizada em reunião presencial com a GGALI, realizada em 13/março/24, foram apresentadas informações sobre os requisitos de composição exigidos por essas agências e organismos internacionais.
Desta forma, solicitamos eliminar o requisito de limites de macronutrientes, a fim de convergir com o Codex Alimentarius e as demais normas internacionais (Europa e FDA). 
As referências regulatórias internacionais vigentes (CDR(EU) 2016/128, Codex Alimentarius STAN 180/1991 ) não determinam os limites para macronutrientes, uma vez que essas necessidades, e a prescrição da dieta enteral, devem ser individualizadas, conforme o quadro clínico apresentado pelo paciente, em muitos casos, seguindo diretrizes e guidelines que definem as recomendações dietéticas de energia e proteica por kg de peso corporal, e ainda, recomendações de carboidratos e lipídeos em % do valor energético total com base no cálculo energético realizado. 
Vale observar que o EFSA , em opinião emitida em 1997 e  ratificada em 2015, sobre composição essencial de FSMP, indica a complexidade de se impor critérios composicionais para fórmulas desta natureza, uma vez que elas visam atender uma variedade de condições metabólicas e /ou fisioloógicas, que contemplam necessidades específicas. Contudo, entendem haver necessidade e pertinência de estabelecer critérios para micronutrientes, reconhecidamente considerados como essenciais para o funcionamento do organismo em 97% da população adulta.
Art. 21, parágrafo 1º - Conforme disposto na legislação vigente RDC 21/15, na Seção I - Dos requisitos de composição específicos para as fórmulas padrão para nutrição enteral, Art 10, § 1º adição de aminoácidos é permitida somente com o objetivo de corrigir proteínas incompletas quando comparadas à proteína de referência, em quantidades não superiores aquelas necessárias para atingir os valores dispostos para os aminoácidos listados no anexo I desta Resolução. § 2º Não é permitida a adição de aminoácidos não listados no anexo I desta Resolução. Dito isto, o setor entende que para Fórmulas Enterais Padrão a adição de aminoácidos é permitida somente com o objetivo de corrigir proteínas incompletas quando comparadas à proteína de referência. Da mesma forma, conforme orientado no documento Perguntas e Respostas de FÓRMULAS PARA NUTRIÇÃO ENTERAL - 2ª edição de 2019, no caso de Fórmulas Modificadas, além da adição para correção de proteínas incompletas prevista no § 1º do art. 10 da RDC n. 21/15, as fórmulas modificadas para nutrição enteral podem ser adicionadas de aminoácidos essenciais ou não essenciais, desde que: I - A adição seja para atender as necessidades especiais de pacientes em decorrência de alterações fisiológicas, alterações metabólicas, doenças ou agravos à saúde (art. 15 da RDC n. 21/15); e II - Os compostos utilizados estejam previstos na RDC 22/15 (art. 17 da RDC n. 21/15).
Dessa forma, resta claro que não é aplicado a condição de adição de aminoácidos mencioada na RDC nº 714/22 por se tratar apenas da condição enriquecimento e restauração, restringindo a permissibilidade para Fórmulas Enterais Modificadas. 
Art. 21, parágrafo 2º - Atualmente a legislação não dispõe de uma lista positiva de constituintes fontes de macronutrientes, e a proposta de RDC também não apresenta tal relação de constituintes. Dessa forma, o parágrafo resulta em uma insegurança regulatória quanto ao que seriam as" Outras fontes proteicas" e a restrição quanto a sua utilização. Dessa forma, solicitamos que seja empregado o mesmo entendimento da  legislação atual como consta na seção I, Art. 10, parágrafo 3ª da RDC 21/2015, conforme a seguir: "§ 3º A utilização de proteínas que não sejam de origem vegetal ou animal deve ser avaliada quanto à segurança de uso pela ANVISA previamente à comercialização do produto, conforme disposto no regulamento técnico específico que trata dos compostos de nutrientes e de outras substâncias para fórmulas para nutrição enteral."
Art. 21, parágrafo 4º - Atualmente o Setor Regulado enfrenta um importante desafio para comercialização de fórmulas globalizadas, que pode ser resolvido no âmbito desta consulta pública. Exemplificação do problema: Um produto desenvolvido no mercado europeu, para uma determinada doença, cuja adequação de composição se baseia em dados e evidência científicas não atende aos restritos requisitos de composição de Fórmula Padrão do Brasil. Fórmulas que não atendem ao Padrão poderiam ser “fórmulas modificadas”, mas  para isso é necessário que as “modificações” em relação a fórmula padrão se justifiquem do ponto de vista médico (ARTIGO 15), o que nem sempre é viável, pois muitas vezes, a “modificação” se refere apenas a adoção de limites de vitaminas ou minerais de acordo com a regulamentação europeia, e não associada a uma condição clínica. A inclusão do parágrafo 4º resolveria essa questão, pois a empresa poderia justificar eventuais discrepâncias em relação às fórmulas padrão, pelo fato de estar produzindo ou importando uma FÓRMULA ENTERAL desenvolvida para o mercado global, e cujos teores de macro e micronutrientes são adequados e seguros para os pacientes.  Idealmente, deveria haver harmonização das normas internacionais para permitir a livre transferência de produtos entre regiões, de modo a viabilizar o acesso do paciente a produtos nutricionais adequados e suas inovações alinhados à luz da evolução da ciência e práticas clínicas. Ensaios locais ou a produção nacional e exclusiva, de produtos destinados a pacientes em condições específicas, nem sempre são economicamente viáveis para o país de consumo dos produtos, assim, a harmonização das normas eliminaria barreiras regulatórias, garantindo o acesso desse tipo de produto aos pacientes de diferentes geografias. Porém, diante do desafio de harmonizar essa matéria, possibilitar alguns desvios em relação aos limites nacionais, desde que devidamente justificados, adequados e seguros, torna-se imprescindível para que se tenha a possibilidade de adotar FÓRMULAS GLOBALIZADAS.</t>
  </si>
  <si>
    <t>Art. 22. As fórmulas modificadas para nutrição enteral devem ter sua composição baseada nos requisitos de composição específicos para as fórmulas padrão para nutrição enteral, contendo as modificações destinadas a atender as necessidades especiais de pacientes em decorrência de alterações fisiológicas, alterações metabólicas, doenças ou agravos à saúde e/ou faixas etárias que implique ausência, redução ou aumento de nutrientes, adição de proteínas hidrolisadas ou constituintes não previstos, ou ainda com outros nutrientes ou ingredientes que possuam histórico de uso em alimentos.
Parágrafo 1º A seguinte documentação que justifique as características diferenciais do produto deve estar disponível para consulta ou disponibilizada à autoridade competente, quando solicitada:
I - relatório técnico identificando as modificações realizadas na fórmula em comparação aos requisitos de composição para fórmula padrão para nutrição enteral;
II - especificações da fórmula em 100 ml (cem mililitros) ou 100 g (cem gramas) na forma como exposta à venda e em 100 kcal (cem quilocalorias) de acordo com as instruções de preparo fornecidas pelo fabricante; e
III - estudos científicos na íntegra ou referências científicas internacionais que comprovem a segurança e adequação do produto para atender às necessidades nutricionais dos indivíduos e/ou faixas etárias a que se destinam.
Parágrafo 2° Além da adição para correção de proteínas incompletas prevista no § 1º deste artigo, as fórmulas modificadas para nutrição enteral podem ser adicionadas de aminoácidos essenciais ou não essenciais, desde que: 
I - A adição seja para atender as necessidades especiais de pacientes em decorrência de alterações fisiológicas, alterações metabólicas, doenças ou agravos à saúde; e
II - Os compostos utilizados estejam previstos no Anexo IV da Instrução Normativa - IN nº X, de XXXX.</t>
  </si>
  <si>
    <t>Art. 22, caput e exclusão dos itens I a III - A Nutrição enteral trata-se de uma via de administração de alimentos. Portanto não se justifica uma lista positiva somente para nutrição enteral, considerando que ingredientes e nutrientes com histórico de consumo e uso podem ser utilizados pela via oral, poderia também ser utilizada a via enteral.
Art. 22, parágrafo 1º, item I - Produtos podem atender regulamentações ou referências científicas internacionais (ESPEN, EEU, US, AU, JP,  por exemplo) e desviar de algum nutriente previsto da legislação brasileira, mas o desvio pode não ser necessariamente para uma condição clínica. Desta forma, manter a possiblidade de justificar através de algumas das documentações previstas nos itens  I OU III OU parágrafo único, garante a  possibilidade de acesso do paciente brasileiro a produtos existentes em outros páises, uma vez que produtos desta natureza preconizam uso para suportar condições clínicas comuns em diferentes geografias, ou seja, não se tratam de produtos de consumo por indulgência.
Art. 22, parágrafo 1º, item III - Baseado em outros regulamentos, cabe a empresa evidenciar que o manejo dietético para apoiar pacientes com alteração metabólica/fisiológica é apropriado de acordo com diretrizes médicas.
CDR (EU) 2016/128: Compositional requirements : …  2. The formulation of food for special medical purposes shall be based on sound medical and nutritional principles. Its use, in accordance with the manufacturer's instructions, shall be safe, beneficial and effective in meeting the specific nutritional requirements of the persons for whom it is intended, as demonstrated by generally accepted scientific data. 
CODEX STAN 180/1991GENERAL PRINCIPLES: The formulation of foods for special medical purposes should be based on sound medical and nutritional principles. Their use should have been demonstrated, by scientific evidence, to be safe and beneficial in meeting the nutritional requirements of the persons for whom they are intended.
Art. 21, parágrafo 2º, itens I e II - Para manter a coerência com o atualmente preconizado no  § 1º do art. 10, art. 10 e art. 17 da RDC 21/2015, a inclusão do parágrafo se faz necessária para esclarecer no regulamento que, conforme consta no documento Perguntas e Respostas de FÓRMULAS PARA NUTRIÇÃO ENTERAL - 2ª edição, de 2019, Fórmulas Enterais Modificadas podem ser adicionadas de aminoácidos essencias ou não essenciais desde que atendam as condições que constam ao lado. Da maneira como consta na proposta de RDC atual, essa informação não é clara.</t>
  </si>
  <si>
    <t>Art. 23. As fórmulas pediátricas para nutrição enteral devem ser formuladas de forma a atender as necessidades nutricionais específicas das faixas etárias para as quais o produto é indicado e podem ser formuladas com constituintes opcionais autorizados pelo Anexo XV da Instrução Normativa - IN nº X, de XXXX.
§ 1º A seguinte documentação que justifique as características diferenciais do produto deve estar disponível para consulta ou disponibilizada à autoridade competente, quando solicitada:
I - referências utilizadas para justificar o limite de cada constituinte a fim de atender às necessidades nutricionais específicas das faixas etárias para os quais o produto é indicado e/ou estudos científicos na íntegra que comprovem a segurança e adequação do produto para atender às necessidades nutricionais dos indivíduos e faixas etárias a que se destinam; 
II - especificações da fórmula em 100 ml (cem mililitros) ou 100 g (cem gramas) na forma como exposta à venda e em 100 kcal (cem quilocalorias) de acordo com as instruções de preparo fornecidas pelo fabricante; e
III - estudos científicos na íntegra que comprovem a segurança e adequação do produto para atender às necessidades nutricionais específicas das faixas etárias para as quais o produto é indicado.
§ 2º As fórmulas pediátricas para nutrição enteral indicadas para crianças menores de três anos de idade devem atender aos seguintes requisitos:
I - devem ser formuladas somente com os constituintes fontes de vitaminas, minerais, aminoácidos, outras substâncias e probióticos autorizados pelo item 1 do Anexo IV da Instrução Normativa - IN nº X, de XXX;
II - podem ser formuladas com constituintes opcionais autorizados pelos Anexos V e XV da Instrução Normativa - IN nº X, de XXXX, desde que sejam observados os respectivos limites mínimos e máximos e condições de uso estabelecidos nos referidos Anexos;
III - os constituintes, incluindo os aditivos alimentares, utilizados em sua formulação devem ser isentos de glúten;
IV - não podem ser formuladas com adição de gorduras e óleos hidrogenados;
V - fórmulas destinadas a crianças menores de um ano não podem ser formuladas com mel, frutose e fluoreto; e
VI - o mel, quando utilizado nas fórmulas para crianças de primeira infância, deve ser tratado para destruir os esporos de Clostridium botulinum.</t>
  </si>
  <si>
    <t>Art. 23, parágrafo 1º, item I - Produtos podem atender regulamentações ou referências científicas internacionais (ESPEN, EEU, US, AU, JP,  por exemplo) e desviar de algum nutriente previsto da legislação brasileira, mas o desvio pode não ser necessariamente para para uma condição clínica.
Art. 23, parágrafo 2º, itens II a VI - Correção das identificações/numerações dos itens (duplicado item II).</t>
  </si>
  <si>
    <t>Art. 27. Além do disposto no art. 26, a rotulagem das fórmulas para nutrição enteral pode apresentar:
I - a distribuição percentual da contribuição energética dos macronutrientes (carboidratos, proteínas e gorduras) em relação ao valor energético total (VET) do produto;
II - a relação da quantidade de ácidos graxos poliinsaturados n-6 e ácidos graxos poliinsaturados n-3 (ômega 6: ômega 3) presente na formulação do produto; 
III - alegações nutricionais previstas no Anexo XVI da Instrução Normativa - IN nº X, de XXXX, desde que atendam aos critérios definidos; e
IV - indicação das condições de saúde para as quais o produto possa ser utilizado, desde que pautadas em evidências científicas.
§ 1º As evidências científicas devem ser apresentadas no momento da regularização do produto e incluem os consensos de especialistas e os protocolos de terapias nutricionais estabelecidos para o manejo dietético das doenças e condições de saúde.</t>
  </si>
  <si>
    <t>Art. 27, item IV e parágrafo 1º - Uma rotulagem clara com a indicação de uso da fórmula vai reduzir as dúvidas recebidas em SAC de empreas que possuem fórmulas para nutrição enteral, tanto por parte dos consumidores quanto pelos profissionais de saúde.  
Visto que as alegações permitidas em rótulos não possibilitam sanar tais dúvidas, tanto consumidores quanto profissionais de saúde ficam carentes da correta informação sobre a saúde de quem consome o produto. Outro ponto importante é que nem sempre a Empresa fabricante ou importadora poderá ajudar na resposta deste tipo de questionamento, uma vez que a recomendação sobre a saúde deve ser individualizada e realizada por profissional de saúde competente, de preferência o mesmo que acompanha o paciente. Mas, para que este possa orientá-lo, é necessário que tenha conhecimento da aplicação do produto, do contrário a conduta pode ser temerária quanto a saúde do paciente.
A norma  brasileira vigente proíbe a menção à doença, distúrbio ou problema de saúde ao que o produto se destina, em oposição ao que é tratado como informação obrigatória nas normas internacionais (Codex, FDA e Europa). Tal fato dificulta o desenvolvimento de produtos globais, portanto, solicitamos a convergência da norma brasileira com as demais normas, entendendo ser uma alteração de baixo impacto regulatório para o setor.
Justificativas na íntegra encontram-se no Arquivo Anexado.</t>
  </si>
  <si>
    <t>Art. 29. Os rótulos das fórmulas para nutrição enteral não podem apresentar:
I - alegações de propriedade funcional ou de saúde, exceto para as fórmulas modificadas para nutrição enteral;
II - vocábulos, palavras, expressões ou imagens que induzam o uso do produto a partir de falso conceito de vantagem ou segurança;
III - vocábulos, palavras, expressões ou imagens que direcionem o produto para faixas etárias específicas, no caso de fórmulas padrão para nutrição enteral e módulos para nutrição enteral; e
IV - vocábulos, palavras, expressões, marcas, imagens, ilustrações, símbolos, figuras ou identidade visual que possam ocasionar confusão do produto com fórmulas infantis, no caso de fórmulas pediátricas para nutrição enteral destinadas a crianças menores de três anos.
Parágrafo único. Para alimentos para auxílio no manejo nutricional para propósito médico específico, pode ser utilizado menções como: “Para a gestão dietética de… (espaço em branco)”, ou “Redução de risco de desnutrição devido a... (espaço em branco); onde o espaço em branco deve ser preenchido com a doença, distúrbio ou problema de saúde a que o produto se destina; ou “O produto é rotulado para o tratamento dietético de um distúrbio, doença ou condição médica.”</t>
  </si>
  <si>
    <t>Art. 29, item I - Uma rotulagem clara com a indicação de uso da fórmula vai reduzir as dúvidas recebidas em SAC de empresas que possuem fórmulas para nutrição enteral, tanto por parte dos consumidores quanto pelos profissionais de saúde. Visto que as alegações permitidas em rótulos não possibilitam sanar tais dúvidas, tanto consumidores quanto profissionais de saúde ficam carentes da correta informação sobre a saúde de quem consome o produto. Outro ponto importante é que nem sempre a Empresa fabricante ou importadora poderá ajudar na resposta deste tipo de questionamento, uma vez que a recomendação sobre a saúde deve ser individualizada e realizada por profissional de saúde competente, de preferência o mesmo que acompanha o paciente. Mas, para que este possa orientá-lo, é necessário que tenha conhecimento da aplicação do produto, do contrário a conduta pode ser temerária quanto a saúde do paciente. A norma brasileira vigente proíbe a menção à doença, distúrbio ou problema de saúde ao que o produto se destina, em oposição ao que é tratado como informação obrigatória nas normas internacionais (Codex, FDA e Europa). Tal fato dificulta o desenvolvimento de produtos globais, portanto solicitamos a convergência da norma brasileira com as demais normas, entendendo ser uma alteração de baixo impacto regulatório para o setor.
Justificativas na íntegra encontram-se no Arquivo Anexado.
Art. 29, item III (exclusão) - Justificativa encontra-se no Arquivo Anexo.
Art. 29, parágrafo único - Alinhamento com regulamentações internacionais. Os requisitos de composição harmonizados para FSMP em todos os países são do interesse dos pacientes que fazem uso e precisam desse tipo de produto. De fato, algumas das doenças, distúrbios e condições médicas, cujas necessidades nutricionais são abordadas pelo FSMP, são extremamente raras. Além disso, o desenvolvimento de produtos FSMP é demorado e requer recursos e conhecimentos específicos. Ensaios locais ou a produção nacional e exclusiva de produtos FSMP nem sempre são economicamente viáveis para o país de consumo dos produtos, assim, a harmonização das normas que garanta a comercialização desses produtos em nível global, eliminando barreiras regulatórias, garantindo o acesso desse tipo de produto aos pacientes de diferentes geografias. Nesse contexto, a harmonização dos requisitos de composição facilita a circulação dos produtos FSMP entre regiões geográficas e maximiza a chance de que cada paciente tenha acesso ao FSMP específico que sua condição particular exige.</t>
  </si>
  <si>
    <t>Art. 31. As fórmulas dietoterápicas para erros inatos do metabolismo:
[...]
§ 1º As evidências científicas de que trata o inciso I desse artigo incluem os consensos de especialistas e os protocolos de terapias nutricionais estabelecidos para o erro inato do metabolismo indicado.
§ 2º Além do disposto no caput e nos incisos de I a IV desse artigo, podem ser adicionados às fórmulas dietoterápicas para erros inatos do metabolismo os constituintes opcionais listados no Anexo V e XIII da Instrução Normativa - IN nº X, de XXXX, conforme o caso, desde que observados os limites mínimos e máximos e condições de uso estabelecidos nos referidos Anexos.
§ 3º Quantidades de vitaminas, minerais, outras substâncias e constituintes opcionais maiores do que aquelas previstas no inciso IV desse artigo podem ser utilizadas, desde que sejam seguras e necessárias para atender as necessidades nutricionais específicas do erro inato do metabolismo para o qual o produto é indicado, com base em evidências científicas.</t>
  </si>
  <si>
    <t>Art. 31. inversão parágrafos 2º e 3º - A proposta de ajuste é quanto a alteração da ordem entre os incisos 2ª e 3ª. Assim, a proposta é pela antecipação do Inciso que orienta quanto a adição de constituintes opcionais e na sequência, o próximo parágrafo aborda a questão da quantidade de vitaminas, minerais, outras substâncias e constituintes opcionais poderem ser utilizadas em quantidades maiores que o previsto no inciso desde que sejam seguras e necessárias para atender as necessidades nutricionais especificas do EIM, com base em evidência científica.
Art. 31, parágrafo 3º - Os ingredientes opcionais dispostos no ANEXO V e XIII podem ser utilizados em quantidades maiores do que àquelas previstas na legislação vigente, desde que sejam seguras e necessárias para atender as necessidades nutricionais específicas do erro inato do metabolismo para o qual o produto é indicado, com base em evidências científicas. Dessa forma, solicitamos a alteração na ordem desse inciso, de modo a tornar claro que a utilização desses constituintes em quantidades maiores que as previstas nos referidos anexos é permitido desde que sejam seguras e necessárias para atender as necessidades nutricionais específicas do erro inato do metabolismo para o qual o produto é indicado, com base em evidências científicas.</t>
  </si>
  <si>
    <t>Art. 33. As fórmulas dietoterápicas para erros inatos do metabolismo destinadas a lactentes e crianças de primeira infância devem atender aos seguintes requisitos:
I - os constituintes, incluindo os aditivos alimentares, utilizados em sua formulação devem ser isentos de glúten;
II - não podem ser formuladas com adição de gorduras e óleos hidrogenados;
III - mel e frutose não podem ser utilizados na formulação de produtos destinados a lactentes; e
IV - o mel, quando utilizado nas fórmulas para crianças de primeira infância, deve ser tratado para destruir os esporos de Clostridium botulinum.
Parágrafo único. A adição de frutose em produtos destinados a lactentes é permitida quando este for o único carboidrato possível para o manejo dietético do erro inato do metabolismo para o qual o produto é indicado, com base em evidências científicas.</t>
  </si>
  <si>
    <t>Art. 33, item III - Considerando a definição de Erros Inatos do Metabolismo determinada pela RDC nº460/20 - II - erro inato do metabolismo: doença rara de origem genética, causada por um defeito específico que leva ao bloqueio de determinada via metabólica - resta claro que esses pacientes não são considerados saudáveis e seu manejo nutricional é realizado pelo profissional de saúde que o acompanha de acordo com as suas necessidades e restrições nutricionais. 
O produto, na instrução de uso, pondera que o profissional de saúde deve fazer análise sobre qual a quantidade exata que lactentes e crianças de primeira infância devam consumir a partir das informações de composição dispostas na rotulagem dos produtos.
Dessa forma, entende-se que não devem ser aplicados as mesmas restrições alimentares impostas para lactentes pelas RDCs nº 43 e 44/11.</t>
  </si>
  <si>
    <t>Seção VI
Requisitos Gerais
Art. 40. Os produtos abrangidos por esta Resolução devem atender aos requisitos dos seguintes atos normativos ou outros que lhe vierem a substituir:
I - boas práticas de fabricação, estabelecidos na Portaria SVS/MS nº 326, de 30 de julho de 1997, e:
a) na Resolução de Diretoria Colegiada - RDC nº 275, de 21 de outubro de 2002, no caso de fórmulas infantis, alimentos de transição e alimentos à base de cereais para lactentes e crianças de primeira infância e fórmulas para nutrição enteral; e
b) na Instrução Normativa nº 82, de 17 de dezembro de 2020, no caso de fórmulas para erros inatos do metabolismo;
II - aditivos alimentares e coadjuvantes de tecnologia estabelecidos na Resolução de Diretoria Colegiada - RDC nº 778 e na Instrução Normativa nº 211, de 1º de março de 2023;
a) no caso das fórmulas dietoterápicas para erros inatos do metabolismo destinadas a lactentes e crianças de primeira infância, deverão ser considerados os aditivos alimentares e os coadjuvantes de tecnologia autorizados para uso em fórmulas infantis e suas respectivas funções tecnológicas, limites máximos e condições de uso.
III - contaminantes, estabelecidos na Resolução de Diretoria Colegiada - RDC nº 722 e na Instrução Normativa nº 160, de 1º de julho de 2022;
IV - matérias estranhas macroscópicas e microscópicas, estabelecidos na Resolução de Diretoria Colegiada - RDC nº 623, de 9 de março de 2022;
V - padrões microbiológicos, estabelecidos na Resolução de Diretoria Colegiada - RDC nº 724 e na Instrução Normativa nº 161, de 1º de julho de 2022;
VI - regularização, estabelecidos na Resoluções de Diretoria Colegiada - RDC nº 843/2024 e Instrução Normativa nº 281/2024;
VII - rotulagem geral, estabelecidos na Resolução de Diretoria Colegiada - RDC nº 727, de 2022;
VIII - rotulagem nutricional, estabelecidos na Resolução de Diretoria Colegiada - RDC nº 429 e na Instrução Normativa nº 75, de 8 de outubro de 2020; e
IX - resíduos de agrotóxicos, estabelecidos na Resolução de Diretoria Colegiada - RDC nº 4, de 18 de janeiro de 2012.
§ 1º As fórmulas infantis devem observar, adicionalmente, o disposto no Código de Práticas de Higiene para Fórmulas em pó para lactentes e crianças de primeira infância do Codex Alimentarius (CXC 66 - 2008) e suas atualizações e nas diretrizes para preparação, armazenamento e manipulação em condições higiênicas de preparações em pó para lactentes da Organização Mundial da Saúde.
§ 2º As fórmulas infantis devem ser elaboradas exclusivamente por meios físicos e envasadas de maneira a evitar alteração e contaminação sob condições normais de manipulação, armazenamento e distribuição.
§ 3º Os alimentos destinados a lactentes e crianças de primeira infância não podem conter resíduos de hormônios, de antibióticos ou de substâncias farmacologicamente ativas.</t>
  </si>
  <si>
    <t>Art. 40, item II, alínea a) - Na RDC Nº 460, DE 21 DE DEZEMBRO DE 2020, que dispõe sobre os requisitos sanitários das fórmulas dietoterápicas para erros inatos do metabolismo, em seu Art. 10 existe a previsão de uso dos aditivos alimentares e os coadjuvantes de tecnologia autorizados para produtos destinados a lactentes e crianças de primeira infância (conforme o anteriormente previsto pela RDC nº 46, de 19 de setembro de 2011, para fórmulas infantis destinadas a lactentes, crianças de primeira infância e alimentos similares especialmente formulados para lactentes e crianças de primeira infância comercializados no país). “Art. 10. Os aditivos alimentares e os coadjuvantes de tecnologia autorizados para uso em fórmulas dietoterápicas para erros inatos do metabolismo restringem-se àqueles previstos na:  
I - Resolução de Diretoria Colegiada - RDC nº 46, de 19 de setembro de 2011, no caso de produtos destinados a lactentes ou crianças de primeira infância; e”
No entanto, na Resolução de Diretoria Colegiada - RDC nº 778 e na Instrução Normativa nº 211, de 1º de março de 2023, não estabelece claramente o uso autorizado dos aditivos e os coadjuvantes de tecnologia para as fórmulas dietoterápicas para erros inatos do metabolismo destinadas a lactentes e crianças de primeira infância. Assim, é necessário manter a previsão, sem alteração do mérito, conforme o Art. 10 da RDC 460, de 21 de dezembro de 2020.
Art. 40, item VI - Necessidade de atualização, já citando as novas normativas publicadas de regularização.</t>
  </si>
  <si>
    <t>Art. 41. Em adição aos limites limites mínimos e máximos e condições de uso estabelecidos na Instrução Normativa - IN nº X, de XXXX, para os constituintes utilizados na formulação dos produtos abrangidos por esta Resolução, devem ser observados os seguintes requisitos:
I - os compostos fonte de vitaminas, minerais, aminoácidos e substâncias bioativas, devem atender integralmente às especificações de identidade, pureza, e composição estabelecidas em, pelo menos, uma das seguintes referências:
a) Farmacopeia Brasileira; 
b) Farmacopeias oficialmente reconhecidas, conforme Resolução de Diretoria Colegiada - RDC nº 511, de 27 de maio de 2021, ou outra que lhe vier a substituir;
c) Código Alimentar (Codex Alimentarius); 
d) Comitê Conjunto de Especialistas da FAO/OMS sobre Aditivos Alimentares (Joint FAO/WHO Expert Committee on Food Additives - JECFA); 
e) Código de Produtos Químicos Alimentares (Food Chemicals Codex - FCC);
f) Compêndio de Suplementos Alimentares da USP (USP Dietary Supplement Compendium - DSC); 
g) Autoridade Europeia para a Segurança dos Alimentos (European Food Safety Authority - EFSA), ou
h) Comissão Européia.
II - os probióticos devem apresentar comprovação de identidade, segurança e benefícios à saúde, conforme Resolução de Diretoria Colegiada - RDC nº 241, de 26 de julho de 2018, e Resolução de Diretoria Colegiada - RDC nº 839, de 2023.
§ 1º Excetua-se do disposto no inciso I desse artigo o constituinte cuja especificação seja aprovada pela Anvisa.
§ 2º Somente são permitidas culturas de bactérias produtoras de ácido lático L(+) como probióticos na composição de fórmulas infantis.</t>
  </si>
  <si>
    <t>Art. 41, item I, alíneas a) a h) - Partindo do princípio que os compostos listados na Instrução Normativa - IN nº X, de XXXX, já foram avaliados quanto à segurança e biodisponibilidade, cuja comprovação já foi demonstrada pelo atendimento as especificações previstas nas legislações de base (exemplo RDC 42/11, RDC 21/15), não haveria necessidade da inclusão dos textos das alíneas a), b), c).
Art. 41, item II, parágrafo1º - Com a solicitação de exclusão das alíneas a), b), c), será necessário atualizar este texto, e mencionar apenas o "inciso I".</t>
  </si>
  <si>
    <t>Art. 43. Os produtos abrangidos por esta Resolução devem ser desenvolvidos e produzidos, de forma a assegurar a manutenção das suas características até o final do prazo de validade, considerando as instruções de conservação e de preparo indicados pelo fabricante.
§ 1º As condições estabelecidas no caput desse artigo devem ser garantidas por meio de estudos de estabilidade e controle de qualidade.
§ 2º Para garantir a quantidade do nutriente ou substância declarada na rotulagem, é permitida a sobredosagem, desde que:
I - exista justificativa tecnológica e de segurança;
II - as quantidades não ultrapassem os limites máximos estabelecidos nos Anexos I e II da Instrução Normativa - IN nº X, de XXXX, no caso de fórmulas infantis para lactentes, de seguimento para lactentes e crianças de primeira infância; e
III - as quantidades não ultrapassem os limites máximos estabelecidos nos Anexos XI e XII da Instrução Normativa - IN nº X, de XXXX, no caso de fórmulas padrão para nutrição.</t>
  </si>
  <si>
    <t>Art. 43, item II - Considerando que fórmulas pediátricas para nutrição enteral e fórmulas dietoterápicas para erros inatos do metabolismo possuem limites mínimos e máximos específicos para a faixa etária e condição clínica de cada produto, não faz sentido incluir este item considerando limites máximos específicos para essas categorias.
Art. 43, item III - Neste item, faz sentido especificar que a fórmula para nutrição enteral em questão é a fórmula padrão, pois as fórmulas modificadas podem ultrapassar os limites máximos e mínimos específicos desde que justificados cientificamente.</t>
  </si>
  <si>
    <t>Art. 50. A autorização para uso de constituintes não previstos nos Anexos IV e V Instrução Normativa - IN nº X, de XXXX ou de constituintes previstos, porém em quantidades diferentes daqueles autorizados para fórmulas infantis, deve ser solicitada pelas empresas mediante protocolo de petição específica contendo documentação que comprove a segurança de seu uso e a sua adequação para o crescimento e desenvolvimento dos lactentes ou crianças de primeira infância, incluindo aqueles com necessidades específicas decorrentes de alterações fisiológicas, doenças temporárias ou permanentes ou para redução de risco de alergias em indivíduos predispostos, e o atendimento aos requisitos estabelecidos no art. 41 desta Resolução.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
§ 1º A comprovação de que trata o caput deve ser feita por meio de:
I - revisão sistemática de ensaios clínicos publicada em revistas científicas indexadas; ou
II - estudos clínicos publicados em revistas científicas indexadas, quando não houver revisões sistemáticas publicadas.
§ 2º Quando qualquer constituinte opcional for adicionado, as fórmulas infantis para lactentes e as fórmulas infantis para lactentes destinadas a necessidades dietoterápicas específicas devem conter quantidades suficientes desses constituintes para atingir o efeito desejado, levando em consideração os compostos e os limites normalmente encontrados no leite humano e os benefícios similares aos encontrados em lactentes amamentados exclusivamente com leite humano.
§ 3º Quando qualquer constituinte opcional for adicionado, as fórmulas infantis de seguimento para lactentes ou crianças de primeira infância devem conter quantidades significativas desses ingredientes, baseadas nas necessidades de lactentes a partir do sexto mês ou de crianças de primeira infância, conforme o caso.</t>
  </si>
  <si>
    <t>Art. 50, caput - A alteração proposta tem como objetivo permitir que a autorização para uso de constituintes gerais para a categoria seja passível de avaliação para uso nas categorias em questão. Por exemplo, uma fonte nova de vitamina D, que é um constituinte previsto.
Art. 50, parágrafo único - A partir do momento em que o peticionante teve seu processo de avaliação de segurança e eficácia deferido resta claro que a agência reconheceu a segurança e permissão de uso do ingrediente, não havendo a necessidade de aguardar uma alteração normativa.</t>
  </si>
  <si>
    <t>Art. 51. A autorização para uso de constituintes não previstos no inciso I do art. 17 desta Resolução e nos Anexos IV e VIII da Instrução Normativa - IN nº X, de XXXXX, para alimentos à base de cereais para lactentes e crianças de primeira infância deve ser solicitada pelas empresas mediante protocolo de petição específica contendo documentação que comprove o atendimento aos requisitos estabelecidos no art. 41 desta Resolução.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</si>
  <si>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Art. 51, caput - A alteração proposta tem como objetivo permitir que a utilização de constituintes que venham a ser autorizados como fontes de vitaminas, minerais, outras substâncias, probióticos e constituintes opcionais para as categorias previstas estejam em conformidade tanto para as tabelas de limites quanto para a de constituintes autorizados. Por exemplo, no caso de uma fonte nova de vitamina D, que é um constituinte previsto haverá um limite especificado e também será necessário adicionar no Anexo IV.
Art. 5, parágrafo único - A partir do momento em que o peticionante teve seu processo de avaliação de segurança e eficácia deferido resta claro que a agência reconheceu a segurança e permissão de uso do ingrediente, não havendo a necessidade de aguardar uma alteração normativa.</t>
  </si>
  <si>
    <t>Art. 52. A autorização para uso de constituintes não previstos nos Anexos IV, XIII e XV da Instrução Normativa - IN nº X, de XXXX, para fórmulas para nutrição enteral, deve ser solicitada pelas empresas mediante protocolo de petição específica, contendo documentação que comprove o atendimento aos requisitos estabelecidos no art. 41 desta Resolução.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</si>
  <si>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Art. 52, caput - No texto do artigo 52, citam-se os Anexos XIV e XV do IN objeto da consulta pública 1243. O Anexo XIV é referente à composição de aminoácidos essenciais e semi-essenciais da proteína de referência para fórmulas padrão para nutrição enteral, e o Anexo XV é referente aos limites mínimos e máximos de constituintes opcionais autorizados para fórmulas PEDIÁTRICAS para nutrição enteral. Tendo em vista que o objetivo do Capítulo III do texto da CP 1242 é estabelecer dispositivos de atualização das listas de constituintes autorizados para os alimentos para fins especiais objetos da proposta de regulamentação, o ideal seria não limitar a atualização das listas apenas aos Anexos XIV e XV. Tal atualização, deveria contemplar, no mínimo o Anexo IV, que é relativo à lista de vitaminas, minerais, aminoácidos, substâncias bioativas, probióticos e outras substâncias permitidas para uso nos diferentes tipos de alimentos para fins especiais, cuja alteração levaria eventualmente à atualização de outros anexos da norma. Por exemplo, a inclusão de uma nova substância bioativa de uso opcional em fórmulas enterais no Anexo IV também implicaria na atualização do Anexo XIII ou XV. Além disso, vale ressaltar que tal Anexo não contempla fontes de carboidratos, proteínas, lipídeos e fibras. Isso causa insegurança jurídica quanto à previsão de uso de determinados compostos que podem ser considerados novos nos alimentos para fins especiais. Assim, propomos a alteração da redação do art. 52 para estabelecer, de forma geral, que o uso de constituintes fontes de nutrientes, substâncias bioativas, probióticos e outras substâncias não previstas no Anexo IV, bem como o uso de qualquer fonte carboidratos, proteínas, lipídeos e fibras que seja considerada novo ingrediente e que ainda não tenha sido avaliada pela Anvisa deve ser previamente autorizado.
Art. 52, parágrafo único - A partir do momento em que o peticionante teve seu processo de avaliação de segurança e eficácia deferido resta claro que a agência reconheceu a segurança e permissão de uso do ingrediente, não havendo a necessidade de aguardar uma alteração normativa.</t>
  </si>
  <si>
    <t>Art. 53. A autorização para uso de constituintes não previstos para fórmulas para erros inatos do metabolismo deve ser solicitada pelas empresas mediante protocolo de petição específica, contendo documentação que comprove sua segurança e benefício para o público a que se destina e o atendimento aos requisitos estabelecidos no art. 41 desta Resolução.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</si>
  <si>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Art. 53, parágrafo único - A partir do momento em que o peticionante teve seu processo de avaliação de segurança e eficácia deferido resta claro que a agência reconheceu a segurança e permissão de uso do ingrediente, não havendo a necessidade de aguardar uma alteração normativa.</t>
  </si>
  <si>
    <t>2024-06-24 16:40:01</t>
  </si>
  <si>
    <t>Distrito Federal - DF</t>
  </si>
  <si>
    <t>Instituto de Defesa de Consumidores</t>
  </si>
  <si>
    <t>I - ALIMENTO À BASE DE CEREAL PARA LACTENTES E CRIANÇAS DE PRIMEIRA INFÂNCIA: alimento destinado a lactentes a partir de seis meses de idade.
II- ALIMENTO DE TRANSIÇÃO PARA LACTENTES E CRIANÇAS DE PRIMEIRA INFÂNCIA: alimento preparado e conservado por meios físicos para uso direto ou emprego em preparado caseiro, destinado a lactentes a partir de seis meses de idade.
VIII - fórmula de nutrientes para recém-nascidos de alto risco: composto de nutrientes apresentado ou indicado para suplementar a alimentação recém-nascidos prematuros e ou de alto risco.
X - fórmula infantil de seguimento para crianças de primeira infância - produto em forma líquida ou em pó utilizado para crianças de primeira infância.
XI - fórmula infantil de seguimento para lactentes: produto em forma líquida ou em pó utilizado por indicação de profissional qualificado, para lactentes partir de seis meses até 12 meses de idade incompletos (11 meses e 29 dias). entende-se como profissional qualificado médico ou nutricionista.
XII. fórmula infantil destinada a necessidades dietoterápicas específicas: produto em forma líquida ou em pó, utilizado por indicação de profissional qualificado, cuja composição foi alterada com o objetivo de atender às necessidades específicas, decorrentes de alterações fisiológicas ou patológicas, temporárias ou permanentes de lactentes, de crianças de primeira infância, de recém-nascidos pré-termo e de alto risco. Entende-se por profissional qualificado médico ou nutricionista.
XIII - fórmula infantil para lactentes: produto em forma líquida ou em pó, utilizado sob prescrição por profissional qualificado, destinado à alimentação de lactentes até o sexto mês de vida para satisfação de suas necessidades nutricionais. Entende-se por profissional qualificado médico ou nutricionista.</t>
  </si>
  <si>
    <t>VIII - Esta categoria de produto não deve estar no mesmo inciso que apresenta a fórmula infantil destinada a necessidades dietoterápicas específicas.
XII - A fórmula de nutrientes para recém-nascidos de alto risco não deve ser apresentada no mesmo parágrafo que define fórmula infantil destinada a necessidades dietoterápicas específicas, pois não consiste em fórmula infantil. Além disso, trata-se de um produto que é comercializada de forma diferenciada das demais fórmulas infantis.</t>
  </si>
  <si>
    <t>IV - As fórmulas infantis para crianças de primeira infância devem ser formuladas utilizando apenas lactose.
§ 3º Fórmulas infantis contendo proteínas de leite hidrolisadas devem ser enquadradas na categoria de fórmulas infantis destinadas a necessidades dietoterápicas específicas.</t>
  </si>
  <si>
    <t>IV - Carboidratos como maltose, sacarose, glicose, maltodextrina, xarope de glicose, xarope de glicose desidratado e amidos, podem ser utilizados apenas na fórmula infantil destinada a necessidades dietoterápicas específicas ou na fórmula de nutrientes para recém-nascidos de alto risco.</t>
  </si>
  <si>
    <t>Art. 5º As fórmulas infantis destinadas a necessidades dietoterápicas específicas devem abranger àquelas destinadas ao manejo dos sintomas de refluxo, para as quais se permite a adição de amidos ou outros constituintes não adequados às fórmulas infantis para lactentes.
§ 2º No que diz respeito aos requisitos de composição, qualidade, segurança e rotulagem, as fórmulas de nutrientes para recém-nascidos de alto risco devem ser objeto de outro artigo dessa RDC, não devem ser abordadas no mesmo artigo das fórmulas infantis destinadas a necessidades dietoterápicas específicas.</t>
  </si>
  <si>
    <t>V - Fórmula de nutrientes para recém-nascidos de alto risco deve estar em categoria separada da de fórmulas infantis destinadas a necessidades dietoterápicas específicas.</t>
  </si>
  <si>
    <t>IV - A advertência “Este produto contém mel e não deve ser consumido por lactentes até 2 (dois) anos”, em destaque e negrito, no caso de fórmulas infantis de seguimento para crianças de primeira infância adicionadas de mel;</t>
  </si>
  <si>
    <t>A alteração de 1 para 2 anos considera a recomendação do Guia Alimentar para crianças brasileiras menores de 2 anos, do Ministério da Saúde.</t>
  </si>
  <si>
    <t>Não é permitido o uso de alegações de propriedades funcionais ou de alegações de propriedades de saúde na rotulagem de fórmulas infantis, compostos lácteos apresentados para crianças a partir de 3 anos de idade a 6 anos completos, leite em pó, leites fluidos, leites modificados e similares de origem vegetal, alimentos de transição e alimentos à base de cereais indicados para lactentes ou crianças de primeira infância, bem como outros alimentos ou bebidas à base de leite ou não, quando comercializados ou de outra forma apresentados como apropriados para a alimentação de lactentes e crianças de primeira infância.</t>
  </si>
  <si>
    <t>Atualização com novas concepções técnicas e harmonização internacional com a Recomendação N. 5 da OMS, o Guidance on ending the inappropriate promotion of foods for infants and young children: implementation manual, as diretrizes alimentares do Guia Alimentar para Crianças Brasileiras Menores de 2 anos.</t>
  </si>
  <si>
    <t>Art. 11. As fórmulas infantis devem ser rotuladas de forma a evitar confusão entre as fórmulas infantis para lactentes, fórmulas infantis de seguimento para lactentes e crianças de primeira infância, fórmulas infantis destinadas a necessidades dietoterápicas específicas, compostos lácteos, leite em pó, leites fluidos, leites modificados e similares de origem vegetal, observando-se as vedações seguintes de:
I - apresentar marca sequencial de outros produtos já registrados como fórmulas infantis para lactentes e/ou de seguimento para lactente, a exemplo do uso de números, letras, algarismos, pictogramas, ilustrações,
II - promover direta ou indiretamente os produtos da empresa fabricante ou de outros estabelecimentos, a exemplo da utilização de embalagem, de marca e de rotulagem de um produto para se assemelhar ao de outro, como a extensão de marca, a extensão de linha ou família de marcas, uso de combinações semelhantes ou idênticas de  cores, desenhos, nomes, slogans, com exceção do nome da empresa e logotipo;
III – utilizar fotos, desenhos ou outras representações gráficas que não sejam aquelas necessárias para ilustrar métodos de preparação ou uso do produto, como mamadeiras, bicos, chupetas, brinquedos ou outros objetos utilizados por lactentes ou crianças de primeira infância, exceto o uso de marca ou logomarca desde que essa não utilize imagem de lactente, criança pequena ou outras figuras humanizadas,
IV – utilizar denominações ou frases com o intuito de sugerir forte semelhança do produto com o leite materno, como "leite humanizado", "leite maternizado", "substituto do leite materno" ou similares que façam associações entre maternidade e o produto, 
V – utilizar frases ou expressões que induzam dúvida quanto à capacidade das mães de amamentarem seus filhos;</t>
  </si>
  <si>
    <t>Art. 15. A rotulagem dos alimentos de transição para lactentes e crianças de primeira infância deve conter a advertência: “Este produto contém mel e não deve ser consumido por lactentes até 2 (dois) anos de idade”, quando o mel for utilizado no produto.</t>
  </si>
  <si>
    <t>A alteração de 1 para 2 anos considera a recomendação do Guia Alimentar para crianças brasileiras menores de 2 anos, do Ministério da Saúde.
Brasil. Ministério da Saúde. Secretaria de Atenção Primaria à Saúde. Departamento de Promoção da Saúde. Guia alimentar para crianças brasileiras menores de 2 anos / Ministério da Saúde, Secretaria de Atenção Primaria à Saúde, Departamento de Promoção da Saúde. – Brasília : Ministério da Saúde, 2019.</t>
  </si>
  <si>
    <t>III – quanto ao nível de processamento em: a) in natura ou minimamente processados; b) ingredientes culinários; c) processados; d) ultraprocessados.</t>
  </si>
  <si>
    <t>A inclusão do item III considera a recomendação do Guia Alimentar para crianças brasileiras menores de 2 anos, do Ministério da Saúde.
Brasil. Ministério da Saúde. Secretaria de Atenção Primaria à Saúde. Departamento de Promoção da Saúde. Guia alimentar para crianças brasileiras menores de 2 anos / Ministério da Saúde, Secretaria de Atenção Primaria à Saúde, Departamento de Promoção da Saúde. – Brasília : Ministério da Saúde, 2019.</t>
  </si>
  <si>
    <t>II - a advertência: “Este produto contém mel e não deve ser consumido por lactentes até 2 (dois) anos de idade”, quando o mel for utilizado no produto.</t>
  </si>
  <si>
    <t>IV - fórmulas destinadas a crianças menores de dois anos não podem ser formuladas com mel, frutose, fluoreto ou qualquer outro tipo de açúcar adicionado; e</t>
  </si>
  <si>
    <t>II - a advertência: “Este produto contém mel e não deve ser consumido por lactentes até 2 (dois) anos de idade”, em destaque e negrito, quando o mel for utilizado no produto;</t>
  </si>
  <si>
    <t>II - a advertência: "Este produto contém mel e não deve ser consumido por lactentes até 2 (dois) anos de idade”, em destaque e em negrito, quando o mel for utilizado no produto;</t>
  </si>
  <si>
    <t>§ 3º Os alimentos destinados a lactentes e crianças de primeira infância não podem conter resíduos de hormônios, de antibióticos, de agrotóxicos, de metais pesados ou de substâncias farmacologicamente ativas.</t>
  </si>
  <si>
    <t>Brasil. Ministério da Saúde. Secretaria de Atenção Primaria à Saúde. Departamento de Promoção da Saúde. Guia alimentar para crianças brasileiras menores de 2 anos / Ministério da Saúde, Secretaria de Atenção Primaria à Saúde, Departamento de Promoção da Saúde. – Brasília : Ministério da Saúde, 2019.
Guidance on ending the inappropriate promotion of foods for infants and young children: implementation manual. Geneva: World Health Organization; 2017. Licence: CC BY-NC-SA 3.0 IGO.</t>
  </si>
  <si>
    <t>Positivos e negativos</t>
  </si>
  <si>
    <t>Como impactos positivos percebemos a simplificação na aplicação das Normas, unindo aquelas já existentes que tratam da mesma temática.</t>
  </si>
  <si>
    <t>Caso a proposta não esteja alinhada às recomendações do Guia Alimentar para crianças brasileiras menores de 2 anos e as demais recomendações do Ministério da Saúde para proteção e promoção do aleitamento materno e da alimentação adequada e saudável, incluindo da introdução à alimentação, essa Norma pode prejudicar a saúde e o desenvolvimento das crianças.</t>
  </si>
  <si>
    <t>2024-06-25 09:37:44</t>
  </si>
  <si>
    <t>Associação Brasileira da Indústria de Alimentos - ABIA</t>
  </si>
  <si>
    <t>-Alterar título da ementa para:
Dispõe sobre os requisitos sanitários para fórmulas infantis, alimentos de transição e alimentos à base de cereais para lactentes e crianças de primeira infância, fórmulas para nutrição enteral e fórmulas dietoterápicas para erros inatos do metabolismo.</t>
  </si>
  <si>
    <t>-Abarcar grupos macro das categorias abrangidas na norma e simplificar o caput da Resolução, buscando também alinhamento com a disposição na IN (CP 1243/24).</t>
  </si>
  <si>
    <t>-Alteração do texto:
Art. 1º Esta Resolução dispõe sobre os requisitos sanitários para fórmulas infantis, alimentos de transição e alimentos à base de cereais para lactentes e crianças de primeira infância, fórmulas para nutrição enteral e fórmulas dietoterápicas para erros inatos do metabolismo.</t>
  </si>
  <si>
    <t>-Alteração do texto:
Abarcar grupos macro das categorias abrangidas na norma e simplificar o caput da Resolução, buscando também alinhamento com a disposição na IN (CP 1243/24)</t>
  </si>
  <si>
    <t>-Item IV:
Alterar para: IV - cereal desidratado: alimento à base de cereal, com ou sem leguminosas, com baixo teor de umidade, fragmentado, podendo ser diluído com água, leite ou outro líquido conveniente para alimentação de lactentes;</t>
  </si>
  <si>
    <t>-Item IV:
O cereal desidratado pode ser utilizado em diferentes formas de preparação culinária sem que haja a necessidade de diluição, como por exemplo com frutas, desde que atenda aos requisitos de composição</t>
  </si>
  <si>
    <t>-Item “f) mel” do inciso IV:
Alterar o texto para incluir: “f) mel, somente permitido para crianças de primeira infância (a partir de um ano).”</t>
  </si>
  <si>
    <t>-Item “f) mel” do inciso IV:
A fim de mitigar erro de interpretação da legislação quanto a adição de mel em fórmulas infantis, o que poderia ocasionar risco sanitário ao mercado, solicitamos que seja incluído a nota que reforça a restrição do ingrediente para lactentes de até 1 ano de idade.</t>
  </si>
  <si>
    <t>-Novo item “d)” no inciso II:
d) sólidos e em unidade de consumo, em tamanho e textura adequadas para estimular a mastigação.</t>
  </si>
  <si>
    <t>-Novo item “d)” no inciso II:
Utilizando como referência a normativa do Codex CXS 74-981 STANDARD FOR PROCESSED CEREAL-BASED FOODS FOR INFANTS AND YOUNG CHILDREN item 3.10.2, incluir o item "sólidos e em unidade de consumo", a fim de possibilitar o enquadramento de biscoitos e outros alimentos que não sejam a base de cereal, com o objetivo de não limitar somente a formatos líquidos ou pastosos, possibilitando a inovação no mercado brasileiro.</t>
  </si>
  <si>
    <t>-Alterar o texto:
Art. 14. A denominação dos alimentos de transição para lactentes e crianças de primeira infância deve corresponder à denominação de venda do alimento convencional, de acordo com a legislação específica, sendo facultativo o complemento "para alimentação infantil".</t>
  </si>
  <si>
    <t>-Alterar o texto:
Utilizando como referência a normativa do Codex CXS 74-981 STANDARD FOR PROCESSED CEREAL-BASED FOODS FOR INFANTS AND YOUNG CHILDREN item 8.2*, incluir o termo complementar facultativo "para alimentação infantil" como opção para as empresas incluírem nos rótulos a fim de dar maior clareza ao consumidor a qual público se destina o produto.
* 8.2 The name of the food
The name of the food shall be "Dry cereal for infants (and/or young children)", "Rusks for infants (and/or young children)" or "Biscuits (or "milk biscuits") for infants (and/or young children)" or "Pasta for infants (and/or young children)", or any appropriate designation indicating the true nature of the food, in accordance with national legislation.</t>
  </si>
  <si>
    <t>-Alteração de texto para parágrafo único:
A adição de aminoácidos é permitida somente com o objetivo de corrigir proteínas incompletas ou restaurar perdas em função de processamento quando comparadas à proteína de referência, em quantidades não superiores àquelas necessárias para atingir os valores dispostos para os aminoácidos listados no anexo X da IN (CP 1243/24).</t>
  </si>
  <si>
    <t>-Alteração de texto para parágrafo único: 
O Anexo X da IN (CP 1243/24) prevê perfil de aminoácidos específico para a categoria de cereais para alimentação infantil.  Por coerência, sugere-se a modificação com a referência ao previsto especificamente para categoria dentro da própria CP, e propõe-se redação alinhada ao princípio para adição de aminoácido em alimentos previsto na RDC 714/22.</t>
  </si>
  <si>
    <t>-Alteração de texto:
Art. 18. Os alimentos à base de cereais para lactentes e crianças de primeira infância devem corresponder às seguintes denominações de venda, conforme definições do art. 3º desta Resolução, sendo facultativo o complemento "para alimentação infantil".</t>
  </si>
  <si>
    <t>-Alteração de texto:
Utilizando como referência a normativa do Codex CXS 74-981 STANDARD FOR PROCESSED CEREAL-BASED FOODS FOR INFANTS AND YOUNG CHILDREN item 8.2*, incluir o termo complementar facultativo "para alimentação infantil" como opção para as empresas incluírem nos rótulos a fim de dar maior clareza ao consumidor a qual público se destina o produto.
* 8.2 The name of the food
The name of the food shall be "Dry cereal for infants (and/or young children)", "Rusks for infants (and/or young children)" or "Biscuits (or "milk biscuits") for infants (and/or young children)" or "Pasta for infants (and/or young children)", or any appropriate designation indicating the true nature of the food, in accordance with national legislation.</t>
  </si>
  <si>
    <t>-Item I:
Alterar o texto para: I - devem conter todas as vitaminas e minerais de acordo com os limites mínimos e máximos estabelecidos no Anexo XII da Instrução Normativa - IN nº X, de XXXX, com base no alimento pronto para o consumo, conforme instruções de preparo indicadas pelo fabricante no rótulo; e
-Item §1º:
Alterar o texto para:  § 1º A adição de aminoácidos é permitida somente com o objetivo de corrigir proteínas incompletas ou restaurar perdas em função de processamento quando comparadas à proteína de referência, em quantidades não superiores àquelas necessárias para atingir os valores dispostos para os aminoácidos listados no anexo XIV da IN nº XX de XX. 
-Item §2º:
Alterar o texto para: § 2º Fontes proteicas que não sejam de origem vegetal ou animal só podem ser utilizadas se avaliadas quanto à segurança de uso pela Anvisa previamente à comercialização do produto.</t>
  </si>
  <si>
    <t>-Item I: 
Solicita-se eliminar requisito de limites de macronutrientes a fim de convergir com o Codex Alimentarius e as demais normas internacionais. As referências regulatórias internacionais vigentes (Codex  alimentarius STAN 180/1991, Commission Delegated Regulation (EU) 2016/128 ) não determinam os limites para macronutrientes, uma vez que essas necessidades e a prescrição da dieta enteral devem ser individualizadas conforme o quadro clínico apresentado pelo paciente. Vale observar que em muitos casos a orientação segue diretrizes e guidelines que definem as recomendações dietéticas de energia e proteica por kg de peso corporal, e ainda, recomendações de carboidratos e lipídeos em % do valor energético total com base no cálculo energético realizado. 
Vale observar que o EFSA , em opinião emitida em 1997 sobre composição essencial de FSMPs, indica a complexidade de se impor critérios composicionais para fórmulas desta natureza, uma vez que elas visam atender uma variedade de condições metabólicas e /ou fisiológicas que contemplam necessidades específicas. Contudo, entendem haver necessidade e pertinência de estabelecer critérios para micronutrientes reconhecidamente considerados como essenciais para o funcionamento do organismo, em 97,5% da população adulta. 
-Item §1º:
Conforme disposto na legislação vigente RDC 21/15, Seção I, Dos requisitos de composição específicos para as fórmulas padrão para nutrição enteral, Art 10, § 1º "Adição de aminoácidos é permitida somente com o objetivo de corrigir proteínas incompletas quando comparadas à proteína de referência, em quantidades não superiores aquelas necessárias para atingir os valores dispostos para os aminoácidos listados no anexo I desta Resolução", e § 2º "Não é permitida a adição de aminoácidos não listados no anexo I desta Resolução". Dessa forma, o setor entende que para fórmulas enterais padrão a adição de aminoácidos é permitida com o objetivo de corrigir proteínas incompletas quando comparadas à proteína de referência. 
Importante apontar também, que o inciso IV do art. 21 dessa CP, estabelece que as proteínas devem conter quantidades de aminoácidos essenciais por grama de proteína de acordo com os valores mínimos estabelecidos para a proteína de referência como disposto no Anexo XIV do texto da CP 1243.  Tal Anexo XIV , por sua vez, que dispõe sobre composição de aminoácidos essenciais e semi-essenciais da proteína de referência para fórmulas padrão para nutrição enteral manteve o seu conteúdo inalterado em relação à RDC 21/2015, e é estabelecido a partir do documento da OMS/FAO/UNU “Expert Consultation on Protein and Amino Acid Requirements in Human Nutrition”.     
Entendemos que o critério de adição de aminoácidos mencionada na RDC nº 714/22 e que trata de enriquecimento de alimentos em geral, não converge com o Anexo XIV (CP 1243/24) e ainda pode levar à confusão, por mencionar proteínas de referência distintas do que é hoje preconizado pela RDC 21/2015 e que se manteve inalterada na proposta da ANVISA. 
Desta forma, sugerimos que a redação deste parágrafo seja alterada para referenciar o princípio atualmente vigente pela RDC 21/2015, bem como reconhecer o Anexo XIV (CP1243/24) como critério específico. Tal sugestão, se alinha ao proposto inicialmente pela Anvisa na planilha de consolidação disponibilizada pela Anvisa no portal da consulta pública (SEI 2833242).
-Item §2º:
Atualmente a legislação não dispõe de uma lista positiva de constituintes fontes de macronutrientes e a proposta de RDC também não apresenta tal relação de constituintes. Dessa forma, o parágrafo resulta em uma insegurança regulatória quanto ao que seriam as" Outras fontes proteicas" e a restrição quanto a sua utilização. 
Dessa forma, solicitamos que seja empregada alteração com o mesmo entendimento da legislação atual sobre o que seriam "outras fontes proteicas" como consta a seguir:
A legislação atual menciona na seção I, Art. 10 inciso 3ª o que segue: 
§ 3º A utilização de proteínas que não sejam de origem vegetal ou animal deve ser avaliada quanto à segurança de uso pela ANVISA previamente à comercialização do produto, conforme disposto no regulamento técnico específico que trata dos compostos de nutrientes e de outras substâncias para fórmulas para nutrição enteral.</t>
  </si>
  <si>
    <t>-Item artigo 22:
Alterar o texto para: Art. 22. As fórmulas modificadas para nutrição enteral devem ter sua composição baseada nos requisitos de composição específicos para as fórmulas padrão para nutrição enteral, contendo as modificações destinadas a atender as necessidades especiais de pacientes em decorrência de alterações fisiológicas, alterações metabólicas, doenças ou agravos à saúde e/ou faixas etárias que implique ausência, redução ou aumento dos nutrientes, adição de proteínas hidrolisadas, constituintes não previstos ou ainda com outros nutrientes ou ingredientes que possuam histórico de uso em alimentos.
-Itens I, II e III:
Exclusão de itens.
-Item “Parágrafo único”:
Alterar "Parágrafo único" para §1º para abarcar as contribuições abaixo.
-Item I do Parágrafo único: 
Alterar o texto para: I - relatório técnico identificando as modificações realizadas na fórmula em comparação aos requisitos de composição para fórmula padrão para nutrição enteral;
-Item III do Parágrafo único: 
Alterar o texto para: III - estudos científicos na íntegra ou referências científicas internacionais que comprovem a segurança e adequação do produto para atender às necessidades nutricionais dos indivíduos e/ou faixas etárias a que se destinam.
-Inclusão de novo parágrafo:
§Xº Além da adição para correção de proteínas incompletas prevista no § 1º do art. 21 desta Resolução, as fórmulas modificadas para nutrição enteral podem ser adicionadas de aminoácidos essenciais ou não essenciais, desde que: 
I - A adição seja para atender as necessidades especiais de pacientes em decorrência de alterações fisiológicas, alterações metabólicas, doenças ou agravos à saúde; e
II - Os compostos utilizados estejam previstos no Anexo IV da IN XXX.</t>
  </si>
  <si>
    <t>-Itens texto artigo 22, I, II e III:
Simplificar o texto da normativa para garantir coerência com a definição da categoria, conforme definição do artigo 3º: "fórmula modificada para nutrição enteral: fórmula para nutrição enteral que sofreu alteração em relação aos requisitos de composição estabelecidos para fórmula padrão para nutrição enteral, que implique ausência, redução ou aumento dos nutrientes, adição de proteínas hidrolisadas ou constituintes não previstos".
Uma vez que a fórmula modificada é baseada na fórmula padrão, entende-se que o que seja aplicável à fórmula padrão seja permitido para fórmula modificada, portanto, não há necessidade de repetir todo o texto. 
Também vale observar que ao longo da vida, um indivíduo naturalmente varia suas necessidades fisiológicas que podem se tornar mais específicas e condizentes com a maturidade de sua faixa etária, como por exemplo indivíduos adultos a partir de 50 - 60 anos de idade, sem que isto indique uma condição clínica de enfermidade específica.
Considerando que aspectos fisiológicos são reconhecidos na definição do produto, solicitamos reconhecer a possiblidade de justificativa também em função de adequação do produto por faixa etária, desde que justificado nos documentos que acompanham as petições de registro dos produtos, o que está também em linha com o previsto atualmente na RDC 21/2015.
-Item “Parágrafo único”:
Alterar "Parágrafo único" para §1º para abarcar as contribuições abaixo.
-Item I do Parágrafo único: 
Considerando que a fórmula modificada, por definição, deve ser baseada nos critérios de composição de uma fórmula padrão, é importante que o relatório técnico identifique claramente as diferenças composicionais do produto modificado em relação ao padrão. 
A justificativa sobre a pertinência do produto para atender necessidades nutricionais específicas de pacientes em decorrência de alterações fisiológicas, alterações metabólicas, doenças ou agravos à saúde; já é prevista no item III do mesmo dispositivo.  
Desta forma, para que o item I não seja redundante e se torne complementar para a análise de atendimento à definição do produto, sugerimos o ajuste proposto.  
-Item III do Parágrafo único:
Produtos desta natureza intencionam suportar condições metabólicas / fisiológicas especificas, mas cuja orientação ao manejo dietético é comum em diferentes geografias.
Para tal, a formulação de produtos se baseiam em evidências científicas como consensos de especialistas e protocolos de terapias nutricionais estabelecidos, a exemplo de publicações amplamente reconhecidas advindas de ESPEN e  ASPEN, dentre outros, visando a adequação do produto finalidade de aplicação. 
Este fato é exigido em âmbito regulatório internacional, onde se determina que formulações sejam baseadas em referencias científicas e conhecimento médico para atender às necessidades nutricionais específicas para qual se intenciona utiliza-lo. Tal situação é claramente identificada pelo CODEX Stan 180/1991 e, reforçada em outras regulamentações, tais como CDR EU 2016/128 , conforme transcrito a seguir:  
--&gt; CDR (EU) 2016/128:   Compositional requirements : …  2. The formulation of food for special medical purposes shall be based on sound medical and nutritional principles. Its use, in accordance with the manufacturer's instructions, shall be safe, beneficial and effective in meeting the specific nutritional requirements of the persons for whom it is intended, as demonstrated by generally accepted scientific data. 
--&gt; CODEX STAN 180/1991 - GENERAL PRINCIPLES: The formulation of foods for special medical purposes should be based on sound medical and nutritional principles. Their use should have been demonstrated, by scientific evidence, to be safe and beneficial in meeting the nutritional requirements of the persons for whom they are intended.
Também vale observar que ao longo da vida, um indivíduo naturalmente varia suas fisiológicas que podem se tornar mais específicas e condizentes com a maturidade de sua faixa etária, como por exemplo indivíduos adultos a partir de 50 - 60 anos de idade, sem que isto indique uma condição clínica de enfermidade específica.  Considerando que aspectos fisiológicos são reconhecidos na definição do produto, solicitamos reconhecer a possiblidade de justificativa também em função de adequação do produto por faixa etária, o que está também em linha com o previsto atualmente na RDC 21/2015. 
 Dessa forma, por caber à empresa evidenciar que o manejo dietético para apoiar pacientes com alteração metabólica e ou fisiológica e apropriado de acordo com diretrizes médicas, etc, a proposta de ajuste do texto visa convergir a regulamentação brasileira ao cenário internacional, sendo prevista no CODEX do qual o Brasil é signatário e garante a possibilidade de acesso do paciente brasileiro a produtos existentes em outras geografias. 
-Inclusão de novo parágrafo:
A adição de aminoácidos como preconizado pela RDC nº714/22, que em realidade trata de enriquecimento de alimentos em geral, impõe uma restrição contraditória à RDC 21/2015 (art 15, item I) em vigor, no que tange à permissibilidade de promover a adequação de fórmulas enterais modificadas para sua intencionalidade de uso. Desta forma, entendemos que este texto, como proposto, modificará o mérito da norma atualmente vigente e impactará em produtos já ofertados no país e de uso consolidado por profissionais de saúde, logo, com impacto significativo no ambiente em que estes produtos já se inserem. 
Conforme orientado pela ANVISA , no documento Perguntas e Respostas FÓRMULAS PARA NUTRIÇÃO ENTERAL - 2ª edição de 2019, no caso de Fórmulas Modificadas, além da adição para correção de proteínas incompletas prevista no § 1º do art. 10 da RDC n. 21/15, as fórmulas modificadas para nutrição enteral podem ser adicionadas de aminoácidos essenciais ou não essenciais, desde que "I - A adição seja para atender as necessidades especiais de pacientes em decorrência de alterações fisiológicas, alterações metabólicas, doenças ou agravos à saúde (art. 15 da RDC n. 21/15)" e "II - Os compostos utilizados estejam previstos na RDC 22/15 (art. 17 da RDC n. 21/15)".
Assim, manter coerência com o atualmente preconizado na RDC n. 21/15, a inclusão do parágrafo como propomos se faz necessária para esclarecer no regulamento que Fórmulas Enterais Modificadas podem ser adicionadas de aminoácidos essenciais ou não essenciais desde que atendam certas condições, como indicado.  Da maneira como consta na proposta de RDC atual, essa informação não é clara.</t>
  </si>
  <si>
    <t>-Item I do §1º:
Alterar o texto para: I - referências utilizadas para justificar o limite de cada constituinte a fim de atender às necessidades nutricionais específicas das faixas etárias para as quais o produto é indicado e/ou estudos científicos na íntegra que comprovem a segurança e adequação do produto para atender às necessidades nutricionais dos indivíduos e faixas etárias a que se destinam; e
-Item II do §1º:
Alterar o texto para: II - especificações da fórmula em 100 ml (cem mililitros) ou 100 g (cem gramas) na forma como exposta à venda e em 100 kcal (cem quilocalorias) de acordo com as instruções de preparo fornecidas pelo fabricante.
-Item III do §1º:
Exclusão do item, texto abarcado na proposta acima para item I.
-Itens II, III, IV e V do §2º: 
Corrigir números romanos, alterar II para III e assim por diante. Nos incisos do § 2º, existem dois incisos identificados como "II", o que impacta na numeração dos demais incisos. Assim, favor corrigir a numeração dos incisos.</t>
  </si>
  <si>
    <t>-Item I do §1º:
Faz-se necessária esta alteração para prever que as justificativas para atendimento nutricional específico desta categoria possam ser baseadas tanto em referências consolidadas (quais sejam: regulamentos internacionais / consensos nacionais e internacionais) e/ou, para os casos aplicáveis em que haja literatura disponível, estudos científicos que justifiquem os valores nutricionais propostos. 
Considerando-se que apenas uma destas informações (referências ou estudos científicos) são suficientes para justificativas dos limites dos constituintes, não há necessidade de cumprir os dois requisitos em todas as ocasiões, pois ambas tratarão sobre a segurança de consumo quanto aos valores dos nutrientes. 
Além disso, solicita-se a junção dos incisos I e III, de modo a viabilizar esta solicitação textualmente.
-Item II do §1º:
Solicita-se a junção dos incisos I e III. Portanto, a exclusão de ";e" se faz necessária.
-Item III do §1º:
Faz-se necessária esta alteração para prever que as justificativas para atendimento nutricional específico desta categoria possam ser baseadas tanto em referências consolidadas (quais sejam: regulamentos internacionais / consensos nacionais e internacionais) e/ou, para os casos aplicáveis em que haja literatura disponível, estudos científicos que justifiquem os valores nutricionais propostos. 
Considerando-se que apenas uma destas informações (referências ou estudos científicos) são suficientes para justificativas dos limites dos constituintes, não há necessidade de cumprir os dois requisitos em todas as ocasiões, pois ambas tratarão sobre a segurança de consumo quanto aos valores dos nutrientes. 
Além disso, solicita-se a junção dos incisos I e III, de modo a viabilizar esta solicitação textualmente.
-Itens II, III, IV e V do §2º: 
Nos incisos do § 2º, existem dois incisos identificados como "II", o que impacta na numeração dos demais incisos. Assim, favor corrigir a numeração dos incisos.</t>
  </si>
  <si>
    <t>-Inclusão de novo item IV:
IV – destaque para a presença de ingredientes opcionais ou novos ingredientes, quando tais ingredientes forem adicionados como parte das modificações das fórmulas modificadas para nutrição enteral ou para atender às necessidades nutricionais de faixas etárias específicas, na forma de "Com (nome dos ingredientes)" ou "Contém (nome dos ingredientes)".
-Inclusão de novo item V:
V - alegações de propriedade funcional ou de saúde, quando avaliadas pela Anvisa e aprovadas com base na Resolução 18, de 1999.
-Inclusão de novo item VI e parágrafo: 
IV - indicação das condições de saúde para as quais o produto possa ser utilizado, desde que pautadas em evidências científicas.
Parágrafo: As evidências científicas devem ser apresentadas no momento da regularização do produto e incluem os consensos de especialistas e os protocolos de terapias nutricionais estabelecidos para o manejo dietético das doenças e condições de saúde.</t>
  </si>
  <si>
    <t>-Inclusão de novo item IV
Conforme previsto no artigo 22 da proposta em consulta pública, as fórmulas modificadas devem ser formuladas com base na composição das fórmulas padrão, com as modificações necessárias para atender as necessidades de populações específicas.
Além de modificações que envolvem uso de nutrientes acima ou abaixo dos limites previstos para fórmulas padrão, as modificações também podem envolver o uso de ingredientes opcionais ou novos ingredientes, como é o caso do HMB, da 2-fucosillactose, ou mesmo de um aminoácido específico (adicionado sem o propósito de corrigir uma proteína).
Atualmente, tais ingredientes somente seriam citados na lista de ingredientes e na tabela nutricional. Porém, considerando que as fórmulas modificadas devem indicar no painel principal da rotulagem as características que as diferenciam das fórmulas padrão, também deveria haver possibilidade de destaque destes ingredientes adicionados, o que facilitaria a identificação das características da fórmula pelo profissional de saúde.
Considerando os exemplos acima, tal destaque poderia ser feito da seguinte forma: "Com HMB", "Contém 2-fucosillactose" ou "Com (aminoácido adicionado específico)".
Tal racional também se aplicaria às fórmulas destinadas a faixas etárias específicas e às fórmulas pediátricas, desde que seja demonstrado que o uso do ingrediente é necessário para atender às necessidades específicas do grupo populacional em questão, nos termos do art. 23.
-Inclusão de novo item V
Ainda que as fórmulas enterais sejam recomendadas por profissionais de saúde, a aprovação e veiculação de alegações é importante para que o próprio profissional de saúde tenha o correto entendimento da finalidade de cada fórmula. Considerando que, atualmente, o processo de avaliação e aprovação de novas alegações pela Anvisa é bem estabelecido, entendemos que, desde que bem embasada cientificamente e aprovada pela C235GEARE por meio de petição específica (e.g., petição de assunto 4109), o uso de alegações funcionais ou de saúde em fórmulas para nutrição enteral traria uma informação correta e que auxiliaria a indicação da fórmula pelo profissional de saúde.
-Inclusão de novo item VI e parágrafo: 
A indicação das condições de saúde para as quais o produto possa ser utilizado é imprescindível para atender ao direito do consumidor em ter informações claras e precisas sobre o produto. Além disso, trata-se de matéria já pacificada junto à ANVISA, como demonstrado pelo processo regulatório de consolidação da RDC Nº 460/ 2020, sobre as fórmulas dietoterápicas para erros inatos do metabolismo, e é respaldada pela legislação internacional de referência. 
No Codex alimentarius -CXS 72-1981/ CODEX STAN 180-1991, dentre as Informações para inclusão na Rotulagem, há a seguinte previsão: A declaração "Para o tratamento dietético de ....." com o espaço em branco a ser preenchido com a(s) doença(s), distúrbio(s) ou condição(ões) médica(s) específica(s) para a qual o produto se destina e para o qual tem se mostrado eficaz.
O REGULAMENTO DELEGADO (UE) 2016/128 estabelece no artigo 5º Requisitos específicos em matéria de informação alimentar: “e) a menção «Para a gestão dietética de…», sendo o espaço em branco preenchido com a doença, distúrbio ou problema de saúde a que o produto se destina”.
Nota-se que a proibição se dá no Brasil e chama a atenção o fato de que na recente RDC Nº 460/2020 sobre os requisitos sanitários das fórmulas dietoterápicas para erros inatos do metabolismo, a Agência adotou abordagem diversa e alinhada aos padrões internacionais, vejamos: “CAPÍTULO III DOS REQUISITOS DE ROTULAGEM
Art. 15. Os produtos de que trata esta Resolução devem ser designados como "Fórmula dietoterápica" acrescido de, pelo menos, uma das seguintes  informações:
I - indicação dos erros inatos do metabolismo a que se destinam; e
II - características nutricionais que tornam os produtos adequados para o manejo dietético dos erros inatos do metabolismo.”
No relatório de análises de contribuições para a CP 821/2020 (que originou a RDC 460) os pedidos de alteração do artigo 12º (sobre rotulagem) foram negados pela agência que fundamentou sua resposta da seguinte forma: “A proposta da descrição da designação dos produtos teve como embasamento normas e diretrizes internacionais (Codex e União Europeia), pois entendemos que manter a padronização na nomenclatura desses produtos com o cenário internacional é fundamental para evitar discrepância na prescrição feita pelos profissionais de saúde e preservar a segurança no consumo dos pacientes.”
Na Justificativa de consulta pública, entre os objetivos específicos está “definir regras específicas de rotulagem que favoreçam a clareza das informações das fórmulas dietoterápicas para erros inatos do metabolismo”.
Ainda em relação a CP 821/2020, o Relatório de Mapeamento de Impacto – REMAI da CP identifica como problema regulatório o “baixo nível de convergência internacional do arcabouço regulatório”. E classifica como positivo o impacto para o cidadão, pois o regulamento aumenta as exigências de disponibilização de informações qualificadas para o cidadão.
Dessa forma, resta claro que a agência entendeu ser fundamental a convergência regulatória e a clareza de informações na regulamentação das fórmulas dietoterápicas para erros inatos do metabolismo. 
Por analogia, o mesmo deve ser considerado no caso das fórmulas para nutrição enteral, que também são classificadas como alimentos para fins especiais, formulados especificamente para o manejo dietético de indivíduos que possuem necessidades nutricionais específicas determinadas por sua condição clínica. 
Nas duas situações os produtos se destinam ao manejo dietético sendo num caso por condições clínicas e no outro por condições metabólicas. Portanto, levantamos o questionamento e reflexão do porquê em uma situação se permite a indicação clara da condição para a qual a fórmula se destina e em caso similar não se aplica o mesmo racional.
Além da indicação da condição de saúde a qual a FÓRMULA ENTERAL se destina, propõe-se também que as evidências que respaldam a indicação sejam apresentadas no momento da regularização (registro de acordo com a RDC 843/2024) e que possam incluir consensos de especialistas e os protocolos de terapias nutricionais estabelecidos para o manejo dietético das doenças e condições de saúde.  
Essa possibilidade também tem como referência a RDC Nº 460/2020 -que estabelece no Art. 4º “A composição das fórmulas dietoterápicas para erros inatos do metabolismo deve ser baseada em evidências científicas que suportem sua adequação, segurança e benefício para atendimento das necessidades nutricionais dos indivíduos a que se destinam, considerando: I - o produto pronto para consumo, conforme instruções de preparo e uso indicadas pelo fabricante no rótulo; e II - as faixas etárias específicas para as quais o produto é indicado. Parágrafo único. As evidências científicas de que trata o caput incluem os consensos de especialistas e os protocolos de terapias nutricionais estabelecidos para o erro inato do metabolismo indicado”.
No que tange à informação clara e precisa ao consumidor e aos profissionais de saúde, reunimos algumas dúvidas recebidas em SAC de empresas que comercializam Fórmulas Enterais, demonstrando o interesse dos consumidores e profissionais de saúde a respeito dos produtos. Muitas dessas dúvidas poderiam ser sanadas por uma rotulagem clara em relação à indicação da fórmula. “O Produto B poderia substituir uma refeição e ser utilizado para ganho de peso?” “Qual o melhor produto para paciente oncológico com fadiga intensa?” O Produto B poderia ser utilizado por pacientes diabéticos? Qual produto mais indicado para o um idoso fragilizado com CA? ( CA=câncer) Qual suplemento indicado para doença de crohn? Qual dos produtos é indicado para pacientes em processo de hemodiálise? O Produto B poderia ser utilizado para câncer de fígado para quem não consegue se alimentar? O Produto C pode ser usado por pacientes diabéticos e que precisem controlar potássio e fósforo?
Imprescindível destacar que alteração proposta pode ser considerada de baixo impacto e dispensada de Análise de Impacto Regulatório, pois de acordo com o disposto no Artigo 2º do Decreto nº 10.411/2020, um ato normativo de baixo impacto é aquele que:
Art. 2º  Para fins do disposto neste Decreto, considera-se:
II - ato normativo de baixo impacto - aquele que: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A alteração proposta não provoca aumento de custos para os agentes econômicos ou para os usuários dos serviços prestados; não provoca aumento de despesa orçamentária ou financeira; e também não repercute nas políticas públicas de saúde, de segurança, ambientais, econômicas ou sociais. Logo trata-se de ato normativo de baixo impacto, que pode ser dispensado de AIR, segundo o Art. 4º  do Decreto nº 10.411/2020. 
Além de ser ato normativo considerado de baixo impacto, a alteração proposta também pode ser dispensada de AIR por se enquadrar em mais outras hipóteses previstas no artigo4º: 
II ato normativo destinado a disciplinar direitos ou obrigações definidos em norma hierarquicamente superior que não permita, técnica ou juridicamente, diferentes alternativas regulatórias;
A indicação de condição a qual o produto se destina disciplina o direito do consumidor definido pela lei LEI Nº 8.078, DE 11 DE SETEMBRO DE 1990.
Art. 6º São direitos básicos do consumidor:
I - a proteção da vida, saúde e segurança contra os riscos provocados por práticas no fornecimento de produtos e serviços considerados perigosos ou nocivos;
II - a educação e divulgação sobre o consumo adequado dos produtos e serviços, asseguradas a liberdade de escolha e a igualdade nas contratações;
III - a informação adequada e clara sobre os diferentes produtos e serviços, com especificação correta de quantidade, características, composição, qualidade, tributos incidentes e preço, bem como sobre os riscos que apresentem 
Art. 31. A oferta e apresentação de produtos ou serviços devem assegurar informações corretas, claras, precisas, ostensivas e em língua portuguesa sobre suas características, qualidades, quantidade, composição, preço, garantia, prazos de validade e origem, entre outros dados, bem como sobre os riscos que apresentam à saúde e segurança dos consumidores
VI - ato normativo que vise a manter a convergência a padrões internacionais; 
Como já citado, a norma CODEX e a norma Europeia convergem para a indicação de indicação de condição a qual o produto se destina.</t>
  </si>
  <si>
    <t>-Item I:
Exclusão de item.
-Item III:
Alterar para: III - vocábulos, palavras, expressões ou imagens que indiquem condições de saúde para as quais o produto possa ser utilizado, inclusive aquelas relacionadas à redução do risco de doenças ou de agravos à saúde, exceto no caso previsto no inciso VI do art. 27;</t>
  </si>
  <si>
    <t>-Itens I e III:
De acordo com justificativa da modificação do art. 27, inclusão de item V.</t>
  </si>
  <si>
    <t>-Alterar a ordem dos parágrafos 2º e 3º:
§2º Além do disposto no caput e nos incisos de I a IV desse artigo, podem ser adicionados às fórmulas dietoterápicas para erros inatos do metabolismo os constituintes opcionais listados no Anexo V e XIII da Instrução Normativa - IN nº X, de XXXX, conforme o caso, desde que observados os limites mínimos e máximos e condições de uso estabelecidos nos referidos Anexos.
§ 3º Quantidades de vitaminas, minerais e outras substâncias maiores do que aquelas previstas no inciso IV desse artigo podem ser utilizadas, desde que sejam seguras e necessárias para atender as necessidades nutricionais específicas do erro inato do metabolismo para o qual o produto é indicado, com base em evidências científicas.</t>
  </si>
  <si>
    <t>-Alterar a ordem dos parágrafos 2º e 3º:
A proposta de ajuste é quanto a alteração da ordem entre os incisos 2ª e 3ª. Assim, a proposta é pela antecipação do item que orienta quanto a adição de constituintes opcionais e na sequência, o próximo parágrafo aborda a questão da quantidade de vitaminas, minerais, outras substâncias e constituintes opcionais poderem ser utilizadas em quantidades maiores que o previsto no inciso desde que sejam seguras e necessárias para atender as necessidades nutricionais especificas do EIM, com base em evidência científica. 
Os ingredientes opcionais dispostos no ANEXO V e XIII podem ser utilizados em quantidades maiores do que àquelas previstas na legislação vigente, desde que sejam seguras e necessárias para atender as necessidades nutricionais específicas do erro inato do metabolismo para o qual o produto é indicado, com base em evidências científicas. Dessa forma, solicitamos que esse inciso seja alterado a ordem entre os incisos de modo a tornar claro que a utilização desses constituintes em quantidades maiores que as previstas nos referidos anexos é permitido desde que sejam seguras e necessárias para atender as necessidades nutricionais específicas do erro inato do metabolismo para o qual o produto é indicado, com base em evidências científicas.</t>
  </si>
  <si>
    <t>-Item III:
Alterar para: III – mel não pode ser utilizado na formulação de produtos destinados a lactentes; e</t>
  </si>
  <si>
    <t>-Item III:
Considerando a definição de erros inatos do metabolismo determinada pela RDC nº460/20 – “II - erro inato do metabolismo: doença rara de origem genética, causada por um defeito específico que leva ao bloqueio de determinada via metabólica - resta claro que esses pacientes não são considerados saudáveis e seu manejo nutricional é realizado pelo profissional de saúde que o acompanha de acordo com as suas necessidades e restrições nutricionais.” o produto, na instrução de uso, pondera que o profissional de saúde deve fazer análise sobre qual a quantidade exata que lactentes e crianças de primeira infância deva consumir a partir das informações de composição dispostas na rotulagem dos produtos.
Dessa forma, entende-se que não devem ser aplicados as mesmas restrições alimentares impostas para lactentes pelas RDCs nº 43 e 44/11 .</t>
  </si>
  <si>
    <t>-Correção de palavra duplicada: 
Art. 41. Em adição aos limites mínimos e máximos e condições de uso estabelecidos na Instrução Normativa - IN nº X, de XXXX, para os constituintes utilizados na formulação dos produtos abrangidos por esta Resolução, devem ser observados os seguintes requisitos:
-Item I:
Alterar para: I - os compostos fonte de vitaminas, minerais, aminoácidos e substâncias bioativas, devem atender integralmente às especificações de identidade, pureza, e composição estabelecidas, em pelo menos, uma das seguintes referências:
a) Farmacopeia Brasileira;
b) Farmacopeias oficialmente reconhecidas conforme Resolução de Diretoria Colegiada – RDC nº511, de 27 de maio de 2021, ou outra que lhe vier a substituir;
c) Código de Produtos Químicos Alimentares (Food Chemical Codex – FCC);
d) Código Alimentar (Codex Alimentarius);
e) Compêndio de Suplementos Alimentares da USP (USP Dietary Supplement Compendium DSC);
f) Autoridade Europeia para a Segurança de Alimentos (European Food Safety Authority – EFSA);
g) Comissão Europeia;
h) Comitê Conjunto de Especialistas da Organização das Nações Unidas para a Alimentação e a Agricultura e da Organização Mundial de Sáude (FAO/OMS) sobre aditivos alimentares (Joint FAO/WHO Expert Committee on Food Additives – JECFA).
- Itens a) b) e c):
Exclusão de itens A, B e C.</t>
  </si>
  <si>
    <t>-Correção de palavra duplicada.
-Item I:
Como ingredientes já constantes na IN não são mais “novos”, entendemos mais adequado que as referências sejam listadas e não remeter à norma de novos alimentos para não gerar confusão. As normas listadas são as mesmas dispostas na RDC nº839/2023. 
Os dizeres do item C forma incorporados no dispositivo para trazer maior clareza.
- Itens a) b) e c):
Propomos a exclusão dos itens A e B, pois a segurança para consumo humano já foi demonstrada para a ANVISA, uma vez que esses compostos já foram avaliados previamente. Propomos a exclusão do item C, pois incorporamos os dizeres no dispositivo I.</t>
  </si>
  <si>
    <t>-Item II:
Alterar para: II - as quantidades não ultrapassem os limites máximos estabelecidos nos Anexos I e II da Instrução Normativa - IN nº X, de XXXX, no caso de fórmulas infantis; e
-Item III:
Alterar para: III - as quantidades não ultrapassem os limites máximos estabelecidos nos Anexos XI e XII da Instrução Normativa - IN nº X, de XXXX, no caso de fórmulas padrão para nutrição enteral.</t>
  </si>
  <si>
    <t>-Item II: 
Considerando que fórmulas pediátricas para nutrição enteral e fórmulas dietoterápicas para erros inatos do metabolismo possuem limites mínimos e máximos específicos para a faixa etária e condição clínica de cada produto, não faz sentido incluir este item considerando limites máximos específicos para essas categorias.
-Item III:
No item III, faz sentido especificar que a fórmula para nutrição enteral em questão é a fórmula padrão, pois as fórmulas modificadas podem ultrapassar os limites máximos e mínimos específicos desde que justificados cientificamente.</t>
  </si>
  <si>
    <t>-Alterar o Artigo 50:
Art. 50. A autorização para uso de constituintes não previstos nos Anexos IV e V Instrução Normativa - IN nº X, de XXXX ou de constituintes previstos, porém em quantidades diferentes daqueles autorizados para fórmulas infantis, deve ser solicitada pelas empresas mediante protocolo de petição específica contendo documentação que comprove a segurança de seu uso e a sua adequação para o crescimento e desenvolvimento dos lactentes ou crianças de primeira infância, incluindo aqueles com necessidades específicas decorrentes de alterações fisiológicas, doenças temporárias ou permanentes ou para redução de risco de alergias em indivíduos predispostos, e o atendimento aos requisitos estabelecidos no art. 41 desta Resolução.
-Inclusão de parágrafo: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</si>
  <si>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-Alterar o Artigo 50:
A alteração proposta tem como objetivo permitir que a utilização de constituintes que venham a ser autorizados como fontes de vitaminas, minerais, outras substâncias, probióticos e constituintes opcionais para as categorias previstas estejam em conformidade tanto para as tabelas de limites quanto para a de constituintes autorizados. Por exemplo, no caso de uma fonte nova de vitamina D, que é um constituinte previsto haverá um limite especificado e será necessário adicionar no Anexo IV.
-Inclusão de parágrafo:
Convergindo com o que consta na RDC 243/18*, a partir do momento em que o peticionante teve seu processo de avaliação de segurança e eficácia deferido resta claro que a agência reconheceu a segurança e permissão de uso do ingrediente, não havendo a necessidade de aguardar uma alteração normativa. Deve ser considerado também o investimento em inovação pelas empresas peticionantes e velocidade de inovação em produtos para o mercado brasileiro. 
*Art. 4° Os constituintes autorizados para uso na composição de suplementos alimentares restringem-se àqueles previstos nos Anexos I e II da Instrução Normativa n° 28, de 26 de julho de 2018, que estabelece as listas de constituintes, de limites de uso, de alegações e de rotulagem complementar dos suplementos alimentares.
§1° Até que sejam atualizados os Anexos I e II da Instrução Normativa n° 28, de 26 de julho de 2018, podem ser utilizados os constituintes aprovados por meio de Resolução (RE), resultante da avaliação da petição de avaliação de segurança e de eficácia de que trata o art. 20.</t>
  </si>
  <si>
    <t>-Alterar o Artigo 51:
Art. 51. A autorização para uso de constituintes não previstos no inciso I do art. 17 desta Resolução e nos Anexos IV e VIII da Instrução Normativa - IN nº X, de XXXXX, para alimentos à base de cereais para lactentes e crianças de primeira infância deve ser solicitada pelas empresas mediante protocolo de petição específica contendo documentação que comprove o atendimento aos requisitos estabelecidos no art. 41 desta Resolução.
-Inclusão de parágrafo: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</si>
  <si>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-Alterar o Artigo 51:
A alteração proposta tem como objetivo permitir que a utilização de constituintes que venham a ser autorizados como fontes de vitaminas, minerais, outras substâncias, probióticos e constituintes opcionais para as categorias previstas estejam em conformidade tanto para as tabelas de limites quanto para a de constituintes autorizados. Por exemplo, no caso de uma fonte nova de vitamina D, que é um constituinte previsto haverá um limite especificado e será necessário adicionar no Anexo IV.
-Inclusão de parágrafo:
Convergindo com o que consta na RDC 243/18*, a partir do momento em que o peticionante teve seu processo de avaliação de segurança e eficácia deferido resta claro que a agência reconheceu a segurança e permissão de uso do ingrediente, não havendo a necessidade de aguardar uma alteração normativa. Deve ser considerado também o investimento em inovação pelas empresas peticionantes e velocidade de inovação em produtos para o mercado brasileiro. 
*Art. 4° Os constituintes autorizados para uso na composição de suplementos alimentares restringem-se àqueles previstos nos Anexos I e II da Instrução Normativa n° 28, de 26 de julho de 2018, que estabelece as listas de constituintes, de limites de uso, de alegações e de rotulagem complementar dos suplementos alimentares.
§1° Até que sejam atualizados os Anexos I e II da Instrução Normativa n° 28, de 26 de julho de 2018, podem ser utilizados os constituintes aprovados por meio de Resolução (RE), resultante da avaliação da petição de avaliação de segurança e de eficácia de que trata o art. 20.</t>
  </si>
  <si>
    <t>-Alterar o Artigo 52:
Art. 52. A autorização para uso de constituintes não previstos nos Anexos IV, XIII e XV da Instrução Normativa - IN nº X, de XXXX, para fórmulas para nutrição enteral, deve ser solicitada pelas empresas mediante protocolo de petição específica, contendo documentação que comprove o atendimento aos requisitos estabelecidos no art. 41 desta Resolução.
-Inclusão de parágrafo: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</si>
  <si>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-Alterar o Artigo 52:
No texto do artigo 52, citam-se os Anexos XIV e XV da IN objeto da consulta pública 1243. O Anexo XIV é referente à composição de aminoácidos essenciais e semi-essenciais da proteína de referência para fórmulas padrão para nutrição enteral, e o Anexo XV é referente aos limites mínimos e máximos de constituintes opcionais autorizados para fórmulas PEDIÁTRICAS para nutrição enteral.
Tendo em vista que o objetivo do Capítulo III do texto da CP 1242 é estabelecer dispositivos de atualização das listas de constituintes autorizados para os alimentos para fins especiais objetos da proposta de regulamentação, o ideal seria não limitar a atualização das listas apenas aos Anexos XIV e XV. Tal atualização, deveria contemplar, no mínimo o Anexo IV, que é relativo à lista de vitaminas, minerais, aminoácidos, substâncias bioativas, probióticos e outras substâncias permitidas para uso nos diferentes tipos de alimentos para fins especiais, cuja alteração levaria eventualmente à atualização de outros anexos da norma. Por exemplo, a inclusão de uma nova substância bioativa de uso opcional em fórmulas enterais no Anexo IV também implicaria na atualização do Anexo XIII ou XV.
Além disso, vale ressaltar que tal Anexo não contempla fontes de carboidratos, proteínas, lipídeos e fibras. Isso causa insegurança jurídica quanto à previsão de uso de determinados compostos que podem ser considerados novos nos alimentos para fins especiais.
Assim, propomos a alteração da redação do art. 52 para estabelecer, de forma geral, que o uso de constituintes fontes de nutrientes, substâncias bioativas, probióticos e outras substâncias não previstas no Anexo IV, bem como o uso de qualquer fonte carboidratos, proteínas, lipídeos e fibras que seja considerada novo ingrediente e que ainda não tenha sido avaliada pela Anvisa deve ser previamente autorizado.
-Inclusão de parágrafo:
Convergindo com o que consta na RDC 243/18*, a partir do momento em que o peticionante teve seu processo de avaliação de segurança e eficácia deferido resta claro que a agência reconheceu a segurança e permissão de uso do ingrediente, não havendo a necessidade de aguardar uma alteração normativa. Deve ser considerado também o investimento em inovação pelas empresas peticionantes e velocidade de inovação em produtos para o mercado brasileiro. 
*Art. 4° Os constituintes autorizados para uso na composição de suplementos alimentares restringem-se àqueles previstos nos Anexos I e II da Instrução Normativa n° 28, de 26 de julho de 2018, que estabelece as listas de constituintes, de limites de uso, de alegações e de rotulagem complementar dos suplementos alimentares.
§1° Até que sejam atualizados os Anexos I e II da Instrução Normativa n° 28, de 26 de julho de 2018, podem ser utilizados os constituintes aprovados por meio de Resolução (RE), resultante da avaliação da petição de avaliação de segurança e de eficácia de que trata o art. 20.</t>
  </si>
  <si>
    <t>-Inclusão de parágrafo:
Parágrafo único. Até que sejam atualizados os Anexos referidos no caput, podem ser utilizados os constituintes aprovados por meio de Resolução Específica (RE), resultantes da avaliação da petição, considerando o limite de uso, a alegação e a rotulagem complementar, nas condições aprovadas.</t>
  </si>
  <si>
    <t>-Inclusão de parágrafo:
Convergindo com o que consta na RDC 243/18*, a partir do momento em que o peticionante teve seu processo de avaliação de segurança e eficácia deferido resta claro que a agência reconheceu a segurança e permissão de uso do ingrediente, não havendo a necessidade de aguardar uma alteração normativa. Deve ser considerado também o investimento em inovação pelas empresas peticionantes e velocidade de inovação em produtos para o mercado brasileiro. 
*Art. 4° Os constituintes autorizados para uso na composição de suplementos alimentares restringem-se àqueles previstos nos Anexos I e II da Instrução Normativa n° 28, de 26 de julho de 2018, que estabelece as listas de constituintes, de limites de uso, de alegações e de rotulagem complementar dos suplementos alimentares.
§1° Até que sejam atualizados os Anexos I e II da Instrução Normativa n° 28, de 26 de julho de 2018, podem ser utilizados os constituintes aprovados por meio de Resolução (RE), resultante da avaliação da petição de avaliação de segurança e de eficácia de que trata o art. 20.</t>
  </si>
  <si>
    <t>-Alterar o texto do artigo:
Art. 56. Fica estabelecido o prazo de 36 (trinta e seis) meses para adequação dos produtos aos requisitos estabelecidos nesta Resolução</t>
  </si>
  <si>
    <t>-Alterar o texto do artigo:
No caso de convergência de valores composicionais pode haver necessidade de readaptação de formulações existentes, necessitando de maior prazo de adquação para alterações em rotulagem.</t>
  </si>
  <si>
    <t>O setor entende que a consolidação das normas e atualização de acordo com práticas atualmente reconhecidas pela Anvisa é de grande importância para que haja padronização e clareza. 
O setor também ressalta a preocupação com produtos amplamente ofertados em outras geografias e no Brasil há muitos anos, que tenham sido desenvolvidos anteriormente à entrada em vigor da RDC 21/15, com base em referências regulatórias internacionais e, que apresentem desvios em relação aos critérios da fórmula padrão em vigor. Para estes produtos, atualmente, a Agência não aceita a apresentação de estudos científicos comprovando a segurança e adequação do produto como um todo para atender às necessidades nutricionais para o qual é indicado. Para produtos que se enquadrem nesta situação atualmente, o setor se preocupa que a situação se perpetue com a publicação da CP, sem os ajustes propostos.  Uma vez que produtos desta natureza objetivam suportar manejo dietético sob orientação profissional para condições de saúde comuns em diferentes geografias, o setor solicita que a Agência considere aceitar os desvios das quantidades de nutrientes em relação aos limites estabelecidos no Anexo XII da Instrução Normativa - IN (CP 1243/24),  que não se caracterizem como uma modificação intencional para atender as necessidades nutricionais específicas de pacientes em decorrência de alterações fisiológicas/metabólicas, doenças ou agravos à saúde, desde tais desvios sejam comprovados seguros, adequados e justificados a partir de dados fáticos e técnicos no momento da regularização do produto, com relação à matriz alimentar do produto como um todo.</t>
  </si>
  <si>
    <t>2024-06-25 18:10:18</t>
  </si>
  <si>
    <t>Fresenius Kabi do Brasil Ltda</t>
  </si>
  <si>
    <t>Art. 3º Para fins desta Resolução, aplicam-se as seguintes definições:
I - alimento à base de cereal para lactentes e crianças de primeira infância: alimento destinado a complementar a alimentação de lactentes a partir do sexto mês, considerando as necessidades nutricionais de lactentes e de crianças de primeira infância como parte de uma dieta progressivamente diversificada, adequado à sua maturidade fisiológica e seu desenvolvimento neuropsicomotor;
II - alimento de transição para lactentes e crianças de primeira infância: alimento preparado e conservado por meios físicos para uso direto ou emprego em preparado caseiro, utilizado como complemento do leite materno ou de fórmulas infantis, introduzido na alimentação de lactentes e crianças de primeira infância com o objetivo de promover uma adaptação progressiva aos alimentos comuns e de tornar essa alimentação balanceada e adequada às suas necessidades, respeitando-se sua maturidade fisiológica e seu desenvolvimento neuropsicomotor;
III - biscoito: alimento obtido pela mistura e cocção em forno de farinhas de cereais e outros constituintes autorizados;
IV - cereal desidratado: alimento à base de cereal, com ou sem leguminosas, com baixo teor de umidade, fragmentado para permitir sua diluição com água, leite ou outro líquido conveniente para alimentação de lactentes;
V - constituinte: probiótico ou ingrediente utilizado com a finalidade de fornecer nutrientes, substâncias bioativas ou enzimas;
VI - criança de primeira infância: criança de doze meses até três anos de idade (trinta e seis meses);
VII - erro inato do metabolismo: doença rara de origem genética, causada por um defeito específico que leva ao bloqueio de determinada via metabólica;
VIII - fórmula de nutrientes para recém-nascidos de alto risco: composto de nutrientes apresentado ou indicado para suplementar a alimentação de recém-nascidos prematuros ou de alto risco;
IX - fórmula dietoterápica para erros inatos do metabolismo: alimento formulado especificamente para o manejo dietético de indivíduos portadores de erros inatos do metabolismo, administrados por via oral e, opcionalmente, para uso via tubo, apresentados em formas farmacêuticas e utilizados sob supervisão de médico ou nutricionista;
X - fórmula infantil de seguimento para crianças de primeira infância: produto em forma líquida ou em pó utilizado como substituto do leite materno ou humano para crianças de primeira infância;
XI - fórmula infantil de seguimento para lactentes: produto em forma líquida ou em pó utilizado, por indicação de profissional qualificado, como substituto do leite materno ou humano, a partir do sexto mês;
XII - fórmula infantil destinada a necessidades dietoterápicas específicas: produto em forma líquida ou em pó, cuja composição foi alterada com o objetivo de atender às necessidades específicas decorrentes de alterações fisiológicas ou patológicas, temporárias ou permanentes de lactentes e crianças de primeira infância, incluindo a redução de risco de alergias em indivíduos predispostos, e as fórmulas de nutrientes para recém-nascidos de alto risco;
XIII - fórmula infantil para lactentes: produto em forma líquida ou em pó destinado à alimentação de lactentes até o sexto mês, sob prescrição, em substituição parcial ou total do leite materno ou humano, para satisfação de suas necessidades nutricionais;
XIV - fórmula modificada para nutrição enteral: fórmula para nutrição enteral que sofreu alteração em relação aos requisitos de composição estabelecidos para fórmula padrão para nutrição enteral, que implique ausência, redução ou aumento dos nutrientes, adição de proteínas hidrolisadas ou constituintes não previstos;
XVI - fórmula para nutrição enteral: alimento industrializado apto para uso por tubo ou por via oral, consumido somente sob orientação médica ou de nutricionista, especialmente processado ou elaborado para ser utilizado de forma exclusiva ou complementar na alimentação de pacientes com capacidade limitada de ingerir, digerir, absorver ou metabolizar alimentos convencionais ou de pacientes que possuem necessidades nutricionais específicas determinadas por sua condição clínica. Podendo ser em sistema aberto, ou seja, sistema de administração que permite o contato da fórmula com o meio ambiente, seja no momento da abertura do frasco ou na introdução de equipo para administração. Ou em sistema fechado, onde o sistema de administração, durante todo o preparo e administração, não permite o contato da fórmula com o meio ambiente.
XVII - fórmula pediátrica para nutrição enteral: fórmula para nutrição enteral formulada especialmente para atender às necessidades de crianças menores de doze anos de idade;
XVII - fórmula pediátrica para nutrição enteral: fórmula para nutrição enteral formulada especialmente para atender às necessidades de crianças menores de dez anos de idade;
XVIII - lactente: criança de zero a doze meses de idade incompletos (onze meses e vinte e nove dias);
XIX - massa alimentícia ou macarrão: é o alimento preparado com farinha de cereal, podendo ser adicionado de outros constituintes autorizados;
XX - módulo para nutrição enteral: fórmula para nutrição enteral composta por um dos principais grupos de nutrientes: carboidratos, lipídios, proteínas, fibras alimentares ou micronutrientes (vitaminas e minerais);
XXI - osmolaridade: concentração osmótica calculada de um líquido expressa em miliosmoles por litro (mOsm/L) da solução;
XXII - recém-nascido de alto risco: criança que:
a) nasce prematura, com menos de trinta e quatro semanas de idade gestacional;
b) nasce com peso inferior a mil e quinhentos gramas; ou
c) apresenta patologia que necessita de tratamento intensivo logo após o seu nascimento;
XXIII - recém-nascido pré-termo ou prematuro: aquele que nasce com menos de 37 semanas de idade gestacional.</t>
  </si>
  <si>
    <t>Alterar o “e, opcionalmente,” por “ou” permite o uso adequado e seguro de fórmulas modificadas para nutrição enteral e oral com consistência espessada na forma de creme. O uso de alimentos com textura modificada e líquidos engrossados tornou-se uma especialidade na prática clínica para o tratamento das disfagias, uma vez que modificar as propriedades de alimentos e líquidos normais torna a deglutição mais fácil e segura. Quanto à inclusão clara sobre as diferenças entre dieta para nutrição enteral em sistema aberto e sistema fechado, é essencial descrever essas distinções para melhorar a eficiência operacional, a educação dos profissionais de saúde, a transparência para os consumidores e a facilidade de fiscalização. Sistemas abertos apresentam maior risco de contaminação microbiológica devido à necessidade de manipulação, enquanto sistemas fechados, por serem pré-misturados e esterilizados, oferecem maior segurança e praticidade. Diferenciar claramente esses sistemas na legislação facilita a padronização e o monitoramento, garantindo que as dietas oferecidas estejam dentro dos padrões de qualidade e segurança estabelecidos. Além disso, isso possibilita o desenvolvimento de programas de treinamento específicos, uma melhor alocação de recursos, maior transparência para pacientes e cuidadores e uma fiscalização mais eficaz, beneficiando tanto a indústria quanto os usuários finais. Maiores informações enviadas nos documentos anexos. 
Alterar a idade de CRIANÇA para seguir o conceito do ECA, Art. 2º Considera-se criança, para os efeitos desta Lei, a pessoa até doze anos de idade incompletos, e adolescente aquela entre doze e dezoito anos de idade.</t>
  </si>
  <si>
    <t>Art. 21. As fórmulas padrão para nutrição enteral:
I - devem conter todas as vitaminas e minerais de acordo com os limites mínimos e máximos estabelecidos no Anexo XII da Instrução Normativa - IN nº X, de XXXX, com base no alimento pronto para o consumo, conforme instruções de preparo indicadas pelo fabricante no rótulo; e
II - devem ser formuladas somente com os constituintes fontes de vitaminas, minerais, aminoácidos e outras substâncias autorizados pelo item 2 do Anexo IV da Instrução Normativa - IN nº X, de XXX;
III - podem ser formuladas com carnitina, taurina, Inositol, flúor e novos ingredientes já aprovados para fórmulas para nutrição enteral autorizados pelo Anexo IV, desde que sejam observados os limites mínimos e máximos e condições de uso estabelecidos no Anexo XIII. 
IV - devem conter proteínas de origem animal ou vegetal na forma intacta, e que apresentem quantidades de aminoácidos essenciais por grama (g) de acordo com os valores mínimos estabelecidos para a proteína de referência, conforme Anexo XIV da Instrução Normativa - IN nº X, de XXXX; e
V - devem ser formulados com carboidratos na forma intacta ou hidrolisada.
§ 1º  A adição de aminoácidos é permitida somente com o objetivo de corrigir proteínas incompletas  ou restaurar perdas em função de processamento quando comparadas à proteína de referência, em quantidades não superiores aquelas necessárias para atingir os valores dispostos para os aminoácidos listados no anexo XIV da IN n° XX de XX. Não é permitida a adição de aminoácidos não listados no anexo  XXXX desta Resolução.
§ 2º Outras fontes proteicas só podem ser utilizadas se avaliadas quanto à segurança de uso pela Anvisa previamente à comercialização do produto.
§ 3º Qualquer desvio das quantidades de vitaminas e minerais em relação aos limites mínimos e máximos estabelecidos no Anexo XII da Instrução Normativa - IN nº X, de XXXX, e que não se caracterize como uma modificação para atender as necessidades nutricionais específicas de pacientes em decorrência de alterações fisiológicas, alterações metabólicas, doenças ou agravos à saúde, deve se seguro, adequado e justificado a partir de dados fáticos e técnicos no momento da regularização do produto.</t>
  </si>
  <si>
    <t>Excluir o Anexo XI. Solicitamos a exclusão dos limites de macronutrientes para harmonizar com o Codex e outras normas internacionais (Europa e FDA). As legislações atuais sobre fórmulas enterais (CE 128, Codex Alimentarius e FDA) não estipulam limites para macronutrientes, uma vez que essas necessidades devem ser individualizadas conforme o quadro clínico de cada paciente. 
A forma como a proposta da CP está escrita pode levar à interpretação de que somente os ingredientes listados são permitidos para a categoria de produto. No entanto, a realidade do setor regulado abrange uma gama muito maior de ingredientes seguros, que já são amplamente utilizados em produtos devidamente regularizados por esta Agência.
"Para Fórmulas Enterais Padrão, a adição de aminoácidos é permitida apenas para corrigir proteínas incompletas, em comparação com a proteína de referência. Conforme orientado no documento ""Perguntas e Respostas FÓRMULAS PARA NUTRIÇÃO ENTERAL - 2ª edição de 2019"", no caso de Fórmulas Modificadas, além da adição para correção de proteínas incompletas prevista no § 1º do art. 10 da RDC n. 21/15, as fórmulas modificadas para nutrição enteral podem conter aminoácidos essenciais ou não essenciais, desde que: 
I - A adição seja para atender as necessidades especiais de pacientes decorrentes de alterações fisiológicas, metabólicas, doenças ou agravos à saúde (art. 15 da RDC n. 21/15); e II - Os compostos utilizados estejam previstos na RDC 22/15 (art. 17 da RDC n. 21/15). Assim, fica claro que a condição de adição de aminoácidos mencionada na RDC nº 714/22 não se aplica, pois trata apenas do enriquecimento e restauração, restringindo a permissibilidade para Fórmulas Enterais Modificadas."
Atualmente, o setor regulado enfrenta um importante desafio para a comercialização de fórmulas globalizadas, que pode ser resolvido no âmbito desta consulta pública. Exemplificação do problema: um produto desenvolvido no mercado europeu para uma determinada doença, cuja adequação de composição se baseia em dados e evidências científicas, não atende aos restritos requisitos de composição de Fórmula Padrão do Brasil. Fórmulas que não atendem ao Padrão poderiam ser consideradas “fórmulas modificadas”, mas, para isso, é necessário que as “modificações” em relação à fórmula padrão se justifiquem do ponto de vista médico (Artigo 15), o que nem sempre é viável, pois muitas vezes a “modificação” se refere apenas à adoção de limites de vitaminas ou minerais de acordo com a regulamentação europeia, e não a uma condição clínica específica. A inclusão do parágrafo 4º resolveria essa questão, pois a empresa poderia justificar eventuais discrepâncias em relação às fórmulas padrão pelo fato de estar produzindo ou importando uma fórmula enteral desenvolvida para o mercado global, cujos teores de macro e micronutrientes são adequados e seguros para os pacientes. Idealmente, deveria haver harmonização das normas internacionais para permitir a livre transferência de produtos entre regiões, viabilizando o acesso dos pacientes a produtos nutricionais adequados e suas inovações, alinhados à luz da evolução da ciência e práticas clínicas. Ensaios locais ou a produção nacional exclusiva de produtos destinados a pacientes em condições específicas nem sempre são economicamente viáveis para o país de consumo dos produtos. Assim, a harmonização das normas eliminaria barreiras regulatórias, garantindo o acesso desses produtos a pacientes de diferentes geografias. Porém, diante do desafio de harmonizar essa matéria, possibilitar alguns desvios em relação aos limites nacionais, desde que devidamente justificados, adequados e seguros, torna-se imprescindível para a adoção de fórmulas globalizadas.</t>
  </si>
  <si>
    <t>Art. 22. As fórmulas modificadas para nutrição enteral:
I - As fórmulas modificadas para nutrição enteral devem ter sua composição baseada nos requisitos de composição específicos para as fórmulas padrão para nutrição enteral, contendo as modificações destinadas a atender as necessidades especiais de pacientes em decorrência de alterações fisiológicas, alterações metabólicas, doenças ou agravos à saúde e/ou faixas etárias que implique ausência, redução ou aumento de nutrientes, adição de proteínas hidrolisadas ou constituintes não previstos, ou ainda com outros nutrientes ou ingredientes que possuam histórico de uso em alimentos.
Parágrafo único. A seguinte documentação que justifique as características diferenciais do produto deve estar disponível para consulta ou disponibilizada à autoridade competente, quando solicitada:
I - relatório técnico identificando as modificações realizadas na fórmula em comparação aos requisitos de composição para fórmula padrão para nutrição enteral;
II - especificações da fórmula em 100 ml (cem mililitros) ou 100 g (cem gramas) na forma como exposta à venda e em 100 kcal (cem quilocalorias) de acordo com as instruções de preparo fornecidas pelo fabricante; e
 III - estudos científicos na íntegra ou referências científicas internacionais que comprovem a segurança e adequação do produto para atender às necessidades nutricionais dos indivíduos e/ou faixas etárias a que se destinam.</t>
  </si>
  <si>
    <t>Atualmente, o setor regulado enfrenta um desafio para a comercialização de fórmulas globalizadas devido aos restritos requisitos de composição de Fórmula Padrão do Brasil, que muitas vezes não são atendidos por produtos desenvolvidos para o mercado europeu, mesmo baseados em evidências científicas. Essas fórmulas poderiam ser consideradas “modificadas” se as alterações fossem justificadas do ponto de vista médico, o que nem sempre é viável. A inclusão do parágrafo 4º resolveria essa questão, permitindo que discrepâncias sejam justificadas pela adequação e segurança dos nutrientes para o mercado global. Idealmente, a harmonização das normas internacionais facilitaria a transferência de produtos entre regiões, viabilizando o acesso dos pacientes a produtos nutricionais adequados e inovadores. Ensaios locais ou produção nacional exclusiva nem sempre são economicamente viáveis, e a harmonização eliminaria barreiras regulatórias, garantindo o acesso global a esses produtos. Portanto, permitir alguns desvios justificados dos limites nacionais é essencial para a adoção de fórmulas globalizadas.
Produtos podem seguir regulamentações ou referências científicas internacionais (como ESPEN) e desviar de algum nutriente previsto na legislação brasileira, mesmo que esse desvio não seja necessariamente para uma condição clínica. Portanto, manter a possibilidade de justificar esses desvios através das documentações previstas nos itens I ou III, ou no parágrafo único, garante que pacientes brasileiros tenham acesso a produtos disponíveis em outros países. Esses produtos são utilizados para apoiar condições clínicas comuns em diferentes regiões, não sendo destinados ao consumo por necessidade médica ou nutricional específica. 
Deve ser de responsabilidade da empresa demonstrar que o manejo dietético para apoiar pacientes com alterações metabólicas ou fisiológicas é adequado e seguro. Isso deve ser feito de acordo com diretrizes médicas e outros parâmetros científicos relevantes.</t>
  </si>
  <si>
    <t>Art. 23. As fórmulas pediátricas para nutrição enteral devem ser formuladas de forma a atender as necessidades nutricionais específicas das faixas etárias para as quais o produto é indicado e podem ser formuladas com constituintes opcionais autorizados pelo Anexo XV da Instrução Normativa - IN nº X, de XXXX.
§ 1º A seguinte documentação que justifique as características diferenciais do produto deve estar disponível para consulta ou disponibilizada à autoridade competente, quando solicitada:
I - referências utilizadas para justificar o limite de cada constituinte a fim de atender às necessidades nutricionais específicas das faixas etárias para os quais o produto é indicado e/ou estudos científicos na íntegra que comprovem a segurança e adequação do produto para atender às necessidades nutricionais dos indivíduos e faixas etárias a que se destinam; e 
II - especificações da fórmula em 100 ml (cem mililitros) ou 100 g (cem gramas) na forma como exposta à venda e em 100 kcal (cem quilocalorias) de acordo com as instruções de preparo fornecidas pelo fabricante; e
III - estudos científicos na íntegra que comprovem a segurança e adequação do produto para atender às necessidades nutricionais específicas das faixas etárias para as quais o produto é indicado.
§ 2º As fórmulas pediátricas para nutrição enteral indicadas para crianças menores de três anos de idade devem atender aos seguintes requisitos:
I - devem ser formuladas somente com os constituintes fontes de vitaminas, minerais, aminoácidos, outras substâncias e probióticos autorizados pelo item 1 do Anexo IV da Instrução Normativa - IN nº X, de XXX;
II - podem ser formuladas com constituintes opcionais autorizados pelos Anexos V e XV da Instrução Normativa - IN nº X, de XXXX, desde que sejam observados os respectivos limites mínimos e máximos e condições de uso estabelecidos nos referidos Anexos;
II - os constituintes, incluindo os aditivos alimentares, utilizados em sua formulação devem ser isentos de glúten;
III - não podem ser formuladas com adição de gorduras e óleos hidrogenados;
IV - fórmulas destinadas a crianças menores de um ano não podem ser formuladas com mel, frutose e fluoreto; e
V - o mel, quando utilizado nas fórmulas para crianças de primeira infância, deve ser tratado para destruir os esporos de Clostridium botulinum.</t>
  </si>
  <si>
    <t>"Art. 24. O módulo para nutrição enteral deve ser constituído somente por um dos seguintes grupos de nutrientes:
I - carboidratos;
II - lipídios;
III - proteínas;
IV - fibras alimentares; ou
V - micronutrientes (vitaminas e minerais).
§ 1º O módulo de proteína pode conter os seguintes constituintes, isolados ou associados:
I - proteínas intactas;
II - proteínas hidrolisadas; ou
III - aminoácidos.
§ 2º O módulo de micronutrientes pode conter os seguintes constituintes, isolados ou associados:
I - vitaminas; ou
II – minerais
§ 3º Um módulo pode conter ingredientes adicionais, como macronutrientes, quando utilizados com funções tecnológicas específicas, sem alterar a função principal do módulo."</t>
  </si>
  <si>
    <t>Art. 27. Além do disposto no art. 26, a rotulagem das fórmulas para nutrição enteral pode apresentar:
I - a distribuição percentual da contribuição energética dos macronutrientes (carboidratos, proteínas e gorduras) em relação ao valor energético total (VET) do produto;
II - a relação da quantidade de ácidos graxos poliinsaturados n-6 e ácidos graxos poliinsaturados n-3 (ômega 6: ômega 3) presente na formulação do produto; e
III - alegações nutricionais previstas no Anexo XVI da Instrução Normativa - IN nº X, de XXXX, desde que atendam aos critérios definidos.
V- Indicação de consumo para a população e/ou necessidade especiais para qual o produto foi desenvolvido.
§ 1º No caso de fórmulas modificadas para nutrição enteral, as alegações nutricionais de que trata o inciso III desse artigo devem ser declaradas no painel principal para descrever as características nutricionais que as diferenciam dos requisitos estabelecidos da fórmula padrão para nutrição enteral.
I - No caso de fórmulas modificadas para nutrição enteral, as alegações nutricionais de que trata o inciso III desse artigo devem ser declaradas no painel principal para descrever as características nutricionais que as diferenciam dos requisitos estabelecidos da fórmula padrão para nutrição enteral, podendo conter também a indicação clínica aprovada no registro.
§ 2º No caso de fórmulas pediátricas para nutrição enteral, as alegações nutricionais de que trata o inciso III desse artigo podem ser utilizadas, desde que a empresa:
I - comprove que os critérios definidos no Anexo XVI da Instrução Normativa - IN nº X, de XXXX, são adequados para a faixa etária à qual o produto se destina, considerando as necessidades nutricionais específicas do público para a qual o produto se destina; ou
II - apresente documentação que respalde critérios diferentes daqueles estabelecidos no Anexo XVI da Instrução Normativa - IN nº X, de XXXX, de forma a considerar eventuais necessidades nutricionais específicas para as quais o produto se destina.
§ 3º A seguinte documentação, para comprovação referida no §2º desse artigo, deve estar disponível para consulta ou disponibilizada à autoridade competente, quando solicitada:
I - relatório técnico-científico com os critérios a serem utilizados considerando:
a) a base energética média da necessidade diária para faixa etária para qual o produto é indicado; e
b) as recomendações específicas para o nutriente objeto da alegação com base em evidências apropriadas.
II - estudos científicos, consensos ou diretrizes de entidades profissionais ou outros órgãos reconhecidos utilizados como referência para proposição dos novos critérios.</t>
  </si>
  <si>
    <t>Considerando que a inclusão de indicação de consumo é respaldada pelo CODEX Alimentarius e tem aceitação tanto na Europa quanto nos Estados Unidos. É importante que os profissionais de saúde estejam aptos a recomendar e prescrever produtos regulamentados dessa maneira. Isso não apenas assegura a conformidade com padrões internacionais reconhecidos, mas também facilita o acesso a produtos seguros e de qualidade para os pacientes
A legislação vigente impede a menção explícita de doenças, distúrbios ou agravos de saúde para os quais os produtos podem ser indicados, ao contrário das normas internacionais como o Codex Alimentarius, FDA e regulamentos da União Europeia, que exigem tal informação como obrigatória. Esta disparidade regulatória cria um obstáculo significativo para o desenvolvimento de produtos que possam ser comercializados globalmente, dificultando a padronização e a clareza nas informações fornecidas aos consumidores e profissionais de saúde.</t>
  </si>
  <si>
    <t>Art. 29. Os rótulos das fórmulas para nutrição enteral não podem apresentar:
I - alegações de propriedade funcional ou de saúde, exceto para as fórmula modificada para nutrição enteral.
II - vocábulos, palavras, expressões ou imagens que induzam o uso do produto a partir de falso conceito de vantagem ou segurança;
III - vocábulos, palavras, expressões ou imagens que indiquem condições de saúde para as quais o produto possa ser utilizado, inclusive aquelas relacionadas à redução do risco de doenças ou de agravos à saúde. Excluem-se dessa restrição frases e vocábulos utilizados em marcas para diferenciar produtos existentes com fórmulas semelhantes;
IV - vocábulos, palavras, expressões ou imagens que direcionem o produto para faixas etárias específicas, no caso de fórmulas padrão para nutrição enteral e módulos para nutrição enteral; e
V - vocábulos, palavras, expressões, marcas, imagens, ilustrações, símbolos, figuras ou identidade visual que possam ocasionar confusão do produto com fórmulas infantis, no caso de fórmulas pediátricas para nutrição enteral destinadas a crianças menores de três anos.</t>
  </si>
  <si>
    <t>"Considerando que a inclusão de indicação de consumo é respaldada pelo CODEX Alimentarius e tem aceitação tanto na Europa quanto nos Estados Unidos. É importante que os profissionais de saúde estejam aptos a recomendar e prescrever produtos regulamentados dessa maneira. Isso não apenas assegura a conformidade com padrões internacionais reconhecidos, mas também facilita o acesso a produtos seguros e de qualidade para os pacientes.
 "
A empresa gostaria de incluir a possibilidade de se utilizar a informação de FIBRAS na marca do Produto. O uso deste termo na marca pode ser adotado unicamente para diferenciá-la de outra marca de fórmula para nutrição enteral registrada pelas empresas, de composição nutricional muito similar, a qual não tem fibras acrescidas à composição. Mesmo quando a quantidade de fibras presente no produto não atender aos critérios estabelecidos, no anexo de alegações, para o emprego da alegação de FONTE FIBRAS, o uso do radical na marca do produto permite esta diferenciação ao profissional de saúde prescritor.</t>
  </si>
  <si>
    <t>Art. 41. Em adição aos limites mínimos e máximos e condições de uso estabelecidos na Instrução Normativa - IN nº X, de XXXX, para os constituintes utilizados na formulação dos produtos abrangidos por esta Resolução, devem ser observados os seguintes requisitos:
I - os compostos fonte de vitaminas, minerais, aminoácidos e substâncias bioativas, devem atender integralmente às especificações de identidade, pureza, e composição estabelecidas em, pelo menos, uma das seguintes referências:
a) Farmacopeia Brasileira; 
b) Farmacopeias oficialmente reconhecidas, conforme Resolução de Diretoria Colegiada - RDC nº 511, de 27 de maio de 2021, ou outra que lhe vier a substituir;
c) Código Alimentar (Codex Alimentarius); 
d) Comitê Conjunto de Especialistas da FAO/OMS sobre Aditivos Alimentares (Joint FAO/WHO Expert Committee on Food Additives - JECFA); 
e) Código de Produtos Químicos Alimentares (Food Chemicals Codex - FCC);
f) Compêndio de Suplementos Alimentares da USP (USP Dietary Supplement Compendium - DSC); 
g) Autoridade Europeia para a Segurança dos Alimentos (European Food Safety Authority - EFSA), ou
h) Comissão Européia.II - os probióticos devem apresentar comprovação de identidade, segurança e benefícios à saúde, conforme Resolução de Diretoria Colegiada - RDC nº 241, de 26 de julho de 2018, e Resolução de Diretoria Colegiada - RDC nº 839, de 2023.
§ 1º Excetua-se do disposto na alínea c) do inciso I desse artigo o constituinte cuja especificação seja aprovada pela Anvisa.
§ 2º Somente são permitidas culturas de bactérias produtoras de ácido lático L(+) como probióticos na composição de fórmulas infantis.</t>
  </si>
  <si>
    <t>Considerando que os compostos mencionados na Instrução Normativa - IN nº X, de XXXX, já foram previamente avaliados quanto à sua segurança e biodisponibilidade, simplificar o texto excluindo das alíneas mantem a clareza.</t>
  </si>
  <si>
    <t>Art. 43. Os produtos abrangidos por esta Resolução devem ser desenvolvidos e produzidos, de forma a assegurar a manutenção das suas características até o final do prazo de validade, considerando as instruções de conservação e de preparo indicados pelo fabricante.
§ 1º As condições estabelecidas no caput desse artigo devem ser garantidas por meio de estudos de estabilidade e controle de qualidade.
§ 2º Para garantir a quantidade do nutriente ou substância declarada na rotulagem, é permitida a sobredosagem, desde que:
I - exista justificativa tecnológica e de segurança;
II - as quantidades não ultrapassem os limites máximos estabelecidos nos Anexos I e II da Instrução Normativa - IN nº X, de XXXX, no caso de fórmulas infantis, fórmulas pediátricas para nutrição enteral e fórmulas dietoterápicas para erros inatos do metabolismo destinadas a lactentes e crianças de primeira infância; e
III - as quantidades não ultrapassem os limites máximos estabelecidos nos Anexos XI e XII da Instrução Normativa - IN nº X, de XXXX, no caso de fórmulas padrão para nutrição enteral e fórmulas dietoterápicas para erros inatos do metabolismo para indivíduos acima de 3 anos</t>
  </si>
  <si>
    <t>Trata-se de limites para a fórmula  padrão, já que as fórmulas modificadas podem ultrapassar os limites máximos e mínimos específicos desde que justificados cientificamente.</t>
  </si>
  <si>
    <t>A norma da ANVISA apresenta benefícios significativos, como a necessária revisão de uma ampla gama de atos normativos, tanto devido à guilhotina regulatória quanto às realidades do setor. Isso promove uma atualização necessária e mais alinhada com as demandas atuais.</t>
  </si>
  <si>
    <t>No entanto, há impactos negativos a serem considerados. Por ser uma norma abrangente para alimentos para fins especiais, pode haver lacunas que não são cobertas, pois a norma pode não ser exaustiva o suficiente para abarcar todas as nuances e especificidades do setor.</t>
  </si>
  <si>
    <t>2024-06-25 17:20:27</t>
  </si>
  <si>
    <t>Sugestões de ajustes neste artigo:
- inciso I
I - alimento à base de cereal para lactentes e crianças de primeira infância: alimento destinado a complementar a alimentação de lactentes a partir do sexto mês, considerando as necessidades nutricionais de lactentes e de crianças de primeira infância como parte de uma dieta diversificada, adequado à sua maturidade fisiológica e seu desenvolvimento neuropsicomotor;
- inciso II
II - alimento de transição para lactentes e crianças de primeira infância: alimento preparado e conservado por meios físicos para uso direto ou emprego em preparado caseiro, utilizado como complemento do leite materno ou de fórmulas infantis, introduzido na alimentação de lactentes e crianças de primeira infância com o objetivo de promover uma adaptação aos alimentos comuns e de tornar essa alimentação balanceada e adequada às suas necessidades, respeitando-se sua maturidade fisiológica e seu desenvolvimento neuropsicomotor;
- Sugestão de novo inciso: incluir definição de açúcar adicionado, seguindo referência da RDC 429/20: 
XXX - açúcares adicionados: todos os monossacarídeos e dissacarídeos adicionados durante o processamento do alimento, incluindo as frações de monossacarídeos e dissacarídeos oriundos da adição dos ingredientes açúcar de cana, açúcar de beterraba, açúcares de outras fontes, mel, melaço, melado, rapadura, caldo de cana, extrato de malte, sacarose, glicose, frutose, lactose, dextrose, açúcar invertido, xaropes, maltodextrinas, outros carboidratos hidrolisados e ingredientes com adição de  qualquer um dos ingredientes anteriores, com exceção dos poliois, dos açúcares adicionados consumidos pela fermentação ou pelo escurecimento não enzimático e dos açúcares naturalmente presentes nos leites e derivados e dos açúcares naturalmente presentes nos vegetais, incluindo as frutas, inteiros, em pedaços, em pó, desidratados, em polpas, em purês, em sucos integrais, em sucos reconstituídos e em sucos concentrados.</t>
  </si>
  <si>
    <t>- Comentários sobre o inciso I
É verdade que a orientação relativa à etapa de introdução alimentar de maneira escalonada já foi prevalente e, ainda hoje, há instituições que recomendam a oferta gradual, com observação por períodos de 3 a 5 dias visando identificar eventual aparecimento de reação adversa (https://www.cdc.gov/nutrition/infantandtoddlernutrition/foods-and-drinks/when-to-introduce-solid-foods.html). 
Entretanto, a orientação mais acertada vai no sentido da oferta de alimentos variados, seguindo o padrão dietético da família. Isso porque a ciência identificou que a janela imunológica deve ser aproveitada da melhor maneira possível para que haja melhor aceitação dos alimentos do ponto de vista imunológico e também nutricional.
Guia Alimentar para crianças brasileiras menores de 2 anos – Versão Resumida / Ministério da Saúde, Secretaria de Atenção Primária à Saúde. – Brasília: Ministério da Saúde, 2019. Disponível em: https://www.gov.br/saude/pt-br/assuntos/saude-brasil/eu-quero-me-alimentar-melhor/Documentos/pdf/guia-alimentar-para-criancas-brasileiras-menores-de-2-anos.pdf/view
Guia prático de alimentação da criança de 0 a 5 anos - 2021. / Sociedade Brasileira de Pediatria. Departamentos Científicos de Nutrologia e Pediatria Ambulatorial. São Paulo: SBP, 2021. Disponível em: https://spdf.com.br/wp-content/uploads/2021/10/23148c-GPrat_Aliment_Cr_0-5_anos_SITE__002_.pdf
Samady W, Campbell E, Aktas ON, et al. Recommendations on Complementary Food Introduction Among Pediatric Practitioners. JAMA Netw Open. 2020;3(8):e2013070. doi:10.1001/jamanetworkopen.2020.13070
Vale SL, Lobb M, Netting MJ, Murray K, Clifford R, Campbell DE, Salter SM. A systematic review of infant feeding food allergy prevention guidelines - can we AGREE? World Allergy Organ J. 2021 May 29;14(6):100550. doi: 10.1016/j.waojou.2021.100550. PMID: 34141050; PMCID: PMC8173304.
- Comentários II
Tal como apontado no comentário ao inciso I acima, está ultrapassada a orientação vigente outrora sobre escalonamento da introdução seguida de observação por períodos de 3 a 5 dias. Atualmente, a orientação vai no sentido da oferta de alimentos variados, seguindo o padrão dietético da família, de modo a aproveitar-se da janela imunológica, favorecendo a aceitação dos alimentos do ponto de vista imunológico e também nutricional.
Guia Alimentar para crianças brasileiras menores de 2 anos – Versão Resumida / Ministério da Saúde, Secretaria de Atenção Primária à Saúde. – Brasília: Ministério da Saúde, 2019. Disponível em: https://www.gov.br/saude/pt-br/assuntos/saude-brasil/eu-quero-me-alimentar-melhor/Documentos/pdf/guia-alimentar-para-criancas-brasileiras-menores-de-2-anos.pdf/view
Guia prático de alimentação da criança de 0 a 5 anos - 2021. / Sociedade Brasileira de Pediatria. Departamentos Científicos de Nutrologia e Pediatria Ambulatorial. São Paulo: SBP, 2021. Disponível em: https://spdf.com.br/wp-content/uploads/2021/10/23148c-GPrat_Aliment_Cr_0-5_anos_SITE__002_.pdf
Samady W, Campbell E, Aktas ON, et al. Recommendations on Complementary Food Introduction Among Pediatric Practitioners. JAMA Netw Open. 2020;3(8):e2013070. doi:10.1001/jamanetworkopen.2020.13070
Vale SL, Lobb M, Netting MJ, Murray K, Clifford R, Campbell DE, Salter SM. A systematic review of infant feeding food allergy prevention guidelines - can we AGREE? World Allergy Organ J. 2021 May 29;14(6):100550. doi: 10.1016/j.waojou.2021.100550. PMID: 34141050; PMCID: PMC8173304.
- Comentário sobre o inciso VI
Embora o termo “primeira infância” tenha recebido um tratamento distinto na Lei nº 13.257/16, que dispõe sobre as políticas públicas para a primeira infância, segundo a qual a primeira infância englobaria o período que abrange os primeiros 6 (seis) anos completos ou 72 (setenta e dois) meses de vida da criança, a nomenclatura aqui adotada está alinhada com a Lei nº 11.265/06, que regulamenta a comercialização de alimentos para lactentes e crianças de primeira infância e também a de produtos de puericultura correlatos, assim como o Decreto nº 9.579/18, que a regulamenta. 
- Sugestão de inclusão de definição de açúcar adicionando 
Baseando-nos nas recomendações atuais de introdução alimentar, estamos propondo que haja a não recomendação do consumo de produtos com açúcar de adição por lactentes e crianças de até 2 anos, com a inclusão de advertência específica nesta proposta de Resolução, assim como expressa limitação na proposta de Instrução Normativa. Por tal razão, sugerimos a inclusão desta definição.</t>
  </si>
  <si>
    <t>- Comentário sobre o § 2º 
O estabelecimento de exigências como as que estão previstas na presente proposta de parágrafo segundo é medida de grande relevância, na medida em que, de um lado, impede a oferta de produtos que não sejam aptos a nutrir lactentes e crianças de primeira infância, e, de outro, não impede o desenvolvimento de opções que possam ampliar o espectro de produtos para esse público.
- Comentário sobre o § 3º
O estabelecimento de exigências como as que estão previstas na presente proposta de parágrafo terceiro é medida de grande relevância, na medida em que, de um lado, impede a oferta de produtos que não sejam aptos a nutrir lactentes e crianças de primeira infância, e, de outro, não impede o desenvolvimento de opções que possam ampliar o espectro de produtos para esse público.</t>
  </si>
  <si>
    <t>Sugestão de inclusão de novo parágrafo:
§ 3º Os constituintes opcionais autorizados para fórmulas infantis para lactentes e de seguimento para lactentes e crianças de primeira infância definidos no Anexo V da Instrução Normativa - IN nº X, de XXX, podem ser adicionados às fórmulas infantis destinadas a necessidades dietoterápicas específicas, desde que comprovada a segurança de uso para os lactentes ou para as crianças de primeira infância com necessidades específicas decorrentes de alterações fisiológicas ou patológicas, temporárias ou permanentes, conforme o caso, por meio de: 
I - revisão sistemática de estudos clínicos publicados em revistas científicas indexadas; ou 
II - estudos clínicos publicados em revistas científicas indexadas, quando não houver revisões sistemáticas publicadas.</t>
  </si>
  <si>
    <t>- Comentário sobre o § 1º
O estabelecimento de exigências como as que estão previstas na presente proposta de parágrafo primeiro é medida de grande relevância, na medida em que, de um lado, impede a oferta de produtos que não sejam aptos a nutrir lactentes e crianças de primeira infância, e, de outro, não impede o desenvolvimento de opções que possam ampliar o espectro de produtos para esse público.
Um aspecto a ser realçado é que, para esse tipo de produto, os requisitos relacionados aos cuidados na produção para que não haja o contato com componentes que possam resultar na insegurança do produto para o seu público-alvo, a exemplo das fórmulas destinados à população com alergia alimentar e com erro inato do metabolismo.
- Comentário sobre o § 2º
O estabelecimento de exigências mais rígidas como as previstas na presente proposta de parágrafo segundo é medida importante para proteger a segurança deste grupo ainda mais vulnerável.
- Comentário sobre a sugestão do § 3º
A comprovação da segurança para adição de outros constituintes precisa passar pelas mesmas exigências que estão previstas nos parágrafos anteriores.</t>
  </si>
  <si>
    <t>§ 1º A fonte proteica deve ser declarada na denominação das fórmulas infantis com acréscimo dos seguintes complementos às expressões listadas nos arts. 6º e 7º desta resolução, conforme o caso:</t>
  </si>
  <si>
    <t>- Comentário ao § 1º
A clara identificação da fonte proteica na denominação tende a auxiliar o consumidor no momento da procura por opções adequadas o lactente ou criança de primeira infância. Quando a regulamentação coloca como facultativa a oferta desta informação, cria um cenário de desnecessária dúvida para o consumidor.
Com relação aos incisos, questionamos o porquê de terem sido indicadas apenas o leite de vaca e a soja como fontes proteicas, sem prever a possibilidade de outras fontes, caso surjam outras opções seguras para o público de lactentes e/ou crianças de primeira infância.</t>
  </si>
  <si>
    <t>- Sugestão de adição de alínea ao inciso I
a) a frase indicada não poderá ser incluída na hipótese em que for identificado o risco de presença involuntária de leite, situação na qual alertará para a possibilidade da presença, nos termos do art. 14 da Resolução de Diretoria Colegiada - RDC nº 727, de 1º de julho de 2022.
Incluir parágrafo único:
Parágrafo único: As informações de rotulagem estabelecidas nesse artigo devem ser apresentadas com letras de tamanho e realce que garantam a visibilidade e a legibilidade da informação, em cor contrastante com o fundo do rótulo e indelével.</t>
  </si>
  <si>
    <t>- Comentário ao inciso I
Registramos, mais uma vez, que seria recomendável a informação da fonte proteica não apenas na lista de ingredientes, mas também na denominação de venda, de modo a deixar a informação mais acessível para os consumidores.
- Sugestão de adição de alínea ao inciso I
- Sugestão de alínea no inciso I
A possibilidade de informar claramente sobre a ausência do leite mostra-se benéfica aos consumidores alérgicos. Entretanto, parece indispensável que haja uma clara disposição de que essa frase somente cabe caso não haja risco de presença involuntária. 
Trata-se de abordagem interessante e que pode ser futuramente extrapolada para outros produtos e/ou alergênicos em situações nas quais um dado produto tenha como público-alvo a comunidade de alérgicos alimentares e que, por isso, adote um rigoroso programa de controle de alergênicos.
- Sugestão de inclusão de parágrafo:
A legislação deve prever critérios mais claros para garantir a efetiva legibilidade das informações obrigatórias indicadas nos rótulos dos alimentos, sob pena de tornar-se letra morta. Por tal razão, estamos sugerindo que a mesma regra que se pretende aprovar com relação às fórmulas para nutrição enteral seja aplicável aos demais produtos abrangidos por essa legislação.</t>
  </si>
  <si>
    <t>É extremamente importante que a Anvisa adote estratégias como essa para garantir que haja mais destaque para as informações obrigatórias, que são as, de fato, relevantes para que os consumidores possam fazer escolhas informadas. 
Igualmente relevante, é a limitação do uso de alegações de saúde, medida endossada pela Organização Mundial de Saúde no documento com orientações para nutrição dos bebés e crianças pequenas – WHA63.23 (https://apps.who.int/gb/ebwha/pdf_files/WHA63/A63_R23-en.pdf) e reconhecida como necessária pelo Codex Alimentarius na recente revisão da referência que trata das fórmulas destinadas a lactentes e crianças pequenas (CXS 156-1987).</t>
  </si>
  <si>
    <t>Reconhecemos a importância de limitar esse tipo de alegação em fórmulas infantis, medida que encontra amparar no documento com orientações para nutrição dos bebés e crianças pequenas – WHA63.23 (https://apps.who.int/gb/ebwha/pdf_files/WHA63/A63_R23-en.pdf).
Estudos têm mostrado que as alegações em fórmulas têm pouca evidência e, em alguns casos em que se têm algum estudo, esse estudo tem viés que traz suspeição acerca da lisura.
https://www.bmj.com/company/newsroom/most-health-claims-on-infant-formula-products-seem-to-have-little-or-no-supporting-evidence/
https://www.ncbi.nlm.nih.gov/pmc/articles/PMC9930154/</t>
  </si>
  <si>
    <t>Art. 11. As fórmulas infantis devem ser rotuladas de forma a evitar engano e confusão entre as fórmulas infantis para lactentes, fórmulas infantis de seguimento para lactentes e crianças de primeira infância e fórmulas infantis destinadas a necessidades dietoterápicas específicas.</t>
  </si>
  <si>
    <t>Tema de extrema relevância e que tende a evitar a confusão que encontramos hoje nos pontos de venda. A sugestão para a inclusão do termo “engano” visa utilizar terminologia do Código de Defesa do Consumidor. 
Em 2020, apresentamos uma manifestação em 4 de setembro de 2020, sobre uma proposta de guia sobre o uso de marcas, expressões e denominações e imagens na rotulagem de alimentos infantis, na qual realçamos que “As semelhanças entre as embalagens das fórmulas infantis e dos compostos lácteos são tão grandes, que não só consumidores habituais, como até mesmo profissionais de saúde são capazes de confundir os produtos. As embalagens dos compostos apresentam as mesmas cores, fonte e tipo de letra, distribuição de texto e elementos de destaque que produtos voltados para crianças menores de um ano (fórmulas infantis e de seguimento)”.
Por tal razão, seguimos defendendo a importância de regras claras para evitar a confusão entre as fórmulas infantis para lactentes, fórmulas infantis de seguimento para lactentes e crianças de primeira infância e fórmulas infantis destinadas a necessidades dietoterápicas específicas, de modo que não haja publicidade enganosa, vedada pelo ordenamento jurídico brasileiro, em especial pelo § 1° do art, 37 do Código de Defesa do Consumidor.
No momento da elaboração do guia sobre essa Resolução, será importante aportar exemplos de situações que resultam em confusão, como uso de mesmas cores nas embalagens.
LEAO, D et al. Precisamos conversar sobre os chamados compostos lácteos. DEMETRA, Rio de Janeiro, v.14 Supl.1:e43609, novembro-2019.</t>
  </si>
  <si>
    <t>finger-foods and self-feeding. Prolonged use of pureed foods should be discouraged and infants should be eating lumpy foods
by 8 to 10 months at the latest.”
C. Agostoni, T. Decsi, M. Fewtrell, O. Goulet, S. Kolacek, B. Koletzko, et al.
Complementary feeding: a commentary by the ESPGHAN Committee on Nutrition.
J Pediatr Gastroenterol Nutr, 46 (2008), pp. 99-110. Disponível em: 
http://dx.doi.org/10.1097/01.mpg.0000304464.60788.bd
- Guia Alimentar para crianças brasileiras menores de 2 anos
“Não ofereça preparações líquidas e nem use liquidificador, mixer ou peneira. Se a
criança continuar com a consistência líquida, terá dificuldade em aceitar alimentos
mais sólidos no futuro, podendo apresentar engasgo e ânsia de vômito. Alimentos
líquidos como sopas, sucos e caldos, por conterem mais água, fornecem menos 
energia e nutrientes do que a criança precisa. A consistência adequada é aquela
que não escorre da colher, que é firme, que dá trabalho para mastigar, ajudando no
desenvolvimento da face e dos ossos da cabeça, colaborando para a respiração
adequada e o aprendizado da mastigação”
Guia Alimentar para crianças brasileiras menores de 2 anos – Versão Resumida / Ministério da Saúde, Secretaria de Atenção Primária à Saúde. – Brasília: Ministério da Saúde, 2019. Disponível em: https://www.gov.br/saude/pt-br/assuntos/saude-brasil/eu-quero-me-alimentar-melhor/Documentos/pdf/guia-alimentar-para-criancas-brasileiras-menores-de-2-anos.pdf/view
- Departamento de Nutrologia da Sociedade Brasileira de Pediatria
Tabela 4. Recomendações de textura e quantidade de acordo com a idade
do lactente.
Alimentos amassados (6-7 meses) =&gt; Alimentos cortados ou
levemente amassados (9-11 meses) =&gt; Alimentos cortados (12 a 24 meses)
“O Departamento de Nutrologia da SBP recomenda que, no momento da alimentação, o lactente pode receber os alimentos amassados oferecidos na colher, mas também deve experimentar com as mãos, explorar as diferentes texturas dos alimentos como parte natural de seu aprendizado sensório motor. Deve-se estimular a interação com a comida, evoluindo de acordo com seu tempo de desenvolvimento”.
Guia prático de alimentação da criança de 0 a 5 anos - 2021. / Sociedade Brasileira de Pediatria. Departamentos Científicos de Nutrologia e Pediatria Ambulatorial. São Paulo: SBP, 2021. Disponível em: https://spdf.com.br/wp-content/uploads/2021/10/23148c-GPrat_Aliment_Cr_0-5_anos_SITE__002_.pdf
- Sociedade Latinoamericana de Gastroenterologia, Hepatologia y Nutrição Pediátrica (LASPGHAN)
“Statement 30. The intake of caffeinated beverages, teas, infusions, carbonated drinks, plant-based drinks (almond, oat, rice, soy, and coconut, among others), artificially sweetened drinks, and broths in the infant’s first 2 years of life are not recommended. Soups are allowed, when the preparation supplies a minimum ¾ of solid foods (in agreement: 90.5%, in disagreement: 9.5%)
(…)
Soups contribute to the daily liquid supply, but can affect the energy and nutritional density of complementary foods, and so a higher concentration of solids than liquids should be sought.”
R. Vázquez-Frias, L. Ladino, M.C. Bagés-Mesa, V. Hernández-Rosiles, E. Ochoa-Ortiz, M. Alomía, R. Bejarano, C. Boggio-Marzet, M.C. Bojórquez-Ramos, E. Colindres-Campos, G. Fernández, E. García-Bacallao, I. González-Cerda, A. Guisande, C. Guzmán, F. Moraga-Mardones, J. Palacios-Rosales, N.E. Ramírez-Rodríguez, J. Roda, M.C. Sanabria, F. Sánchez-Valverde, R.J. Santiago, N. Sepúlveda-Valbuena, J. Spolidoro, P. Valdivieso-Falcón, N. Villalobos-Palencia, B. Koletzko,
Consensus on complementary feeding from the Latin American Society for Pediatric Gastroenterology, Hepatology and Nutrition: COCO 2023,
Revista de Gastroenterología de México (English Edition), Volume 88, Issue 1,
2023, pp. 57-70. Disponível em: https://doi.org/10.1016/j.rgmxen.2023.01.005.
- Organização Mundial da Saúde
“Starchy staple foods should be minimized. They commonly comprise a large component of complementary feeding diets”.
WHO Guideline for complementary feeding of infants and young children
6–23 months of age. Geneva: World Health Organization; 2023. Disponível em: https://iris.who.int/bitstream/handle/10665/373358/9789240081864-eng.pdf?sequence=1</t>
  </si>
  <si>
    <t>A fim de organizar as sugestões dentro da atual topologia da proposta normativa, faz-se, a seguir, sugestões de inclusão de novos artigos como se fosse um comentário aos art. 15, mas se trata de comentários adicionais sobre a Seção II.
1. Adicionar um artigo novo (advertência em caso de adição de açúcares):
Art. XXX. A rotulagem dos alimentos de transição para lactentes e crianças de primeira infância deve conter a advertência: “Este produto contém açúcar de adição e não deve ser consumido por lactentes e crianças de até 2 (dois) ano de idade”, quando o açúcar de adição for utilizado no produto.
Parágrafo único. Os produtos com alto teor de açúcar devem indicar no painel frontal: “Esse produto não deve ser consumido entre as refeições principais por conter alto teor de açúcar”. 
2. Incluir mais um novo artigo (advertência em embalagens tipo pouche):
Art. XXX. Quando o produto for ofertado em embalagens do tipo pouche, deve ser indicado no painel frontal: “Recomenda-se o consumo com uso de colher”.
3. Incluir mais um novo artigo (estratégia para garantir minimamente a legibilidade):
Art. YYY. As informações de rotulagem estabelecidas nessa Seção devem ser apresentadas com letras de tamanho e realce que garantam a visibilidade e a legibilidade da informação, em cor contrastante com o fundo do rótulo e indelével. 
4. Incluir mais um novo artigo (limite o uso de alegações)
Incluir mais um novo artigo que limite o uso de alegações ou que ao menos delimite a maneira de utilizar, na mesma linha do que está previsto para as alegações de conteúdo na rotulagem das fórmulas infantis.</t>
  </si>
  <si>
    <t>1. Advertência em caso de adição de açúcares
A atualização da legislação aplicável aos alimentos de transição precisa incorporar as recomendações e as contraindicações vigentes. Especificamente com relação ao açúcar de adição, há uma série de referências que não recomendam a oferta antes dos 2 anos de idade, a exemplo do Guia Alimentar para Crianças Brasileiras Menores de 2 anos, do Comitê de Nutrição da Sociedade Europeia de Gastroenterologia, Hepatologia e Nutrição Pediátrica (ESPGHAN) e do Guia Prático de Alimentação da Criança de 0 a 5 anos elaborado pelo Departamento de Nutrologia e Pediatria Ambulatorial da Sociedade Brasileira de Pediatria. 
Acrescente-se que a Public Health England, agência executiva operacionalmente autônoma do Departamento de Saúde da Inglaterra, publicou, em junho de 2019, um detalhado relatório no qual destaca evidências e oportunidades de ação relacionadas aos alimentos e bebidas destinados a bebés e crianças pequenas. Neste documento, destaca a importância de que Alimentos com alta quantidade de açúcar indiquem sua inadequação para consumo entre as refeições.
Tedstone, A., Nicholas, J., MacKinlay, B., Knowles, B., Burton, J., &amp; Owtram, G. (2019). Foods and drinks aimed at infants and young children: evidence and opportunities for action. Public Health England: London, UK. Disponível em: https://assets.publishing.service.gov.uk/media/5d135aeeed915d3189039b4c/Foods_and_drinks_aimed_at_infants_and_young_children_June_2019.pdf
2. Advertência em embalagens tipo pouche
A já mencionada agência Public Health England abordou os pontos críticos da alimentação das crianças com produtos ofertados em embalagens tipo “pouches”:
“Around one-third of commercial baby foods and drinks are packaged in pouches, many
of which have nozzles. There is concern that sucking from these pouches is harmful for
developing teeth and although some businesses provide back of pack or website advice
on how to feed these products (from a spoon), this is not consistent across the market
Nesse sentido, recomenda que os rótulos de produtos apresentados em embalagens do tipo “pouche” tragam, em seu painel frontal, clara informação sobre a importância do uso da colher para consumo dos alimentos. Isso pela importância do estímulo a mastigação e da correta articulação da musculatura orofacial. Na versão original, “ensure that clear feeding instructions (use a spoon/do not suck) are present on the front of pack of products packaged in pouches with a nozzle”.
Tedstone, A., Nicholas, J., MacKinlay, B., Knowles, B., Burton, J., &amp; Owtram, G. (2019). Foods and drinks aimed at infants and young children: evidence and opportunities for action. Public Health England: London, UK. Disponível em: https://assets.publishing.service.gov.uk/media/5d135aeeed915d3189039b4c/Foods_and_drinks_aimed_at_infants_and_young_children_June_2019.pdf
3. Estratégia para garantir minimamente a legibilidade
A legislação deve prever critérios mais claros para garantir a efetiva legibilidade das informações obrigatórias indicadas nos rótulos dos alimentos, sob pena de tornar-se letra morta. Por tal razão, estamos sugerindo que a mesma regra que se pretende aprovar com relação às fórmulas para nutrição enteral seja aplicável aos demais produtos abrangidos por essa legislação.
4. Limite o uso de alegações
Muitas das alegações inseridas nos rótulos transmitem a falsa percepção de saudabilidade, o induz o consumidor a engano, situação vedada pelo Código de Defesa do Consumidor. 
Acerca da importância da limitação do uso de alegações, trazemos a contribuição da já citada Public Health England:
“The use of nutrition and implied health claims, and health halo statements, can suggest
to parents that products are healthier than their nutrient composition indicates. In
addition, product names do not always reflect the range and balance of ingredients
used, for example where the product name suggests that it is savoury or vegetable
based, whereas the first, or main ingredient is fruit”.
Tedstone, A., Nicholas, J., MacKinlay, B., Knowles, B., Burton, J., &amp; Owtram, G. (2019). Foods and drinks aimed at infants and young children: evidence and opportunities for action. Public Health England: London, UK. Disponível em: https://assets.publishing.service.gov.uk/media/5d135aeeed915d3189039b4c/Foods_and_drinks_aimed_at_infants_and_young_children_June_2019.pdf</t>
  </si>
  <si>
    <t>A fim de organizar as sugestões dentro da atual topologia da proposta normativa, faz-se, a seguir, sugestões de inclusão de novos artigos como se fosse um comentário aos art. 19, mas se trata de comentários adicionais sobre a Seção III.
1. Adicionar um artigo novo (advertência em caso de adição de açúcares):
Art. XXX. A rotulagem dos alimentos de transição para lactentes e crianças de primeira infância deve conter a advertência: “Este produto contém açúcar de adição e não deve ser consumido por lactentes e crianças de até 2 (dois) ano de idade”, quando o açúcar de adição for utilizado no produto.
Parágrafo único. Os produtos com alto teor de açúcar devem indicar no painel frontal: “Esse produto não deve ser consumido entre as refeições principais por conter alto teor de açúcar”.
2. Incluir mais um novo artigo (estratégia para garantir minimamente a legibilidade):
Art. YYY. As informações de rotulagem estabelecidas nessa Seção devem ser apresentadas com letras de tamanho e realce que garantam a visibilidade e a legibilidade da informação, em cor contrastante com o fundo do rótulo e indelével. 
3. Incluir mais um novo artigo (limite o uso de alegações)
Incluir mais um novo artigo que limite o uso de alegações ou que ao menos delimite a maneira de utilizar, na mesma linha do que está previsto para as alegações de conteúdo na rotulagem das fórmulas infantis.</t>
  </si>
  <si>
    <t>1. advertência em caso de adição de açúcares 
A atualização da legislação aplicável aos alimentos de transição precisa incorporar as recomendações e as contraindicações vigentes. Especificamente com relação ao açúcar de adição, há uma série de referências que não recomendam a oferta antes dos 2 anos de idade, a exemplo do Guia Alimentar para Crianças Brasileiras Menores de 2 anos, do Comitê de Nutrição da Sociedade Europeia de Gastroenterologia, Hepatologia e Nutrição Pediátrica (ESPGHAN) e do Guia Prático de Alimentação da Criança de 0 a 5 anos elaborado pelo Departamento de Nutrologia e Pediatria Ambulatorial da Sociedade Brasileira de Pediatria.
Acrescente-se que a Public Health England, agência executiva operacionalmente autônoma do Departamento de Saúde da Inglaterra, publicou, em junho de 2019, um detalhado relatório no qual destaca evidências e oportunidades de ação relacionadas aos alimentos e bebidas destinados a bebés e crianças pequenas. Neste documento, destaca a importância de que Alimentos com alta quantidade de açúcar indiquem sua inadequação para consumo entre as refeições.
Tedstone, A., Nicholas, J., MacKinlay, B., Knowles, B., Burton, J., &amp; Owtram, G. (2019). Foods and drinks aimed at infants and young children: evidence and opportunities for action. Public Health England: London, UK. Disponível em: https://assets.publishing.service.gov.uk/media/5d135aeeed915d3189039b4c/Foods_and_drinks_aimed_at_infants_and_young_children_June_2019.pdf
2. Estratégia para garantir minimamente a legibilidade
A legislação deve prever critérios mais claros para garantir a efetiva legibilidade das informações obrigatórias indicadas nos rótulos dos alimentos, sob pena de tornar-se letra morta. Por tal razão, estamos sugerindo que a mesma regra que se pretende aprovar com relação às fórmulas para nutrição enteral seja aplicável aos demais produtos abrangidos por essa legislação.
3. Limite ao uso de alegações
Muitas das alegações inseridas nos rótulos transmitem a falsa percepção de saudabilidade, o induz o consumidor a engano, situação vedada pelo Código de Defesa do Consumidor. 
Acerca da importância da limitação do uso de alegações, trazemos a contribuição da já citada Public Health England:
“The use of nutrition and implied health claims, and health halo statements, can suggest
to parents that products are healthier than their nutrient composition indicates. In
addition, product names do not always reflect the range and balance of ingredients
used, for example where the product name suggests that it is savoury or vegetable
based, whereas the first, or main ingredient is fruit”.
Tedstone, A., Nicholas, J., MacKinlay, B., Knowles, B., Burton, J., &amp; Owtram, G. (2019). Foods and drinks aimed at infants and young children: evidence and opportunities for action. Public Health England: London, UK. Disponível em: https://assets.publishing.service.gov.uk/media/5d135aeeed915d3189039b4c/Foods_and_drinks_aimed_at_infants_and_young_children_June_2019.pdf</t>
  </si>
  <si>
    <t>A legislação deve prever critérios mais claros para garantir a efetiva legibilidade das informações obrigatórias indicadas nos rótulos dos alimentos, sob pena de tornar-se letra morta. por tal razão, a Anvisa caminha bem ao prever critérios mínimos para garantir a legibilidade das informações.</t>
  </si>
  <si>
    <t>Art. 41. Em adição aos limites mínimos e máximos e condições de uso estabelecidos na Instrução Normativa - IN nº X, de XXXX, para os constituintes utilizados na formulação dos produtos abrangidos por esta Resolução, devem ser observados os seguintes requisitos:</t>
  </si>
  <si>
    <t>Ajuste no texto, pois a palavra limites está repetida.</t>
  </si>
  <si>
    <t>Parágrafo único.  Os produtos fabricados até o final do prazo de adequação poderão ser comercializados até o fim do seu prazo de validade.</t>
  </si>
  <si>
    <t>O prazo parece adequado para os ajustes aqui indicados. Um aspecto importante a ser reforçado é que, uma vez definido o prazo para a adequação, a Anvisa precisa assegurar que esse prazo seja efetivamente cumprido. Na remota hipótese de se fazer necessária alguma adaptação pontual, deve haver uma discussão com múltiplos atores, a fim de que os diferentes pontos de vistas possam ser considerados.</t>
  </si>
  <si>
    <t>As referências estão citadas ao longo dos comentários.
Não foi possível adicionar anexo com imagens ilustrativas de produtos destinados a bebês de 8 meses com adição de açúcar presente no mercado europeu, pois o formulário travava e apagava a ada tentativa.</t>
  </si>
  <si>
    <t>Gostaríamos de registrar a importância da consolidação e atualização das regras aplicáveis aos produtos supramencionados, medida que tende a facilitar a compreensão do sistema normativo por todos os atores, resultando, no mais das vezes, em um cenário mais favorável aos consumidores. Destacamos, em especial, o acerto na inclusão dos alimentos de transição e alimentos à base de cereais para lactentes e crianças de primeira infância na etapa final do processo que antecedeu a abertura da Consulta Pública, por se tratar de tema de extrema importância e cuja legislação está ultrapassada em vários aspectos há muitos anos.</t>
  </si>
  <si>
    <t>Ainda que tenha caminhado muito bem em vários temas, há que se ter atenção para aspectos relevantes da alimentação infantil, especialmente na etapa de introdução alimentar, do que resulta a necessidade de atenção com a não recomendação da oferta de produtos com açúcar adicionado a menores de 2 anos de idade, assim como o aspecto da textura dos alimentos, que deve favorecer o desenvolvimento do aprendizado da mastigação. Outro ponto que deve ser destacado é a necessidade de que haja maior detalhamento de ferramentas para garantir um mínimo de legibilidade das informações, assim como estratégias para reduzir o impacto das alegações, que, hoje, comunicam mais o que as informações obrigatórias, em claro desajuste na hierarquia das informações nos rótulos.</t>
  </si>
  <si>
    <t>2024-06-25 20:22:24</t>
  </si>
  <si>
    <t>FOODSTAFF ASSESSORIA DE ALIMENTOS LTDA</t>
  </si>
  <si>
    <t>ccccvcccc</t>
  </si>
  <si>
    <t>§ 3º Além do disposto no caput e nos incisos de I a IV desse artigo, podem ser adicionados às fórmulas dietoterápicas para erros inatos do metabolismo os constituintes opcionais listados no Anexo V, VIII, XIII e XV da Instrução Normativa - IN nº X, de XXXX, conforme o caso, desde que observados os limites mínimos e máximos e condições de uso estabelecidos nos referidos Anexos.</t>
  </si>
  <si>
    <t>Considerar com base no mesmo racional, os constituintes opcionais dos Anexos VIII (CONSTITUINTES OPCIONAIS AUTORIZADOS PARA USO EM ALIMENTOS DE TRANSIÇÃO E ALIMENTOS À BASE DE CEREAIS PARA LACTENTES E CRIANÇAS DE PRIMEIRA INFÂNCIA) e XV (LIMITES MÍNIMOS E MÁXIMOS DE CONSTITUINTES OPCIONAIS AUTORIZADOS PARA FÓRMULAS PEDIÁTRICAS PARA NUTRIÇÃO ENTERAL).</t>
  </si>
  <si>
    <t>II - as quantidades não ultrapassem os limites máximos estabelecidos nos Anexos I e II da Instrução Normativa - IN nº X, de XXXX, no caso de fórmulas infantis, fórmulas pediátricas para nutrição enteral; e
III - as quantidades não ultrapassem os limites máximos estabelecidos nos Anexos XI e XII da Instrução Normativa - IN nº X, de XXXX, no caso de fórmulas para nutrição enteral.</t>
  </si>
  <si>
    <t>Não faz sentido e pode gerar confusão quanto ao cumprimento dos requerimentos para as categorias em que se permite modificações desde que justificadas.
De acordo com:
Art. 5º As fórmulas infantis destinadas a necessidades dietoterápicas específicas devem:
I - conter valor energético e de nutrientes baseado na composição das fórmulas infantis para lactentes e fórmulas infantis de seguimento para lactentes ou crianças de primeira infância estabelecidos no art. 4º desta Resolução, conforme o caso, apresentando modificações necessárias para atender às necessidades específicas decorrentes de alterações fisiológicas ou patológicas, temporárias ou permanentes de lactentes e crianças de primeira infância, incluindo a redução de risco de alergias em indivíduos predispostos, para as quais o produto é especificamente formulado;
E Artigo 32, Parágrafo único:
Art. 32. As fórmulas dietoterápicas para erros inatos do metabolismo promovidas ou apresentadas como adequadas para satisfazer, por si só, as necessidades nutricionais dos indivíduos a que se destinam, devem cumprir com todos os requisitos de composição dispostos nos: I - Anexos I e II da Instrução Normativa - IN nº X, de XXXX, no caso de produtos destinados a lactentes e crianças de primeira infância; e II - Anexos XI e XII da Instrução Normativa - IN nº X, de XXXX, no caso de produtos destinados a indivíduos maiores de três anos.
Parágrafo único. Modificações nos requisitos de composição de que tratam os incisos I e II desse artigo podem ser realizadas, desde que sejam seguras e necessárias para atender as necessidades nutricionais específicas do erro inato do metabolismo para o qual o produto é indicado, com base em evidências científicas.</t>
  </si>
  <si>
    <t>Considerar um alinhamento dos prazos de adequação com relação à RDC 843/24.
Art. 31. Fica estabelecido o prazo até 1°setembro de 2025 para a solicitação de registro das fórmulas dietoterápicas para erros inatos do metabolismo que tenham sido objeto de comunicado de início de fabricação ou importação junto à autoridade sanitária competente até a data de entrada em vigor desta Resolução.
Parágrafo único. Os produtos de que trata o caput deste artigo que sejam fabricados até a data de publicação da decisão final sobre a solicitação de registro podem ser disponibilizados no mercado até o final de seus prazos de validade.</t>
  </si>
  <si>
    <t>Considerar um alinhamento dos prazos de adequação com relação à RDC 843/24.</t>
  </si>
  <si>
    <t>Atualização e harmonização de critérios entre as legislações vigentes.</t>
  </si>
  <si>
    <t>Possíveis impactos negativos devido a unificação e harmonização das normativas, por exemplo em uma situação em que um requerimento atualmente previsto e que possa não ter sido considerado e identificado durante o processo de Consulta Pública.</t>
  </si>
  <si>
    <t>2024-06-26 16:27:42</t>
  </si>
  <si>
    <t>REDE IBFAN BRASIL</t>
  </si>
  <si>
    <t>Associação que visa promover e defender o aleitamento materno e atuar contra as práticas não éticas de marketing e comercialização de produtos que interferem com a amamentação.</t>
  </si>
  <si>
    <t>Professora</t>
  </si>
  <si>
    <t>I. ALIMENTO À BASE DE CEREAL PARA LACTENTES E CRIANÇAS DE PRIMEIRA INFÂNCIA: alimento destinado a lactentes a partir de seis meses de idade.
II- ALIMENTO DE TRANSIÇÃO PARA LACTENTES E CRIANÇAS DE PRIMEIRA INFÂNCIA: alimento preparado e conservado por meios físicos para uso direto ou emprego em preparado caseiro, destinado a lactentes a partir de seis meses de idade.
VIII - fórmula de nutrientes para recém-nascidos de alto risco: composto de nutrientes apresentado ou indicado para suplementar a alimentação recém-nascidos prematuros e ou de alto risco.
X - fórmula infantil de seguimento para crianças de primeira infância - produto em forma líquida ou em pó utilizado para crianças de primeira infância.
XI - fórmula infantil de seguimento para lactentes: produto em forma líquida ou em pó utilizado por indicação de profissional qualificado, para lactentes partir de seis meses até 12 meses de idade incompletos (11 meses e 29 dias). entende-se como profissional qualificado médico ou nutricionista.
XII. fórmula infantil destinada a necessidades dietoterápicas específicas: produto em forma líquida ou em pó, utilizado por indicação de profissional qualificado, cuja composição foi alterada com o objetivo de atender às necessidades específicas, decorrentes de alterações fisiológicas ou patológicas, temporárias ou permanentes de lactentes, de crianças de primeira infância, de recém-nascidos pré-termo e de alto risco. Entende-se por profissional qualificado médico ou nutricionista.
XIII - fórmula infantil para lactentes: produto em forma líquida ou em pó, utilizado sob prescrição por profissional qualificado, destinado à alimentação de lactentes até o sexto mês de vida para satisfação de suas necessidades nutricionais. entende-se por profissional qualificado médico ou nutricionista</t>
  </si>
  <si>
    <t>XII - A fórmula de nutrientes para recém-nascidos de alto risco não deve ser apresentada no mesmo parágrafo que define fórmula infantil destinada a necessidades dietoterápicas específicas, pois não consiste em fórmula infantil. Além disso, trata-se de um produto que é comercializada de forma diferenciada das demais fórmulas infantis.</t>
  </si>
  <si>
    <t>IV - Carboidratos como maltose, sacarose, glicose, maltodextrina, xarope de glicose, xarope de glicose desidratado e amidos, podem ser utilizados apenas na fórmula infantil destinada a necessidades dietoterápicas específicas ou na fórmula de nutrientes para recém-nascidos de alto risco
§ 3º; Processos tecnológicos aplicados às formulas infantis como hidrólise parcial ou total das proteínas devem ser aplicados para atender às necessidades específicas decorrentes de alterações fisiológicas ou patológicas, temporárias ou permanentes de lactentes e crianças de primeira infância</t>
  </si>
  <si>
    <t>Art. 5º As fórmulas infantis destinadas a necessidades dietoterápicas específicas devem abranger àquelas destinadas ao manejo dos sintomas de refluxo, para as quais se permite a adição de amidos ou outros constituintes não adequados às formulas infantis para lactentes.
§ 2º No que diz respeito ao requisitos de composição, qualidade, segurança e rotulagem, as fórmulas de nutrientes para recém-nascidos de alto risco devem ser objeto de outro artigo dessa RDC, não devem ser abordadas no mesmo artigo das fórmulas infantis destinadas a necessidades dietoterápicas específicas.</t>
  </si>
  <si>
    <t>V - Fórmula de nutrientes para recém-nascidos de alto risco deve estar em categoria separada da de fórmulas infantis destinadas a necessidades dietoterápicas específicas</t>
  </si>
  <si>
    <t>Fórmula de nutrientes não são fórmulas infantis. Além disso, são produtos comercializados em contextos diferentes das fórmulas infantis</t>
  </si>
  <si>
    <t>IV - a advertência “Este produto contém mel e não deve ser consumido por lactentes até 2 (dois) anos de idade”, em destaque e negrito, no caso de fórmulas infantis de seguimento para crianças de primeira infância adicionadas de mel;</t>
  </si>
  <si>
    <t>Não é permitido o uso de alegações de propriedades funcionais ou de alegações de propriedades de saúde na rotulagem de fórmulas infantis, compostos lácteos apresentados para crianças, leite em pó, leites fluidos, leites modificados e similares de origem vegetal, alimentos de transição e alimentos à base de cereais indicados para lactentes ou crianças de primeira infância, bem como outros alimentos ou bebidas à base de leite ou não, quando comercializados ou de outra forma apresentados como apropriados para a alimentação de lactentes e crianças de primeira infância.</t>
  </si>
  <si>
    <t>Atualização com novas concepções técnicas e harmonização internacional com a Recomendação N. 5 da OMS, o Guidance on ending the inappropriate promotion of foods for infants and young children: implementation manual, as diretrizes alimentares do Guia Alimentar para Crianças Brasileiras Menores de 2 anos. Aprofundar a justificativa com base nesses documentos.</t>
  </si>
  <si>
    <t>§ 3º - Excluir.</t>
  </si>
  <si>
    <t>A Lei nº 11.265, de 2006 não faz referência às fórmulas dietoterápicas para erros inatos do metabolismo. Sugerimos excluir esse parágrafo</t>
  </si>
  <si>
    <t>Reunir em uma mesma legislação o rol de alimentos destinados para criança pode facilitar o monitoramento das práticas de comercialização dos mesmos à luz da Lei 11265/2006</t>
  </si>
  <si>
    <t>Propostas de alteração na definição de alguns dos produtos e de seu agrupamento em subcategorias</t>
  </si>
  <si>
    <t>2024-06-26 16:50:22</t>
  </si>
  <si>
    <t>HESTIA INVESTIMENTOS E PARTICIPAÇÕES LTDA</t>
  </si>
  <si>
    <t>Empresa de investimentos</t>
  </si>
  <si>
    <t>Engenheira quimica</t>
  </si>
  <si>
    <t>Nós entendemos que a abrangência desta Consulta Pública é reduzida, e que há muitos outros temas que permeiam o universo da alimentação infantil, mas que não cabem ser tratados nessa CP. Como instituição que atua no mercado infantil queremos continuar a discussão para num futuro breve termos uma legislação mais progressiva. A ANVISA e consequentemente o Brasil pode se tornar uma referencia na regularização dos produtos escopo desta Consulta Pública, tomando como referencia sim, o Codex Alimentarius e legislações de outros países, mas sem se apegar somente a essas normativas . Também entendemos as limitações do que pode ser implementado de imediato, sem grandes impactos no setor regulado, mas acreditamos que só com as mudanças propostas a norma ainda continua desatualizada e e que precisará em muito breve de uma revisão mais sistêmica.</t>
  </si>
  <si>
    <t>ITEM I
i - Alimento à base de cereal para lactentes e crianças de primeira infância: alimento destinado a complementar a alimentação de lactentes a partir de 6 meses de idade completos, considerando as necessidades nutricionais de lactentes e de crianças de primeira infância como parte de uma dieta diversificada, adequado à sua maturidade fisiológica e seu desenvolvimento neuropsicomotor.
ITEM II
II - Alimentos de transição para lactentes e crianças de primeira infância: alimento in natura ou minimamente processado , conservado por meios físicos para uso direto ou emprego em preparos caseiros, utilizado a partir de 6 meses completos na introdução da alimentação de lactentes e crianças de primeira infância, com o objetivo de tornar essa alimentação balanceada, adequada às suas necessidades e com alimentos de uso familiar, respeitando sua maturidade fisiológica e seu desenvolvimento neuropsicomotor. 
ITEM III
III - biscoito ou bolacha: produto obtido pela mistura de farinhas, amidos ou féculas com outros ingredientes, submetidos a processos de amassamento e cocção, fermentados ou não, podendo apresentar cobertura, recheio, formato e textura diversos;
ITEM IV
IV - Cereal desidratado: alimento à base de cereal, com ou sem leguminosas, com baixo teor de umidade, laminado, cilindrados, rolados, inflados, flocados, extrusados, pré-cozido ou obtido por outros processos tecnológicos considerados seguros para a produção de alimentos, podendo apresentar cobertura, formato e textura diversos, mas  que permita a alteração de sua consistência com o acréscimo de água, leite ou outro líquido conveniente para a alimentação de lactentes.
ITEM XIX
XIX - massa alimentícia: produto obtido da farinha de trigo (gênero Triticum), de derivados de trigo durum (Triticum durum L.) ou de derivados de outros cereais, leguminosas, raízes ou tubérculos, resultante do processo de empasto e amassamento mecânico, sem fermentação, podendo ser apresentado seco, fresco, pré-cozido, instantâneo ou pronto para o consumo, em diferentes formatos e recheios.
PROPOSTA DE INCLUSÃO 01
XXIV - alimento desidratado para lactentes e crianças de primeira infância:  são alimentos processados por meios físicos, de acordo com a característica de cada alimento, de modo a prevenir a deterioração.</t>
  </si>
  <si>
    <t>ITEM I- Retirada da palavra PROGRESSIVAMENTE. 
Justificativa: Segundo, o Guia alimentar para população brasileira menor de 2 anos, aos de 6 meses de vida completos, o bebê está apto a receber alimentos IN NATURA ou MINIMAMENTE PROCESSADOS junto ao leite materno. Sem a necessidade de ter uma oferta progressiva ou gradual; ao contrário, o mencionado Guia preconiza, é importante que, a partir de 6 meses, a dieta seja diversificada e constante. Guia Alimentar para crianças brasileiras menores de 2 anos, Ministério da saúde, 2019 - Disponível em https://portal.saude.pe.gov.br/sites/portal.saude.pe.gov.br/files/guia_alimentar_para_criancas_brasileiras_menores_de_2_anos.pdf
Ainda em novo guideline publicado em 2023 a Organização Mundial de saúde, reiterou que a oferta de alimentos para bebês a partir do sexo mês de vida seja feito em textura adequada para o desenvolvimento neuropsicomotor, e a palavra progressivamente pode ser fator de confusão para a população, não ofertando a comida da família e procurando comidas específicas para bebês. Diretriz da OMS para alimentação complementar de bebês e crianças pequenas de 6 a 23 meses de idade, OMS, 2023
Disponível em:  https://www.who.int/publications/i/item/9789240081864
ITEM II
II - Alimentos de transição comercializados como próprios para bebês a partir de 6 meses de vida, devem estar alinhados às proposições atuais de saúde, a exemplo do que indicou a Organização Mundial de Saúde no Guideline. 
Evidências de nível A reforçam que o uso de alimentos IN NATURA e/ou pouco processados, variados e em textura adequada são essenciais para o desenvolvimento de um bom hábito alimentar. Junto à OMS, o Guia Alimentar para crianças brasileiras reforça a ideia de que a comida da criança deve estar sempre o mais próximo possível da comida da família, portanto, enfatizamos aqui o cuidado e responsabilidade com os alimentos objeto da presente consulta pública, permitidos nessa normativa. Ao serem rotulados como PRÓPRIOS para lactentes e crianças de primeira infância, esses produtos devem se encaixar nas evidências científicas mais recentes: .Guia Alimentar para crianças brasileiras menores de 2 anos, Ministério da saúde, 2019 e ; Diretriz da OMS para alimentação complementar de bebês e crianças pequenas de 6 a 23 meses de idade, OMS, 2023
Disponíveis em:
https://portal.saude.pe.gov.br/sites/portal.saude.pe.gov.br/files/guia_alimentar_para_criancas_brasileiras_menores_de_2_anos.pdf
OMS, 2023 disponível em: https://www.who.int/publications/i/item/9789240081864
ITEM III
Em 1º de julho de 2022, a ANVISA publicou a Resolução RDC n.º 711 que dispõe  sobre os requisitos sanitários dos amidos, biscoitos, cereais integrais, cereais processados, farelos, farinhas, farinhas integrais, massas alimentícias e pães. Nesta normativa há a definição do que é biscoito/bolacha, e, portanto, a definição deveria ser a mesma em todos os documentos que fazem referência a este tipo de alimento, de forma a não propiciar divergências no entendimento de ambas às normas, visto que para a fabricação de um biscoito para lactentes e crianças de primeira infância , a legislação base sobre este produto também deve ser obedecida. 
ITEM IV
A Resolução RDC n.º 711, de 01 de julho de 2022 traz no Capítulo 1 - Disposições preliminares a definição de cereais processados. A junção desta definição com a apresentada nesta Consulta Pública torna o conceito mais completo, de forma a não limitar o desenvolvimento de alimentos à base de cereais  para lactentes e crianças de primeira infância.
ITEM XIX
Em 1º de julho de 2022, a ANVISA publicou a Resolução RDC n.º 711 que dispõe  sobre os requisitos sanitários dos amidos, biscoitos, cereais integrais, cereais processados, farelos, farinhas, farinhas integrais, massas alimentícias e pães. Nesta normativa há a definição do que é biscoito/bolacha, e, portanto a definição deveria ser a mesma em todos os documentos que fazem referência a este tipo de alimento, de forma a não propiciar divergências no entendimento de ambas às normas, visto que para a fabricação de uma massa para lactentes e crianças de primeira infância , a legislação base sobre este produto também deve ser obedecida. 
PROPOSTA DE INCLUSÃO 01
O Codex Alimentarius, no documento CX 73/1981 – Rev2023 - Standard for Canned Baby Foods, define o que é um alimento desidratado para lactentes e crianças de primeira infância (item 1.2), e a referida CP só aborda a definição de cereal desidratado. A solicitação de inclusão desta categoria de alimento é permitir a ampliação da oferta de alimentos no mercado, respeitando as normativas já vigentes de composição e segurança para a faixa etária.</t>
  </si>
  <si>
    <t>I – à forma de apresentação em:
a) prontos para o consumo, quando não necessitam de reconstituição e/ou adição de outros ingredientes para o seu consumo, e são tratados termicamente antes ou depois do envase para evitar deterioração;
II - ao aspecto e tamanho das partículas em:
a)	Homogêneos de aspecto uniforme, constituídos por partículas pequenas que não requerem mastigação,  para lactentes ou crianças de primeira infância com necessidade ou diagnóstico específico que dificulte ou impossibilite a mastigação.
§ 1º Alimentos homogêneos e líquidos devem ser consumidos somente com recomendação de médicos e nutricionistas.</t>
  </si>
  <si>
    <t>ITEM I - a
A Resolução RDC n.º 719, de 01 de julho de 2022, que dispõe sobre os requisitos sanitários das misturas para o preparo de alimentos e dos alimentos prontos para o consumo, traz no inciso I de seu artigo 2o, a no Capítulo 1, que cuida das disposições preliminares, a definição de alimento pronto para consumo. Para que haja convergência entre os conceitos nas normas, sugerimos a adição de um texto para indicar que o produto também não precisa da adição de outros ingredientes, como está na RDC 719/2022.
II - Em aspecto e tamanho das partículas em:
A introdução alimentar deve acontecer por volta de 6 meses, segundo a OMS 2023, que é quando lactentes já tem desenvolvimento neuropsicomotor adequado para comer alimentos sólidos, além do leite materno. As evidências trazem que a idade que compreende a introdução alimentar vai de 6 a 24 meses e que durante esse período o lactente desenvolve funções motoras, sensoriais e cerebrais que levará para toda vida. A programação metabólica que acontece nesse período já está bastante documentada e a legislação precisa ser suporte aos direitos da criança quanto a qualidade, rotulagem e comercialização de alimentos voltados a primeira infância. Diretriz da OMS para alimentação complementar de bebês e crianças pequenas de 6 a 23 meses de idade, OMS, 2023
Nesta seção, de alimentos de transição e suas texturas, cabe a preocupação com a autorização de alimentos caracterizados como:  ” Homogêneos de aspecto uniforme, constituídos por partículas pequenas que não requerem mastigação” sejam  vinculados como adequados a lactentes e crianças nessa fase visto que todos os órgãos de saúde, OMS, Sociedade Brasileira de Pediatria, Ministério da Saúde, profissionais  técnicos do cuidado materno infantil, como Nutricionistas, Fonoaudiólogos, Odontopediatras, Terapeutas Ocupacionais baseados nas atuais evidências científicas não indicam texturas lisas e homogêneas nesse início. Esse tipo de alimento, assim como os sucos de frutas, aumentam o risco de dificuldades alimentares devido ao não contato com a mastigação e diminuem o consumo de fibras e nutrientes importantes nessa fase. Segundo o Guia Alimentar para criança brasileira de 2019:;
 “Não ofereça preparações líquidas e nem use liquidificador, mixer ou peneira. Se a criança continuar com a consistência líquida, terá dificuldade em aceitar alimentos mais sólidos no futuro, podendo apresentar engasgo e ânsia de vômito. Alimentos líquidos como sopas, sucos e caldos, por conterem mais água, fornecem menos energia e nutrientes do que a criança precisa. A consistência adequada é aquela que não escorre da colher, que é firme, que dá trabalho para mastigar, ajudando no desenvolvimento da face e dos ossos da cabeça, colaborando para a respiração adequada e o aprendizado da mastigação.”
	Esse tipo de papa de fruta ou legumes e verduras,  deve ter rotulagem clara de que não é indicada a crianças de até 36 meses e, portanto, não entra no escopo de alimentos de transição. Podem ser listados em alimentos para fins especiais, quando por necessidade nutricional específica ou risco o lactente precise de alimentos batidos ou processados.
Esperamos que com essa base sólida de recomendações científicas, alimentos de textura lisa e homogênea não sejam mais listados como aptos a essa faixa etária, mesmo que tenham bons ingredientes. Visando proteger a formação do hábito alimentar de lactentes e promovendo melhor desenvolvimento neuropsicomotor. Guia Alimentar para crianças brasileiras menores de 2 anos, Ministério da saúde, 2019 ; Diretriz da OMS para alimentação complementar de bebês e crianças pequenas de 6 a 23 meses de idade, OMS, 2023
Disponíveis em:
https://portal.saude.pe.gov.br/sites/portal.saude.pe.gov.br/files/guia_alimentar_para_criancas_brasileiras_menores_de_2_anos.pdf
OMS, 2023 disponível em: https://www.who.int/publications/i/item/9789240081864</t>
  </si>
  <si>
    <t>I - devem conter quantidades de sódio, açúcar, densidade energética, proteína e vitamina C que atendam aos limites mínimos e máximos estabelecidos no Anexo VII da Instrução Normativa - IN nº X, de XXX, com base no alimento pronto para o consumo, conforme instruções de preparo indicadas pelo fabricante no rótulo;</t>
  </si>
  <si>
    <t>ITEM I
Ao longo dos anos, o conceito de programação metabólica foi ganhando robusta evidência científica, visando proteger e preparar o bebê para uma melhor saúde bio /psico /social /motora ao longo dos anos. Devido ao aumento de patologias e mortes em decorrência de hábitos alimentares e de vida, a formação dos hábitos alimentares na infância se tornou parte importante do cuidado em saúde pública, iniciando pela proteção e promoção do aleitamento materno até os 2 anos ou mais e se estendendo para a introdução de alimentos de 6 meses de vida até os 24 meses de idade. 
Nesse aspecto, vale ressaltar que devido a formação neurológica é nessa idade de 0 a 36 meses que os bebês aprendem e constroem sua relação com os alimentos, e por isso já em 2019 o Guia Alimentar para menores de 2 anos, afirma através de evidências e consensos mundiais que a base da alimentação dos bebês deve ser de alimentos IN NATURA OU MINIMAMENTE processados, sem adição de açúcar, adoçantes, corantes, conservantes, realçadores de sabor e o mais próximo da comida família.
É importante ressaltar que já não há dúvidas na comunidade científica dos malefícios dos AÇÚCARES DE ADIÇÃO, incluídos os diversos nomes que podem ser utilizados para o açúcar, frutoses, xaropes, maltoses, mel, frutas secas e purês de frutas concentrados,  nenhum desses alimentos se seguidas corretamente as recomendações do Guia alimentar Brasileiro, da Sociedade Brasileira, Americana e Europeia de pediatria e da Organização Mundial de Saúde devem ser permitidos em ALIMENTOS DE TRANSIÇÃO E A BASE DE CEREAIS para crianças de primeira infância até 24 meses de idades completos.
No Brasil, atualmente, 1 em cada 3 crianças apresenta sobrepeso ou obesidade infanto-juvenil segundo o ENANI de 2019, e é, então,  um chamado urgente de saúde pública que as leis protejam crianças de primeira infância de consumirem produtos rotulados como próprios para a partir de 6 meses de idade e que contenham ingredientes que comprovadamente trazem danos a saúde.
Guia Alimentar para crianças brasileiras menores de 2 anos, Ministério da saúde, 2019 ; Diretriz da OMS para alimentação complementar de bebês e crianças pequenas de 6 a 23 meses de idade, OMS, 2023; Estudo Nacional de Alimentação e Nutrição Infantil, ENANI, 2019
Disponíveis em:
https://portal.saude.pe.gov.br/sites/portal.saude.pe.gov.br/files/guia_alimentar_para_criancas_brasileiras_menores_de_2_anos.pdf
 https://www.who.int/publications/i/item/9789240081864
https://enani.nutricao.ufrj.br/</t>
  </si>
  <si>
    <t>Art. 14. A denominação dos alimentos de transição para lactentes e crianças de primeira infância deve corresponder à denominação de venda do alimento convencional ou do ingrediente principal, de acordo com a legislação específica, com palavras adequadas às características ou à denominação consagrada.</t>
  </si>
  <si>
    <t>A alteração sugerida busca aproximar a redação ao indicado pelo Codex e seguir alinhamento baseado em evidências científicas da OMS e Ministério da Saúde que consolidam a não utilização de termos que confundam o consumidor e/ou que propiciem a não oferta da comida da família, baseada em alimentos in natura e minimamente processados. CODEX – Standard for Canned Baby Foods – CXS 73 – 1981- Rev2023</t>
  </si>
  <si>
    <t>Art. 15. A rotulagem dos alimentos de transição para lactentes e crianças de primeira infância deve conter a advertência: “Este produto contém mel e não deve ser consumido por lactentes até 2 anos de idade”, quando o mel for utilizado no produto. 
PROPOSTA DE INCLUSÃO 02
Art. XX – O rótulo dos alimentos para lactentes não deve incluir a recomendação, seja expressa ou implícita, de que o alimento é adequado para bebês menores de 6 meses.
PROPOSTA DE INCLUSÃO 03
Art. 17 – Se for adicionado mel como ingrediente, a palavra deve vir associada com a palavra “esterilizado”. 
PROPOSTA DE INCLUSÃO04
Art. XX – Se o teor de monossacarídeos e dissacarídeos de açúcares adicionados e mel for maior que 4g / 100g, incluir a palavra “adoçado” no painel principal do rótulo.</t>
  </si>
  <si>
    <t>“Botulismo infantil - Este tipo de botulismo é uma forma de ocorrência intestinal mais frequente em crianças com idade entre 3 e 26 semanas, tendo uma das principais causas o consumo de mel de abelha nas primeiras semanas de vida.
Os casos de botulismo infantil têm sido notificados na Ásia, Austrália, Europa, América do Norte e América do Sul. A incidência e a distribuição real não são precisas porque os profissionais de saúde, em poucas ocasiões, suspeitam de botulismo.
Esta doença pode ser responsável por 5% dos casos de morte súbita em lactentes.” (https://www.gov.br/saude/pt-br/assuntos/saude-de-a-a-z/b/botulismo). 
PROPOSTA DE INCLUSÃO 02
A Lei n.º  11.265/2006, que regulamenta a comercialização de alimentos para lactentes e crianças de primeira infância dispõe no Art. 14, item III, que é proibido utilizar expressões ou denominações que induzam à identificação do produto como apropriado ou preferencialmente para a alimentação de lactente menor de 6 (seis) meses de idade. A inclusão deste artigo na nova normativa reforça o que a NBCAL já exige. Países como Austrália e Nova Zelândia trazem exigência semelhante no Australia and New Zeland Food Standards Code -  Standard 2.9.2 – Food for Infant, quando citam que o rótulo de uma embalagem de alimento para bebês não deve incluir a recomendação, seja expressa ou implícita, de que o alimento é adequado para bebês menores de 4 meses.
PROPOSTA DE INCLUSÃO 03
É sabido, que um dos tratamentos térmicos que podem inativar os esporos do Clostridium botulinum, que podem germinar e produzir toxinas no intestino dos bebês, provocando o Botulismo Infantil,  é a esterilização. Trazer a informação de que o ingrediente mel é esterilizado,  é uma ação de segurança de alimentos. 
“As células vegetativas de C. botulinum são destruídas durante a pasteurização, o que não acontece com os seus esporos que são bastante mais resistentes. Para que esta destruição ocorra, é necessário sujeitar os alimentos a um aquecimento a 121ºC durante 3 minutos, que é considerado o tratamento térmico de referência para os produtos cujo pH é superior a 4,5 e aw superior a 0,93, característicos dos produtos onde os esporos de C. botulinum podem germinar e a sua toxina ser produzida.” (https://www.asae.gov.pt/seguranca-alimentar/riscos-biologicos/clostridium-botulinium.aspx). “As toxinas produzidas por todos os subgrupos são destruídas nas seguintes condições: 80ºC durante 20 a 30 minutos, 85ºC durante 5 minutos, ou 90ºC durante alguns segundos.” (https://www.asae.gov.pt/seguranca-alimentar/riscos-biologicos/clostridium-botulinium.aspx)
Países como Austrália e Nova Zelândia exigem no Australia and New Zeland Food Standards Code -  Standard 2.9.2 – Food for Infant, que se for adicionado mel, como ingrediente, a palavra deve vir associada a palavra “esterilizado”. E está é uma ação importante de segurança de alimentos, minimizando assim o índice de DTAs em lactentes e crianças de primeira infância. 
PROPOSTA DE INCLUSÃO 04
E o uso da expressão “adoçado” em produtos destinados à lactentes e crianças de primeira infância vem ao encontro do Art. 10, item II, da RDC 727/2022, que diz que a denominação de venda do alimento pode conter   palavras ou frases adicionais, junto ou próximas da denominação do alimento, para evitar que o consumidor seja induzido a erro ou engano com respeito à natureza e condições físicas próprias do alimento, incluindo o tipo de cobertura, a forma de apresentação, a condição ou o tipo de tratamento a que tenha sido submetido. Torna mais clara a natureza do alimento. Esta advertência é usada  na Austrália e Nova Zelândia na rotulagem de alimentos para alimentos infantis (Australia and New Zeland Food Standards Code -  Standard 2.9.2 – Food for Infant- 2.9.2 - 7 (3d).</t>
  </si>
  <si>
    <t>I - devem ser formulados com um ou mais produtos dos seguintes cereais: trigo, arroz, cevada, aveia, centeio, milho, painço, milheto, sorgo  e/ou pseudo-cereais: quinoa, trigo sarraceno e amaranto.
II - devem conter quantidade de proteína, açúcar  e sódio que atendam aos limites mínimos e máximos estabelecidos no Anexo IX da Instrução Normativa - IN nº X, de XXXX, com base no alimento pronto para o consumo, conforme instruções de preparo indicadas pelo fabricante no rótulo;</t>
  </si>
  <si>
    <t>ITEM I
A quinoa, o amaranto e o trigo sarraceno  não pertencem à família dos cereais (gramíneas), mas, como produzem sementes ricas em amido, são denominados com pseudocereais ou falsos cereais. Devido à sua excelente disponibilidade de nutrientes, mesmo após o seu processamento, e o  fato deles não possuírem glúten, os pseudocereais se tornam ingredientes adequados para produtos isentos de glúten, que são consumidos por lactentes e crianças com doença celíaca. 
https://mgtnutri.com.br/termoglossario/pseudocereais/
https://br.guiainfantil.com/materias/alimentacao/criancas/beneficios-da-quinoa-na-dieta-infantil/
https://acervodigital.ufpr.br/handle/1884/66578
ITEM II
Ao longo dos anos, o conceito de programação metabólica foi ganhando robusta evidência científica, visando proteger e preparar o bebê para uma melhor saúde bio /psico /social /motora ao longo dos anos. Devido ao aumento de patologias e mortes em decorrência de hábitos alimentares e de vida, a formação dos hábitos alimentares na infância se tornou parte importante do cuidado em saúde pública, iniciando pela proteção e promoção do aleitamento materno até os 2 anos ou mais e se estendendo para a introdução de alimentos de 6 meses de vida até os 24 meses de idade. 
Nesse aspecto, vale ressaltar que devido a formação neurológica é nessa idade de 0 a 36 meses que os bebês aprendem e constroem sua relação com os alimentos, e por isso já em 2019 o Guia Alimentar para menores de 2 anos, afirma através de evidências e consensos mundiais que a base da alimentação dos bebês deve ser de alimentos IN NATURA OU MINIMAMENTE processados, sem adição de açúcar, adoçantes, corantes, conservantes, realçadores de sabor e o mais próximo da comida família.
É importante ressaltar que já não há dúvidas na comunidade científica dos malefícios dos AÇÚCARES DE ADIÇÃO, incluídos os diversos nomes que podem ser utilizados para o açúcar, frutoses, xaropes, maltoses, mel, frutas secas e purês de frutas concentrados,  nenhum desses alimentos se seguidas corretamente as recomendações do Guia alimentar Brasileiro, da Sociedade Brasileira, Americana e Europeia de pediatria e da Organização Mundial de Saúde devem ser permitidos em ALIMENTOS DE TRANSIÇÃO E A BASE DE CEREAIS para crianças de primeira infância até 24 meses de idades completos.
No Brasil, atualmente, 1 em cada 3 crianças apresenta sobrepeso ou obesidade infanto-juvenil segundo o ENANI de 2019, e é, então,  um chamado urgente de saúde pública que as leis protejam crianças de primeira infância de consumirem produtos rotulados como próprios para a partir de 6 meses de idade e que contenham ingredientes que comprovadamente trazem danos a saúde.
Guia Alimentar para crianças brasileiras menores de 2 anos, Ministério da saúde, 2019 ; Diretriz da OMS para alimentação complementar de bebês e crianças pequenas de 6 a 23 meses de idade, OMS, 2023; Estudo Nacional de Alimentação e Nutrição Infantil, ENANI, 2019
Disponíveis em:
https://portal.saude.pe.gov.br/sites/portal.saude.pe.gov.br/files/guia_alimentar_para_criancas_brasileiras_menores_de_2_anos.pdf
 https://www.who.int/publications/i/item/9789240081864
https://enani.nutricao.ufrj.br/</t>
  </si>
  <si>
    <t>I - “cereal” ou nome do cereal ou pseudocereal de origem, opcionalmente seguido ou precedido da respectiva forma de apresentação, quando o produto for constituído por um único tipo de cereal ou pseudocereal;
II - “cereais” ou nomes dos cereais ou pseudocereais utilizados em ordem decrescente de proporção , opcionalmente seguido ou precedido da respectiva forma de apresentação, quando o produto for constituído por dois ou mais tipos de cereais. 
III - nome do cereale/ou pseudocereal ou dos cereais e/ou pseudocereais de origem seguido dos constituintes opcionais que o caracterizem ou seguido dos demais ingredientes, opcionalmente seguido ou precedido da respectiva forma de apresentação, quando o cereal for adicionado de constituintes opcionais; 
IV - massa alimentícia: produto obtido da farinha de trigo (gênero Triticum), de derivados de trigo durum (Triticum durum L.) ou de derivados de outros cereais, leguminosas, raízes ou tubérculos, resultante do processo de empasto e amassamento mecânico, sem fermentação, podendo ser apresentado seco, fresco, pré-cozido, instantâneo ou pronto para o consumo, em diferentes formatos e recheios.
V - biscoito ou bolacha: produto obtido pela mistura de farinhas, amidos ou féculas com outros ingredientes, submetidos a processos de amassamento e cocção, fermentados ou não, podendo apresentar cobertura, recheio, formato e textura diversos;
§ 1º Quando a denominação utilizada for “cereal ou cereais”, os nomes dos cereais e/ou pseudocereais utilizados devem estar presentes no painel principal.</t>
  </si>
  <si>
    <t>ITEM I
Incluir “pseudocereal” para que haja coerência com a proposta efetuada no Art. 17 - item I.
ITEM II
Incluir “pseudocereal” para que haja coerência com a proposta efetuada no Art. 17 - item I.
ITEM III
Incluir “pseudocereal” para que haja coerência com a proposta efetuada no Art. 17 - item I.
ITEM IV
Em 1º de julho de 2022, a ANVISA publicou a Resolução RDC n.º 711 que dispõe  sobre os requisitos sanitários dos amidos, biscoitos, cereais integrais, cereais processados, farelos, farinhas, farinhas integrais, massas alimentícias e pães. Nesta normativa há a definição do que é biscoito/bolacha, e, portanto a definição deveria ser a mesma em todos os documentos que fazem referência a este tipo de alimento, de forma a não propiciar divergências no entendimento de ambas às normas, visto que para a fabricação de uma massa para lactentes e crianças de primeira infância , a legislação base sobre este produto também deve ser obedecida. 
ITEM V
Em 1º de julho de 2022, a ANVISA publicou a Resolução RDC n.º 711 que dispõe  sobre os requisitos sanitários dos amidos, biscoitos, cereais integrais, cereais processados, farelos, farinhas, farinhas integrais, massas alimentícias e pães. Nesta normativa há a definição do que é biscoito/bolacha, e, portanto a definição deveria ser a mesma em todos os documentos que fazem referência a este tipo de alimento, de forma a não propiciar divergências no entendimento de ambas às normas, visto que para a fabricação de um biscoito para lactentes e crianças de primeira infância , a legislação base sobre este produto também deve ser obedecida. 
§ 1º 
Incluir “pseudocereal” para que haja coerência com a proposta efetuada no Art. 17 - item I.</t>
  </si>
  <si>
    <t>II. A rotulagem dos alimentos de transição para lactentes e crianças de primeira infância deve conter a advertência: “Este produto contém mel e não deve ser consumido por lactentes até 2 anos de idade”, quando o mel for utilizado no produto. 
PROPOSTA DE INCLUSÃO 05
 Se o teor de monossacarídeos e dissacarídeos de açúcares adicionados e mel for maior que 4g / 100g, incluir a palavra “adoçado” no painel principal do rótulo.</t>
  </si>
  <si>
    <t>ITEM II
“Botulismo infantil - Este tipo de botulismo é uma forma de ocorrência intestinal mais frequente em crianças com idade entre 3 e 26 semanas, tendo uma das principais causas o consumo de mel de abelha nas primeiras semanas de vida.
Os casos de botulismo infantil têm sido notificados na Ásia, Austrália, Europa, América do Norte e América do Sul. A incidência e a distribuição real não são precisas porque os profissionais de saúde, em poucas ocasiões, suspeitam de botulismo.
Esta doença pode ser responsável por 5% dos casos de morte súbita em lactentes.” (https://www.gov.br/saude/pt-br/assuntos/saude-de-a-a-z/b/botulismo). 
PROPOSTA DE INCLUSÃO 05
E o uso da expressão “adoçado” em produtos destinados à lactentes e crianças de primeira infância vem ao encontro do Art. 10, item II, da RDC 727/2022, que diz que a denominação de venda do alimento pode conter   palavras ou frases adicionais, junto ou próximas da denominação do alimento, para evitar que o consumidor seja induzido a erro ou engano com respeito à natureza e condições físicas próprias do alimento, incluindo o tipo de cobertura, a forma de apresentação, a condição ou o tipo de tratamento a que tenha sido submetido. Torna mais clara a natureza do alimento. Esta advertência é usada  na Austrália e Nova Zelândia na rotulagem de alimentos para alimentos infantis (Australia and New Zeland Food Standards Code -  Standard 2.9.2 – Food for Infant- 2.9.2 - 7 (3d).</t>
  </si>
  <si>
    <t>Inclusão dos aditivos “fermentos”, na Instrução Normativa n.º 211, de 1º de março de 2023, na categoria de produtos 15 - Alimentos para fins especiais com alegações nutricionais com substituição total ou parcial de açúcares:
15.2 - Alimentos à base de cereais para alimentação infantil
15.3 - Alimentos de transição para lactentes e crianças de primeira infância
VI - regularização, estabelecidos na Resolução de Diretoria Colegiada – RDC n.º 843, de 22 de fevereiro de 2024.
IX – resíduos de agrotóxicos, estabelecidos pelas monografias dos ingredientes ativos de agrotóxicos aprovadas pela ANVISA
§ 3º As matérias-primas de origem animal utilizadas em  alimentos destinados a lactentes e crianças de primeira infância deverão cumprir os limites máximos de resíduos de hormônios, de antibióticos ou de substâncias farmacologicamente ativas, estabelecidos na Instrução Normativa n.º 162, de 1º de julho de 2022.</t>
  </si>
  <si>
    <t>ITEM II
Em 2023, o Codex Alimentarius revisou o CXS 292-1995, que trata sobre aditivos alimentares, incluindo alguns aditivos com função de “Fermentos” nas categorias “food for infants and young children”. São estes os aditivos autorizados:
●	di-hidrogenofosfato de cálcio
●	hidrogenofosfato de di-cálcio
●	fosfato tricálcico
●	difosfato dissódico
●	difosfato tetrassódico
●	di-hidrogenodifosfato de cálcio
●	bicarbonato de potassio
●	carbonato de amonio
●	bicarbonato de amonio
Esta categoria de aditivos é utilizada como ingrediente em alimentos como bolos, pães, panquecas e similares, produtos estes incluídos no cardápio das famílias em todo o mundo.  O Guia Alimentar para Crianças Brasileiras menores de 2 anos enfatiza que,  a partir de 6 meses, é importante que a dieta seja diversificada e constante, o que pode incluir alimentos como os mencionados anteriormente. E ainda, no novo guideline publicado em 2023 a Organização Mundial de Saúde - OMS, reiterou que a oferta de alimentos para bebês a partir do sexo mês de vida seja feito em textura adequada para o desenvolvimento neuropsicomotor, e bolos, pães, panquecas e similares atendem a este requisito.
OMS, 2023 Guideline Atualizações de Alimentação Complementar.
Guia Alimentar para crianças brasileiras menores de 2 anos, Ministério da saúde, 2019 - disponível em https://portal.saude.pe.gov.br/sites/portal.saude.pe.gov.br/files/guia_alimentar_para_criancas_brasileiras_menores_de_2_anos.pdf
ITEM VI
Em 01/09/2024 entra em vigor a nova legislação sobre regularização de alimentos e embalagens, sob competência do Sistema Nacional de Vigilância Sanitária (SNVS), que revoga as Resoluções n.º 22 e 23, de 15 de março de 2000.
ITEM IX
A Resolução de Diretoria Colegiada – RDC n.º 4, de 18 de janeiro de 2012 estabelece os critérios para a realização de estudos de resíduos e estabelecimento de limites máximos de resíduos (LMR) de agrotóxicos para fins de registro de agrotóxicos, e não propriamente os Limites Máximos de Resíduos (LMR). 
ITEM § 3º 
 “O uso de medicamentos veterinários pode deixar resíduos nos alimentos de origem animal, como carne, leite e ovos, configurando-se num perigo químico. Por esse motivo, se estabelece uma tolerância para a saúde humana cujo valor é definido a partir de uma avaliação de risco” – Perguntas e Respostas: Limites máximos de resíduos (LMR) de medicamentos veterinários em alimentos de origem animal – 2º Edição, ANVISA, 2023. E ainda, segundo o documento citado “o monitoramento para fins de avaliação da conformidade deve ser feito na matéria-prima utilizada na sua fabricação.”
O Codex Alimentarius, no documento CX 73/1981 – Rev2023 - Standard for Canned Baby Foods não impõe que os alimentos infantis não possam conter resíduos de hormônios, antibióticos ou de substâncias farmacologicamente ativas, e, sim,  determina que este tipo de  produto deverá cumprir os limites máximos de resíduos de pesticidas e/ou medicamentos veterinários estabelecidos pela Comissão do Codex Alimentarirus. Estes limites estão estabelecidos no CXM 2-2023 – Maximum Residue Limits (MRLs) and Risk Management Recommendations (RMRs) for Resídues of Veterinary in Food.</t>
  </si>
  <si>
    <t>A palavra limites está duplicada.</t>
  </si>
  <si>
    <t>Um dos impactos positivos é que a alteração na forma de denominar os produtos de transição para  lactentes e primeira infância trará mais clareza ao consumidor.</t>
  </si>
  <si>
    <t>O impacto negativo é manter as categorias de alimentos de transição e alimentos à base de cereais em separado. Um alimento à base de cereais é um alimento de transição e por isso deveriam ter um documento único, com todas as peculiaridades inclusas, tornando mais clara a norma. Por exemplo, um risoto é um alimento à base de cereal, pois o arroz é o ingrediente principal da preparação, porém ele será enquadrado em alimentos de transição.</t>
  </si>
  <si>
    <t>2024-06-26 20:30:35</t>
  </si>
  <si>
    <t>Paraná - PR</t>
  </si>
  <si>
    <t>BABY ROO COMERCIO DE ALIMENTOS LTDA</t>
  </si>
  <si>
    <t>atualizações legais</t>
  </si>
  <si>
    <t>2024-06-26 21:41:48</t>
  </si>
  <si>
    <t>Pernambuco - PE</t>
  </si>
  <si>
    <t>Probene Foods Ind, e Com. de Alim. Ltda</t>
  </si>
  <si>
    <t>Revisar a norma para deixá-la mais clara, melhor compreensão e alinhada a outras normas que foram atualizadas recentemente.</t>
  </si>
  <si>
    <t>Ter a fórmula pediátrica para nutrição enteral como uma classificação própria, não como fórmula enteral modificada.</t>
  </si>
  <si>
    <t>2024-06-26 21:14:35</t>
  </si>
  <si>
    <t>Pura Consultoria</t>
  </si>
  <si>
    <t>Adequações que permitem o alinhamento com outras legislações relacionadas que tiveram atualizações. Pelo uso do modelo normativo de RDC e IN facilitando a revisão do conteúdo mais sensível a novas evidências e referencias que se atualizam.</t>
  </si>
  <si>
    <t>2024-06-26 22:10:47</t>
  </si>
  <si>
    <t>Sim, sou a favor de uma legislação que defina o padrão de qualidade de produtos de acordo com essa CP. Mas a mesma talvez necessite de ajustes que visam refletir o mercado desde as necessidades da indústria, assim como do profissional de saúde e consumidor</t>
  </si>
  <si>
    <t>XVI - fórmula para nutrição enteral: alimento industrializado apto para uso por tubo ou por via oral, consumido somente sob orientação médica ou de nutricionista, especialmente processado ou elaborado para ser utilizado de forma exclusiva ou complementar na alimentação de pacientes com capacidade limitada de ingerir, digerir, absorver ou metabolizar alimentos convencionais ou de pacientes que possuem necessidades nutricionais específicas determinadas por sua condição clínica; 
Importante incluir a definição para dietas enterais em sistema aberto ou fechado como descrito abaixo:
nutrição enteral em sistema aberto: NE que requer manipulação prévia à sua administração, podendo ser pó ou líquida estéril, e que permite o contato da fórmula com o meio ambiente, seja no momento da manipulação de uma dieta em pó, ou seja na abertura do frasco de uma dieta líquida para a introdução de equipo para administração.
Nutrição enteral em sistema fechado: NE líquida e estéril e que permanece fechado desde a conexão até a sua administração, não permitindo de forma alguma o contato da fórmula enteral líquida na embalagem com o meio ambiente. A abertura da embalagem só será rompida após a conexão do equipo;</t>
  </si>
  <si>
    <t>XVI - justificativa para a definição: O Brasil tem um gap regulatório, limitando a introdução de conceitos inovadores em nutrição enteral, com produtos em diferentes formatos, mas especializados para o atendimento de pacientes desnutridos ou em risco nutricional, que é o principal objetivo de uso de uma fórmula enteral. O termo "enteral" não deve estar limitado ao acesso via tubo, mas sim à qualidade nutricional de produtos destinado à reabilitação nutricional de pacientes desnutridos; Em países da Europa ou nos EUA verificamos um mercado amplo de produtos em diferentes consistências e formatos como barras nutricionais, gomas, cremes, sopas, entre outros, sendo importante a entrada do Brasil nessa harmonização com outros órgãos regulatórios.
Atualmente não há nenhuma legislação que deixe clara a diferenciação de um sistema aberto e fechado em nutrição enteral. Pois a legislação relacionada ao tema (RDC 503, de 27/05/2021 que prevê os requisitos mínimos exigidos para a nutrição enteral, deixa dúbia a definição do sistema fechado, quando aponta apenas que sistema fechado é uma "NE industrializada e estéril, acondicionada em recipiente hermeticamente fechado e apropriado para conexão ao equipo".
Essa definição da RDC 503 dá margem a interpretação errônea que se uma dieta líquida estiver em uma embalagem como por exemplo um "tetrabrik" e for aberta a tampa, permitindo o contato da dieta com o ar ambiente, mas depois for introduzido um equipo para conexão, ela continua sendo um "sistema fechado". Mas é de conhecimento amplo na área de CCIH que o ambiente hospitalar é propício à infecção hospitalar e o risco de contaminação dessa dieta que ficará exposta ao ambiente até que o equipo seja introduzido, precisa ser considerado. Além disso, dietas enterais em um sistema fechado ficam até 24h em temperatura ambiente sendo administrada ao paciente, aumentando exponencialmente o risco ao paciente se essa dieta estiver sendo considerada um sistema fechado de forma errônea. Isso também interfere nas regras da RDC 503 no que diz respeito às condições físicas de um hospital, pois ele só ficaria isento de algumas condições, como a área de preparo exclusiva, se estivesse utilizando um sistema fechado que respeite de fato a condição do que é ser um sistema fechado e sem contato com o meio ambiente. Meu entendimento é de que qualquer recipiente que necessite ser aberto e exposto ao meio ambiente antes da conexão ao equipo, usando-se de um adaptador, não se enquadra nessa definição de sistema fechado e a mesma deve estar explícita na definição como a que vimos de forma correta na RDC 24, de 14/06/2011 para soluções parenterais.</t>
  </si>
  <si>
    <t>3o., Em situações que justifiquem a presença de um macronutriente adicional no módulo em questão, seja por questões de estabilidade da fórmula, ou melhoria em solubilidade ou outros pontos de importância para o consumo, mas que represente no máximo 1 a 5% do produto total, sendo ainda prevalente o nutriente específico em 99 a 95% para a justificativa de uso do produto, poderá ainda ser considerado um módulo de nutriente</t>
  </si>
  <si>
    <t>A depender do tipo de produto/nutriente ou composição nutricional, um módulo pode necessitar de um excipiente ou de um outro macronutriente com uma função diferente que não seja nutricional. Por exemplo, pode estar no formato de um aditivo para melhoria de solubilidade ou estabilidade da fórmula. Mas o objetivo principal do produto, que é o fornecimento máximo de um determinado nutriente vai ser mantido e será preservado o objetivo de uso do produto ao paciente.</t>
  </si>
  <si>
    <t>Permitir a inclusão de indicações de uso do produto na marca ou no rótulo, sendo portanto excluído o item "I" do Art. 29.</t>
  </si>
  <si>
    <t>Para ficar em harmonia com legislações de outros países e facilitar o entendimento de uso do produto pelos profissionais de saúde, gerando menos riscos de prescrições erradas aos pacientes; Essa condição infelizmente existe e acontece e precisa ser considerada nas legislações do Brasil. 
Há condições clínicas que envolvem restrições de nutrientes ou adição de nutrientes especiais e o profissional deve estar devidamente capacitado para a prescrição. Para um profissional de saúde não tão atualizado, isso poderia gerar erros de prescrição. Por exemplo, utilizar produtos com um teor proteico inadequado para pacientes renais crônicos em tratamento conservador...ou utilizar uma fórmula imunomoduladora para um paciente errado a depender do nutriente presente na fórmula.</t>
  </si>
  <si>
    <t>A legislação em si é importante para garantir o controle de qualidade/regulatório de produtos destinados a pacientes que requerem cuidados especiais em seu tratamento. Portanto, se evita a entrada de produtos que possam trazer riscos ou não garantir o efeito desejado aos pacientes usuários dos produtos em questão.</t>
  </si>
  <si>
    <t>Necessidade de mais harmonização da legislação com outros órgãos regulatórios pelo mundo, a fim de propiciar a entrada de novos conceitos nutricionais para o atendimento dos pacientes brasileiros que se beneficiariam dos mesmos. Atualmente há gaps regulatórios importantes para essa inovação na nutrição clínica.</t>
  </si>
  <si>
    <t>2024-06-26 23:27:40</t>
  </si>
  <si>
    <t>II - “à base de ....”, quando a(s) fonte(s) vegetal(is) for(em) a única fonte de proteína.</t>
  </si>
  <si>
    <t>Permitir o uso de outras fontes vegetais, considerando os aspetos de qualidade com base no perfil de aminoácidos de referência que precisa sem atendido.</t>
  </si>
  <si>
    <t>V - devem ser elaborados com ingredientes higienizados, de boa qualidade, seguros e com remoção do excesso de fibras</t>
  </si>
  <si>
    <t>Limpo seria subjetivo, sanitizado seria mais adequado.</t>
  </si>
  <si>
    <t>Atualização e alinhamento com norma RDC e IN.</t>
  </si>
  <si>
    <t xml:space="preserve">Art. 1º </t>
  </si>
  <si>
    <t xml:space="preserve">Art. 2º </t>
  </si>
  <si>
    <t xml:space="preserve">Art. 3º </t>
  </si>
  <si>
    <t xml:space="preserve">Art. 4º </t>
  </si>
  <si>
    <t xml:space="preserve">Art. 5º </t>
  </si>
  <si>
    <t xml:space="preserve">Art. 6º </t>
  </si>
  <si>
    <t xml:space="preserve">Art. 7º </t>
  </si>
  <si>
    <t>Art. 8º </t>
  </si>
  <si>
    <t xml:space="preserve">Art. 9º </t>
  </si>
  <si>
    <t>Art. 10 </t>
  </si>
  <si>
    <t>Art. 11 </t>
  </si>
  <si>
    <t>Art. 12 </t>
  </si>
  <si>
    <t>Art. 13 </t>
  </si>
  <si>
    <t>Art. 14 </t>
  </si>
  <si>
    <t>Art. 15 </t>
  </si>
  <si>
    <t>Art. 16 </t>
  </si>
  <si>
    <t>Art. 17 </t>
  </si>
  <si>
    <t>Art. 18 </t>
  </si>
  <si>
    <t>Art. 19 </t>
  </si>
  <si>
    <t>Art. 20 </t>
  </si>
  <si>
    <t>Art. 21 </t>
  </si>
  <si>
    <t>Art. 22 </t>
  </si>
  <si>
    <t>Art. 23 </t>
  </si>
  <si>
    <t>Art. 24 </t>
  </si>
  <si>
    <t>Art. 25 </t>
  </si>
  <si>
    <t>Art. 26 </t>
  </si>
  <si>
    <t>Art. 27 </t>
  </si>
  <si>
    <t>Art. 28 </t>
  </si>
  <si>
    <t>Art. 29 </t>
  </si>
  <si>
    <t>Art. 30 </t>
  </si>
  <si>
    <t>Art. 31 </t>
  </si>
  <si>
    <t>Art. 32 </t>
  </si>
  <si>
    <t>Art. 33 </t>
  </si>
  <si>
    <t>Art. 34 </t>
  </si>
  <si>
    <t>Art. 35 </t>
  </si>
  <si>
    <t>Art. 36 </t>
  </si>
  <si>
    <t>Art. 37 </t>
  </si>
  <si>
    <t>Art. 38 </t>
  </si>
  <si>
    <t>Art. 39 </t>
  </si>
  <si>
    <t>Art. 40 </t>
  </si>
  <si>
    <t>Art. 41 </t>
  </si>
  <si>
    <t>Art. 42 </t>
  </si>
  <si>
    <t>Art. 43 </t>
  </si>
  <si>
    <t>Art. 44 </t>
  </si>
  <si>
    <t xml:space="preserve">Art. 45 </t>
  </si>
  <si>
    <t xml:space="preserve">Art. 46 </t>
  </si>
  <si>
    <t xml:space="preserve">Art. 47 </t>
  </si>
  <si>
    <t xml:space="preserve">Art. 48 </t>
  </si>
  <si>
    <t xml:space="preserve">Art. 49 </t>
  </si>
  <si>
    <t xml:space="preserve">Art. 50 </t>
  </si>
  <si>
    <t xml:space="preserve">Art. 51 </t>
  </si>
  <si>
    <t xml:space="preserve">Art. 52 </t>
  </si>
  <si>
    <t xml:space="preserve">Art. 53 </t>
  </si>
  <si>
    <t xml:space="preserve">Art. 54 </t>
  </si>
  <si>
    <t xml:space="preserve">Art. 55 </t>
  </si>
  <si>
    <t xml:space="preserve">Art. 56 </t>
  </si>
  <si>
    <t xml:space="preserve">Art. 57 </t>
  </si>
  <si>
    <t xml:space="preserve">Ementa </t>
  </si>
  <si>
    <t xml:space="preserve">Se desejar, detalhe sua opinião:  Atenção: este espaço serve para o participante comentar, do ponto de vista particular, a proposta normativa que está em consulta pública. Por se tratar de comentários de cunho pessoal, sem argumentação ou evidências, não </t>
  </si>
  <si>
    <t>Posicionamento da Área Técnica</t>
  </si>
  <si>
    <t>Bloco de Contribuições</t>
  </si>
  <si>
    <t>·       Participantes fizeram sugestões de alterações nos dispositivos da proposta normativa. (Vide aba "Contribuições por pessoa", coluna M, destaque em cinza)</t>
  </si>
  <si>
    <t>"O impacto negativo é manter as categorias de alimentos de transição e alimentos à base de cereais em separado. Um alimento à base de cereais é um alimento de transição e por isso deveriam ter um documento único, com todas as peculiaridades inclusas, tornando mais clara a norma. Por exemplo, um risoto é um alimento à base de cereal, pois o arroz é o ingrediente principal da preparação, porém ele será enquadrado em alimentos de transição."</t>
  </si>
  <si>
    <t>"Propostas de alteração na definição de alguns dos produtos e de seu agrupamento em subcategorias"</t>
  </si>
  <si>
    <t>"Ainda que tenha caminhado muito bem em vários temas, há que se ter atenção para aspectos relevantes da alimentação infantil, especialmente na etapa de introdução alimentar, do que resulta a necessidade de atenção com a não recomendação da oferta de produtos com açúcar adicionado a menores de 2 anos de idade, assim como o aspecto da textura dos alimentos, que deve favorecer o desenvolvimento do aprendizado da mastigação. Outro ponto que deve ser destacado é a necessidade de que haja maior detalhamento de ferramentas para garantir um mínimo de legibilidade das informações, assim como estratégias para reduzir o impacto das alegações, que, hoje, comunicam mais o que as informações obrigatórias, em claro desajuste na hierarquia das informações nos rótulos."</t>
  </si>
  <si>
    <t>"Caso a proposta não esteja alinhada às recomendações do Guia Alimentar para crianças brasileiras menores de 2 anos e as demais recomendações do Ministério da Saúde para proteção e promoção do aleitamento materno e da alimentação adequada e saudável, incluindo da introdução à alimentação, essa Norma pode prejudicar a saúde e o desenvolvimento das crianças."</t>
  </si>
  <si>
    <t>"A legislação em si é importante para garantir o controle de qualidade/regulatório de produtos destinados a pacientes que requerem cuidados especiais em seu tratamento. Portanto, se evita a entrada de produtos que possam trazer riscos ou não garantir o efeito desejado aos pacientes usuários dos produtos em questão."</t>
  </si>
  <si>
    <t>"Adequações que permitem o alinhamento com outras legislações relacionadas que tiveram atualizações. Pelo uso do modelo normativo de RDC e IN facilitando a revisão do conteúdo mais sensível a novas evidências e referencias que se atualizam."</t>
  </si>
  <si>
    <t>"Ter a fórmula pediátrica para nutrição enteral como uma classificação própria, não como fórmula enteral modificada."</t>
  </si>
  <si>
    <t>"Um dos impactos positivos é que a alteração na forma de denominar os produtos de transição para  lactentes e primeira infância trará mais clareza ao consumidor."</t>
  </si>
  <si>
    <t>"Reunir em uma mesma legislação o rol de alimentos destinados para criança pode facilitar o monitoramento das práticas de comercialização dos mesmos à luz da Lei 11265/2006"</t>
  </si>
  <si>
    <t>"A publicação desta norma visa a simplificação do arcabouço regulatório."</t>
  </si>
  <si>
    <t>"Adequação dos produtos comercializados para essa faixa etária, ao condizente com as normas de nutrição. Inclusive, a própria OMS tem protocolos sobre ingredientes que não devem ser consumidos nas fases inicias da vida, evitando-se a obesidade e o desenvolvimento de outras doenças crônicas, como a diabetes mellitus. A prevenção de comorbidades pela alteração de ingredientes e estabelecimento de limites do que pode ser adicionado, reduz os gastos de futuros tratamentos pelo Sistema Único de Saúde. Assim, de lactentes a crianças da primeira infância terão acesso a uma alimentação mais saudável e adequada a sua faixa etária."</t>
  </si>
  <si>
    <t>"A manutenção dessas resoluções vai permitir uma alimentação mais digna e saudável para bebês e crianças da primeira infância."</t>
  </si>
  <si>
    <t>"Sim, sou a favor de uma legislação que defina o padrão de qualidade de produtos de acordo com essa CP. Mas a mesma talvez necessite de ajustes que visam refletir o mercado desde as necessidades da indústria, assim como do profissional de saúde e consumidor"</t>
  </si>
  <si>
    <t>"Nós entendemos que a abrangência desta Consulta Pública é reduzida, e que há muitos outros temas que permeiam o universo da alimentação infantil, mas que não cabem ser tratados nessa CP. Como instituição que atua no mercado infantil queremos continuar a discussão para num futuro breve termos uma legislação mais progressiva. A ANVISA e consequentemente o Brasil pode se tornar uma referencia na regularização dos produtos escopo desta Consulta Pública, tomando como referencia sim, o Codex Alimentarius e legislações de outros países, mas sem se apegar somente a essas normativas . Também entendemos as limitações do que pode ser implementado de imediato, sem grandes impactos no setor regulado, mas acreditamos que só com as mudanças propostas a norma ainda continua desatualizada e e que precisará em muito breve de uma revisão mais sistêmica."</t>
  </si>
  <si>
    <t>"Oportunidade de revisão e atualização da legislação."</t>
  </si>
  <si>
    <t>Acho de suma importância a participação dos órgãos de saúde pública na regulação alimentícia."</t>
  </si>
  <si>
    <t>"Sou mãe de um menino de 5 anos e vivencio o desafio de limitar o consumo de açúcar e produtos industrializados em face da propaganda abusiva e dos hábitos alimentares pobre do povo brasileiro.</t>
  </si>
  <si>
    <t>Qual é o seu nome completo?</t>
  </si>
  <si>
    <t>Thais Panisset Gomes</t>
  </si>
  <si>
    <t>FERNANDA SILVA FERREIRA</t>
  </si>
  <si>
    <t>Thales Henrique Barbosa Pinto</t>
  </si>
  <si>
    <t>Luana de Jesus Pires</t>
  </si>
  <si>
    <t>Simone de Azevedo Marques</t>
  </si>
  <si>
    <t>Maria Isabel Toulson Davisson Correia</t>
  </si>
  <si>
    <t>Verônica Maschi</t>
  </si>
  <si>
    <t>Kathia Farias Schmider</t>
  </si>
  <si>
    <t>Ana Maria Thomaz Maya Martins</t>
  </si>
  <si>
    <t>Alexandre Novachi</t>
  </si>
  <si>
    <t>Camila Gimenes Paulineli</t>
  </si>
  <si>
    <t>Maria Cecília Cury Chaddad</t>
  </si>
  <si>
    <t>Claudia Tomiyama Mizushima</t>
  </si>
  <si>
    <t>ENILCE DE OLIVEIRA FONSECA SALLY</t>
  </si>
  <si>
    <t>Isabella Torres Maluf Vasconcellos</t>
  </si>
  <si>
    <t>Gisele Cardoso de Carvalho Döll</t>
  </si>
  <si>
    <t>Maria Stefanie</t>
  </si>
  <si>
    <t>Ana Luiza Sauerbronn</t>
  </si>
  <si>
    <t>Adriana Batista de Alvarenga</t>
  </si>
  <si>
    <t>Keslen Maria Teixeira</t>
  </si>
  <si>
    <t>42.567.032/000-13</t>
  </si>
  <si>
    <t>13.261.047/0001-50</t>
  </si>
  <si>
    <t>57.003.667/0001-65</t>
  </si>
  <si>
    <t>58.120.387/0001-08</t>
  </si>
  <si>
    <t>60.584.620/0001-47</t>
  </si>
  <si>
    <t>49.324.22/.0001-04</t>
  </si>
  <si>
    <t>60.102.365/0001-59</t>
  </si>
  <si>
    <t>29.493.400/001-99</t>
  </si>
  <si>
    <t>48.280.569/0001-84</t>
  </si>
  <si>
    <t>34.282.307/0001-44</t>
  </si>
  <si>
    <t>55.096.930/001-66</t>
  </si>
  <si>
    <t>31.654.380/0001-01</t>
  </si>
  <si>
    <t>Nome dos Respondentes</t>
  </si>
  <si>
    <t xml:space="preserve">A intenção é mencionar na ementa apenas as categorias de produtos abrangidas pela Resolução, tal como consta ementa da CP nº 1243/2024. O detalhamento e subdivisões das categorias constarão no texto da norma, mais especificamente no art. 2º e nas Seções específicas relacionadas a cada grupo. </t>
  </si>
  <si>
    <t>A intenção é mencionar na ementa apenas as categorias de produtos abrangidas pela Resolução, tal como consta ementa da CP nº 1243/2024. O detalhamento e subdivisões das categorias constarão no texto da norma, mais especificamente no art. 2º e nas Seções específicas relacionadas a cada grupo. 
Será incluída definição de fórmulas infantis para especificar que esta expressão se refere às fórmulas infantis para lactnetes, fórmulas infantis de seguimento para lactentes, fórmulas infantis de seguimento para crianças de primeira infância e fórmulas infantis para necessidades dietoterápicas específicas.</t>
  </si>
  <si>
    <t>A intenção é mencionar na ementa apenas as categorias de produtos abrangidas pela Resolução, tal como consta ementa da CP nº 1243/2024. O detalhamento e subdivisões das categorias constarão no texto da norma, mais especificamente no art. 2º e nas Seções específicas relacionadas a cada grupo.
Será incluída definição de fórmulas infantis para especificar que esta expressão se refere às fórmulas infantis para lactnetes, fórmulas infantis de seguimento para lactentes, fórmulas infantis de seguimento para crianças de primeira infância e fórmulas infantis para necessidades dietoterápicas específicas.</t>
  </si>
  <si>
    <t>Dispõe sobre os requisitos sanitários para fórmulas infantis, alimentos de transição e alimentos à base de cereais para lactentes e crianças de primeira infância, fórmulas para nutrição enteral e fórmulas dietoterápicas para erros inatos do metabolismo.
Definição de fórmulas infantis no art. 3°:
VII – fórmula infantil: contempla as fórmulas infantis para lactentes, fórmulas infantis de seguimento para lactentes, fórmulas infantis de seguimento para crianças de primeira infância e fórmulas infantis para necessidades dietoterápicas específicas;</t>
  </si>
  <si>
    <t>Sem contribuição</t>
  </si>
  <si>
    <t>Sem contribuição.</t>
  </si>
  <si>
    <t>Detalhamento das categorias de produtos</t>
  </si>
  <si>
    <t>Art. 1º Esta Resolução dispõe sobre os requisitos sanitários para fórmulas infantis, alimentos de transição e alimentos à base de cereais para lactentes e crianças de primeira infância, fórmulas para nutrição enteral e fórmulas dietoterápicas para erros inatos do metabolismo.</t>
  </si>
  <si>
    <t>Definições</t>
  </si>
  <si>
    <t>A proposta de alteração da definição de cereal processado estabelecida no item 2.1.4 da Port. nº 34/1998 altera o mérito do dispositivo uma vez que tanto a definição quanto os requisitos de rotulagem (itens 9.4 e 9.5 da Portaria nº 36/1998) deixam claro que é obrigatória a diluição do produto a fim de torná-lo apropriado para o consumo por essa faixa etária. Além disso, a definição apresentada na CP está alinhada com a definição do padrão CXS 74/1981 (itens 2.1.1 e 2.1.2) do Codex Alimentarius. 
Segundo o inciso II do art. 4º do Decreto nº 10.411/2020, ato normativo de baixo impacto é aquele: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Dessa forma, a alteração proposta não pode ser considerada de baixo impacto por não ser possível afirmar que a alteração proposta não repercute em política de saúde, especificamente quanto à alimentação e nutrição de lactentes e crianças de primeira infância.
Quanto à numeração dos incisos XIV a XX, foi mantida a ordem alfabética, como para as demais definições do art. 3º da CP.</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</si>
  <si>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apresentada na CP é de alinhamento ao disposto na Lei e no Decreto da NBCAL. Assim, as contribuições de alteração dessas definições não foram aceitas e, para fins de clareza, a GGALI optou por excluir do regulamento todas as definições que já constam na Lei e Decreto da NBCAL. Adicionalmente, será incluído um dispositivo no art. 3º que indica as definições mencionadas no regulamento que devem observar a definição da Lei e do Decreto. Essa decisão está alinhada ao disposto no art. 11, parágrafo 1º do Decreto nº 12002/2024.
Dessa forma, em relação à contribuição para excluir as fórmulas de nutrientes da definição de fórmulas infantis para necessidades dietoterápicas específicas será contemplada com a remissão às definições da Lei e do Decreto.</t>
  </si>
  <si>
    <t>A proposta de alteração da definição de cereal processado, que consta no item 2.1.4 da Port. nº 34/1998, altera o mérito do dispositivo uma vez que tanto a definição quanto os requisitos de rotulagem (itens 9.4 e 9.5 da Portaria nº 36/1998) deixam claro que é obrigatória a diluição do produto a fim de torná-lo apropriado para o consumo por essa faixa etária. Além disso, a definição apresentada na CP está alinhada com a definição do padrão CXS 74/1981 (itens 2.1.1 e 2.1.2) do Codex Alimentarius. 
Segundo o inciso II do art. 4º do Decreto nº 10.411/2020, ato normativo de baixo impacto é aquele que: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Dessa forma, a alteração proposta não pode ser considerada de baixo impacto por não ser possível afirmar que a alteração proposta não repercute em política de saúde, especificamente quanto à alimentação e nutrição de lactentes e crianças de primeira infância.</t>
  </si>
  <si>
    <t>A alteração proposta para a definição de fórmulas para nutrição enteral é uma alteração de mérito que descaracteriza o produto como fórmula para nutrição enteral tal como regulamentado hoje pelas RDC nº 21 e 22/2015. A questão específica do produto em creme poderá ser discutida no processo regulatório de alimentos para fins médicos, tema 3.10 da Agenda Regulatória 2024-2025. 
A inclusão da definição de sistema aberto ou fechado para fórmulas para nutrição enteral está fora do escopo dessa consolidação, uma vez que essas definições estão estabelecidas  na RDC nº 503, de 27 de maio de 2021, que dispõe sobre os requisitos mínimos exigidos para a Terapia de Nutrição Enteral. Além disso, estas expressões não são utilizadas no decorrer do texto do regulamento e não há proibição quanto à veiculação desse tipo de informação no rótulo, desde que observados os princípios gerais de rotulagem.
Quanto à ampliação da definição de fórmulas pediátricas para faixa etária até 12 anos, trata-se de alteração de mérito para a qual não foram apresentadas justificativas que permitam avaliar os impactos desta alteração. Dessa forma, esta alteração requer uma discussão mais aprofundada que não pode ser incluída no escopo do presente processo regulatório.</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</si>
  <si>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apresentada na CP é de alinhamento ao disposto na Lei e no Decreto da NBCAL. Assim, as contribuições de alteração dessas definições não foram aceitas e, para fins de clareza, a GGALI optou por excluir do regulamento todas as definições que já constam na Lei e Decreto da NBCAL. Adicionalmente, será incluído um dispositivo no art. 3º que indica as definições mencionadas no regulamento que devem observar a definição da Lei e do Decreto. Essa decisão está alinhada ao disposto no art. 11, parágrafo 1º do Decreto nº 12002/2024.
Quanto à definição de açúcar adicionado, no texto atual não há necessidade dessa definição e, ainda que venha a ser incluída alguma restrição quanto ao uso de açúcar, já existe definição de açúcares adicionados na RDC nº 429/2020.</t>
  </si>
  <si>
    <t>Idem linha 11.</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</si>
  <si>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apresentada na CP é de alinhamento ao disposto na Lei e no Decreto da NBCAL. Assim, as contribuições de alteração dessas definições não foram aceitas e, para fins de clareza, a GGALI optou por excluir do regulamento todas as definições que já constam na Lei e Decreto da NBCAL. Adicionalmente, será incluído um dispositivo no art. 3º que indica as definições mencionadas no regulamento que devem observar a definição da Lei e do Decreto. Essa decisão está alinhada ao disposto no art. 11, parágrafo 1º do Decreto nº 12002/2024.
Dessa forma, em relação à contribuição para excluir as fórmulas de nutrientes da definição de fórmulas infantis para necessidades dietoterápicas específicas será contemplada  com a remissão às definições da Lei e do Decreto.</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</si>
  <si>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apresentada na CP é de alinhamento ao disposto na Lei e no Decreto da NBCAL. Assim, as contribuições de alteração dessas definições não foram aceitas e, para fins de clareza, a GGALI optou por excluir do regulamento todas as definições que já constam na Lei e Decreto da NBCAL. Adicionalmente, será incluído um dispositivo no art. 3º que indica as definições mencionadas no regulamento que devem observar a definição da Lei e do Decreto. Essa decisão está alinhada ao disposto no art. 11, parágrafo 1º do Decreto nº 12002/2024.
Quanto às propostas de alteração das definições de biscoito, cereal desidratado, massa alimentícia com as definições da RDC nº 711/2022, e a inclusão de uma definição para alimento desidratado para lactentes e crianças de primeira infância, estas alterações requerem discussão mais aprofundada e, portanto, não podem ser consideradas de baixo impacto nos termos do Decreto nº 10.411/2020. Tais propostas podem ser discutida em processo regulatório posterior.</t>
  </si>
  <si>
    <t xml:space="preserve">A alteração proposta para a definição de fórmulas para nutrição enteral é uma alteração de mérito que descaracteriza o produto como fórmula para nutrição enteral. A questão específica do produto em creme poderá ser discutida no processo regulatório de alimentos para fins médicos, tema 3.10 da Agenda Regulatória 2024-2025. 
A inclusão da definição de sistema aberto ou fechado para fórmulas para nutrição enteral está fora do escopo dessa consolidação, uma vez que essas definições estão estabelecidas  na RDC nº 503, de 27 de maio de 2021, que dispõe sobre os requisitos mínimos exigidos para a Terapia de Nutrição Enteral. Além disso, estas expressões não são utilizadas no decorrer do texto do regulamento. </t>
  </si>
  <si>
    <t>Açúcar para lactentes e crianças de primeira infância</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</si>
  <si>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autorizadas para uso em fórmulas infantis. Esta medida é um passo intermediário para futuro alinhamento aos padrões do Codex Alimentarius (CXS 72-1981 e CXS 156-1987) e cabe no escopo do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no Anexo I da RDC.</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</si>
  <si>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autorizadas para uso em fórmulas infantis. Esta medida é um passo intermediário para futuro alinhamento aos padrões do Codex Alimentarius (CXS 72-1981 e CXS 156-1987) e cabe no escopo do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no Anexo I da RDC.
A exclusão das proteínas hidrolisadas como ingrediente autorizado em FI não pode ser considerada de baixo impacto pois pode requerer reformulação de produtos e alterações de rotulagem.
Estas propostas de alteração de composição e enquadramento poderão ser avaliadas em processo regulatório posterior.</t>
  </si>
  <si>
    <t>Idem linha 19.</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</si>
  <si>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autorizadas para uso em fórmulas infantis. Esta medida é um passo intermediário para futuro alinhamento aos padrões do Codex Alimentarius (CXS 72-1981 e CXS 156-1987) e que cabe no presente processo regulatório por se tratar de alinhamento parcial ao padrão do Codex, com baixo impacto. 
Dessa forma, o mel será excluído do regulamento.</t>
  </si>
  <si>
    <t>Não houve contribuição concreta, apenas comentários de apoio ao dispositivo. Destaca-se que não houve alteração de mérito em relação aos respctivos dispositivos.</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</si>
  <si>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autorizados para uso em fórmulas infantis. Esta medida é um passo intermediário para futuro alinhamento aos padrões do Codex Alimentarius (CXS 72-1981 e CXS 156-1987) e que cabe no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A exclusão das proteínas hidrolisadas como ingrediente autorizado em FI não pode ser considerada de baixo impacto pois pode requerer reformulação de produtos e alterações de rotulagem.
Estas propostas de alteração de composição poderão ser avaliadas em processo regulatório posterior.</t>
  </si>
  <si>
    <t>Fórmula infantil para necessidades dietoterápicas específicas</t>
  </si>
  <si>
    <t>No que se refere às fórmulas espessadas com amido, a exclusão dos amidos como ingrediente autorizado em FI não pode ser considerada de baixo impacto, pois pode requerer reformulação de produtos e alterações de rotulagem. Dessa forma, esta alteração pode ser considerada em processo regulatório posterior.
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incluídas na CP é de alinhamento ao disposto na Lei e no Decreto da NBCAL. Assim, as contribuições de alteração dessas definições não foram aceitas e, para fins de clareza, a GGALI optou por excluir do regulamento todas as definições que já constam na Lei e Decreto da NBCAL e incluir um dispositivo no art. 3º que estabeleça que as definições da Lei e do Decreto se aplicam a esse regulamento.
Dessa forma, a contribuição para excluir as fórmulas de nutrientes da definição de fórmulas infantis para necessidades dietoterápicas específicas será contemplada com essa alteração. Serão incluídos dispositivos específicos para composição e denominação de fórmulas de nutrientes para recém nascidos de alto risco.</t>
  </si>
  <si>
    <t>O parágrafo 3º será alterado para alinhar aos demais dispositivos que tratam de comprovação para fórmulas infantis e por refletir a prática da análise técnica das petições de registro de fórmulas infantis para necessidades dietoterápicas específicas.
Em relação à contribuição quanto aos cuidados na produção, o tema está fora do escopo dos regulamentos em questão por estar relacionado a Boas Práticas de Fabricação.</t>
  </si>
  <si>
    <t>No que se refere às fórmulas espessadas com amido, a exclusão dos amidos como ingrediente autorizado em FI não pode ser considerada de baixo impacto, pois pode requerer reformulação de produtos e alterações de rotulagem. Dessa forma, esta alteração pode ser considerada em processo regulatório posterior.
No que se refere às fórmulas de nutrientes para recém-nascidos de alto risco, 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incluídas na CP é de alinhamento ao disposto na Lei e no Decreto da NBCAL. Assim, as contribuições de alteração dessas definições não foram aceitas e, para fins de clareza, a GGALI optou por excluir do regulamento todas as definições que já constam na Lei e Decreto da NBCAL e incluir um dispositivo no art. 3º que estabeleça que as definições da Lei e do Decreto se aplicam a esse regulamento.
Dessa forma, em relação à contribuição para excluir as fórmulas de nutrientes da definição de fórmulas infantis para necessidades dietoterápicas específicas será contemplada.</t>
  </si>
  <si>
    <t>Idem linha 26.</t>
  </si>
  <si>
    <t>Fórmula de nutrientes para recém-nascidos de alto risco</t>
  </si>
  <si>
    <t>Fórmula de nutrientes  para recém-nascidos de alto risco</t>
  </si>
  <si>
    <t>A contribuição se refere ao art. 7º.
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incluídas na CP é de alinhamento ao disposto na Lei e no Decreto da NBCAL, no entanto, as fórmulas de nutrientes foram incluídas na definição de formulas infantis para necessidades dietoterápicas específicas. Para fins de clareza, a GGALI optou por excluir do regulamento todas as definições que já constam na Lei e Decreto da NBCAL e incluir um dispositivo no art. 3º que estabeleça que as definições da Lei e do Decreto se aplicam a esse regulamento.
Dessa forma, em relação à contribuição para excluir as fórmulas de nutrientes da definição de fórmulas infantis para necessidades dietoterápicas específicas será contemplada. Serão incluídos dispositivos específicos para composição e denominação de fórmulas de nutrientes para recém nascidos de alto risco.</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</si>
  <si>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incluídas na CP é de alinhamento ao disposto na Lei e no Decreto da NBCAL, no entanto, as fórmulas de nutrientes foram incluídas na definição de formulas infantis para necessidades dietoterápicas específicas. Para fins de clareza, a GGALI optou por excluir do regulamento todas as definições que já constam na Lei e Decreto da NBCAL e incluir um dispositivo no art. 3º que estabeleça que as definições da Lei e do Decreto se aplicam a esse regulamento.
Dessa forma, em relação à contribuição para excluir as fórmulas de nutrientes da definição de fórmulas infantis para necessidades dietoterápicas específicas será contemplada. Serão incluídos dispositivos específicos para composição e denominação de fórmulas de nutrientes para recém nascidos de alto risco.</t>
  </si>
  <si>
    <t>Denominação de venda FI</t>
  </si>
  <si>
    <t xml:space="preserve">Quanto à obrigatoriedade de incusão da fonte proteica na denominação de fórmulas infantis para necessidades dietoterápicas específicas, esclarecemos que o art. 8º já estabelece que a fonte de proteína deve ser indicada no rótulo de forma clara e pode, opcionalmente ser incluída na denominação do produto. Estabelecer obrigatoriedade de declaração da fonte proteica na denominação do produto não está alinhada ao disposto no Codex e não pode ser considerada uma alteração de baixo impacto pois pode requer alteração dos rótulos. Dessa forma, não pode ser contemplada no presente processo regulatório.
Foi identificado que o parágrafo 1º deve ser incluído também no art. 6º, conforme consta nas RDCs nº 43 e 44/2011. </t>
  </si>
  <si>
    <t>Idem linha 25.</t>
  </si>
  <si>
    <t>Fórmulas de nutrientes para recém-nascidos de alto risco</t>
  </si>
  <si>
    <t>Na CP foram recebidas algumas contribuições para alteração das definições de fórmulas e alimentos para lactentes e crianças de primeira infância constantes na proposta de regulamento. A proposta para as definições de fórmulas e alimentos para lactentes e crianças de primeira infância incluídas na CP é de alinhamento ao disposto na Lei e no Decreto da NBCAL. Assim, as contribuições de alteração dessas definições não foram aceitas e, para fins de clareza, a GGALI optou por excluir do regulamento todas as definições que já constam na Lei e Decreto da NBCAL e incluir um dispositivo no art. 3º que estabeleça que as definições da Lei e do Decreto se aplicam a esse regulamento.
Dessa forma, em relação à contribuição para excluir as fórmulas de nutrientes da definição de fórmulas infantis para necessidades dietoterápicas específicas será contemplada. . Serão incluídos dispositivos específicos para composição e denominação de fórmulas de nutrientes para recém nascidos de alto risco.</t>
  </si>
  <si>
    <t>A contribuição pode ser aceita tendo em vista que outras fontes proteicas são permitidas desde que avaliadas quanto à segurança e adequação ao público alvo (parágrafo 2º do art. 14 da RDC nº 43/2011).</t>
  </si>
  <si>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autorizados para uso em fórmulas infantis. Esta medida é um passo intermediário para futuro alinhamento aos padrões do Codex Alimentarius (CXS 72-1981 e CXS 156-1987) e que cabe no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t>
  </si>
  <si>
    <t>Excluir o inciso IV art. 8º.</t>
  </si>
  <si>
    <t>Quanto à obrigatoriedade de incusão da fonte proteica na denominação de fórmulas infantis para necessidades dietoterápicas específicas, esclarecemos que o art. 8º já estabelece que a fonte de proteína deve ser indicada no rótulo de forma clara e pode, opcionalmente ser incluída na denominação do produto. Estabelecer obrigatoriedade de declaração da fonte proteica na denominação do produto não está alinhada ao disposto no Codex e não pode ser considerada uma alteração de baixo impacto pois pode requer alteração dos rótulos e, portanto, está fora do escopo do presente processo regulatório.
O inciso II será alterado para maior clareza quanto à presença involuntária de leite e derivados.
O estabelecimento de critérios de legibilidade não pode ser considerado de baixo impacto e, portanto, não pode ser incluído no presente processo regulatório.</t>
  </si>
  <si>
    <t>Idem linha 38.</t>
  </si>
  <si>
    <t>Alegações de propriedade funciona ou de saúde em alimentos para lactentes e crianças de primeira infância</t>
  </si>
  <si>
    <t>Este regulamento somente se aplica à fórmulas infantis, alimentos de transição, alimentos à base de cereais, fórmulas pediátricas e fórmulas para erros inatos do metabolismo. Os demais produtos mencionados na proposta estão fora do escopo da norma. A restrição de uso de alegações nutricionais e de saúde para alimentos de transição e alimentos à base de cereais será incluída nas Seções específicas por estarem alinhadas com as diretrizes de rotulagem do Codex (item 1.4 das diretrizes para uso de alegações nutricionais ou de saúde) e, portanto, poder ser considerada uma alteração de baixo impacto. Além disso, esses produtos não veiculam essas alegações atualmente.</t>
  </si>
  <si>
    <t>Art. X. Não é permitido o uso de alegações de propriedades funcionais ou de alegações de
propriedades de saúde na rotulagem de alimentos de transição para lactentes e crianças de primeira infância.
Art. X. Não é permitido o uso de alegações de propriedades funcionais ou de alegações de
propriedades de saúde na rotulagem de alimentos à base de cereais para lactentes e crianças de primeira infância.</t>
  </si>
  <si>
    <t>Idem linha 43.</t>
  </si>
  <si>
    <t xml:space="preserve">Este regulamento somente se aplica à fórmulas infantis, alimentos de transição, alimentos à base de cereais, fórmulas pediátricas e fórmulas para erros inatos do metabolismo para lactentes e crianças de primeira infância. Os demais produtos mencionados na proposta estão fora do escopo da norma e não podem ser incluídos no texto normativo. 
As restrições propostas já constam na Lei e no Decreto da NBCAL. O detalhamento proposto consiste em regulamentação complementar à NBCAL e foge do escopo do presente processo regulatório. </t>
  </si>
  <si>
    <t>Regulamentação da NBCAL</t>
  </si>
  <si>
    <t>A proposta de incluir a palavra "engano" na redação do dispositivo não atinge o objetivo proposto, que requer tratamento especial, como regulamentação e fiscalização da NBCAL.</t>
  </si>
  <si>
    <t>Alimentos de transição - consistência</t>
  </si>
  <si>
    <t>A proposta de alteração da classificação de alimentos de transição altera o mérito do dispositivo, ampliando o rol de produtos incluídos no escopo do regulamento. 
Segundo o inciso II do art. 4º do Decreto nº 10.411/2020, ato normativo de baixo impacto é aquele: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Dessa forma, a alteração proposta não pode ser considerada de baixo impacto por não ser possível afirmar que não repercuta em política de saúde, especificamente quanto à alimentação e nutrição de lactentes e crianças de primeira infância.</t>
  </si>
  <si>
    <t>Alimentos de transição - ampliação</t>
  </si>
  <si>
    <t>Não foi apresentada proposta concreta de alteração do dispositivo. A classificação atual dos produtos está alinhada ao padrão do Codex.
A alteração proposta não pode ser considerada de baixo impacto por restringir os produtos já em comercialização. A contribuição pode ser discutida em processo regulatório posterior.</t>
  </si>
  <si>
    <t>A classificação atual dos produtos está alinhada ao padrão do Codex.
A alteração proposta não pode ser considerada de baixo impacto por restringir os produtos já em comercialização. A contribuição pode ser discutida em processo regulatório posterior.</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</si>
  <si>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o açúcar e o mel não serão permitidos como ingredientes opcionais para alimentos de transição. A medida pode ser considerada de baixo impacto tendo em vista que os produtos registrados não contêm açúcares adicionados em sua composição e, portanto, pode ser incluída no presente processo regulatório. Todavia a restrição quanto ao uso de açúcares será incluída no Anexo que trata dos ingredientes autorizados para alimentos de transição e alimentos à base de cereais para lactentes e crianças de primeira infância.</t>
  </si>
  <si>
    <t>Anexo V da RDC:
Açúcares - não autorizados para alimentos de transição</t>
  </si>
  <si>
    <t>Qualidade dos ingredientes</t>
  </si>
  <si>
    <t>Proposta acatada para alinhamento às expressões utilizadas na RDC nº 275/2002.</t>
  </si>
  <si>
    <t>(…)
V - devem ser elaborados com ingredientes higienizados, de boa qualidade, seguros e com
remoção do excesso de fibras; e
(…)</t>
  </si>
  <si>
    <t>Alimento de transição - denominação de venda</t>
  </si>
  <si>
    <t>É pertinente a sugestão de prever complemento à denominação dos alimentos de transição para diferenciá-los dos alimentos convencionais. No entanto, o complemento deve estar relacionado à faixa etária específica a que se destina o produto. O complemento "para alimentação infantil" é muito genérico e pode induzir o consumidor a erro ou engano. A faixa etária específica (lactentes e crianças de primeira infância) na denominação do produto e a declaração da idade a partir da qual esses produtos podem ser utilizados, conforme exige o art. 14, parágrafo 1º da Lei nº 11265/2006 fornecem informação adequada e clara aos consumidores.</t>
  </si>
  <si>
    <t>Art. 14. A denominação dos alimentos de transição para lactentes e crianças de primeira infância deve corresponder à denominação de venda do alimento convencional, de acordo com a legislação específica, acrescida das seguintes expressões:
a) "para lactentes e crianças de primeira infância", no caso de alimentos em que é declarado painel frontal que o produto pode ser utilizado a partir dos 6 meses de idade, conforme exige o art. 14, par. 1º, da Lei nº 11265/2006 e do art. 15, par. 1º do Decreto nº 9579/2017; ou 
b) "para crianças de primeira infância", no caso de alimentos no qual é declarado painel frontal que o produto pode ser utilizado a partir dos 12 meses de idade, conforme art. 14, par. 1º, da Lei nº 11265/2006 e do art. 15, par. 1º do Decreto nº 9579/2017.</t>
  </si>
  <si>
    <t>Considerando a forma de regulamentação da denominação de venda nos regulamentos sanitários e a redação do padrão do Codex Alimentarius, entende-se que a a redação indicada na CP confere maior clareza sobre a denominação de venda para os alimentos de transição. O complemento que especifica a faixa etária será incluído no dispositivo conforme linha 60.</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</si>
  <si>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o açúcar e o mel não serão permitidos como ingredientes opcionais para alimentos de transição. A medida pode ser considerada de baixo impacto tendo em vista que os produtos registrados não contêm açúcares adicionados em sua composição e, portanto, pode ser incluída no presente processo regulatório. Nesse cenário, o art. 15 deve ser excluído.</t>
  </si>
  <si>
    <t>Excluir art. 15.</t>
  </si>
  <si>
    <t>Açúcar para lactentes e crianças de primeira infância
Alegações de propriedade funcional para alimentos para lactentes e crianças de primeira infância</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</si>
  <si>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o açúcar e o mel não serão permitidos como ingredientes opcionais para alimentos de transição. A medida pode ser considerada de baixo impacto tendo em vista que os produtos registrados não contêm açúcares adicionados em sua composição e, portanto, pode ser incluída no presente processo regulatório. Nesse cenário, a medida de rotulagem proposta se torna desnecessária.</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</si>
  <si>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o açúcar e o mel não serão permitidos como ingredientes opcionais para alimentos de transição. A medida pode ser considerada de baixo impacto tendo em vista que os produtos registrados não contêm açúcares adicionados em sua composição e, portanto, pode ser incluída no presente processo regulatório. Nesse cenário, a medida de rotulagem proposta se torna desnecessária.
Com relação à proposta de inclusão 2, os dispositivos da Lei nº 11265/2006 e do Decreto nº 9579/2018 não serão repetidos no regulamento sanitário pois foi incluído dispositivo que remete à referida legislação (art. 48 da CP nº 1242/2024).
Quanto à proposta de inclusão 3, a exigência de tratamento para destruir os esporos no mel não será mais necessária tendo em vista a restrição de uso deste ingrediente em alimentos para lactentes e crianças de primeira infância.
Quanto à proposta de inclusão 4, a definição de limite para declaração de rotulagem não será mais necessária tendo em vista a restrição de uso de açúcares nos alimentos de transição.</t>
  </si>
  <si>
    <t>Classificação quanto ao processamento</t>
  </si>
  <si>
    <t>A proposta de inclusão da classificação de alimentos não tem propósito normativo no contexto desse regulamento. Os produtos objeto dessa norma são essencialmente alimentos processados.</t>
  </si>
  <si>
    <t>Alimentos à base de cereais - perfil de proteína</t>
  </si>
  <si>
    <t>A adição de aminoácidos nos alimentos à base de cereais para lactentes e crianças de primeira infância deve observar o disposto na RDC nº 714/2022.
O Anexo X da CP nº 1243 se aplica somente para fins de rotulagem, e está relacionado ao modo de preparo do alimento (adição de leite ou água). Para simplificar a compreensão do regulamento, os valores do Anexo X serão ajustados para 70% do valor original. Com isso, os arts. 11 da IN e 19, inciso III, da RDC serão reformulados.</t>
  </si>
  <si>
    <t>Alimentos à base de cereais - pseudocereais</t>
  </si>
  <si>
    <t>Alimentos à base de cereais - pseudocereais
Açúcar para lactentes e crianças de primeira infância</t>
  </si>
  <si>
    <t>As contribuições apresentadas quanto à inclusão da quinoa e amaranto implicam na ampliação do rol de produtos específicos para lactentes e crianças de primeira infância. 
Segundo o inciso II do art. 4º do Decreto nº 10.411/2020, ato normativo de baixo impacto é aquele: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Não se pode afirmar que a ampliação proposta não resultará em repercussão substancial nas políticas públicas de saúde, especialmente em relação à alimentação de lactentes e crianças de primeira infância e, dessa forma, não pode ser considerada de baixo impacto.
No que se refere aos açúcares, 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(2,5 g açúcar adicionado/100 kcal) considera a recomendação da OMS de manter o consumo de açúcares em 10% do VET. O limite estabelecido está abaixo do limite definido no padrão do Codex Alimentarius, que representa 30% do VET (7,5 g/100 kcal). O limite de açúcares e a exclusão do mel constarão no Anexo V da RDC.</t>
  </si>
  <si>
    <t>Alimentos à base de cereais - denominação de venda</t>
  </si>
  <si>
    <t>É pertinente a sugestão de prever complemento à denominação dos alimentos à base de cereais para diferenciá-los dos alimentos convencionais. No entanto, o complemento "para alimentação infantil" é muito genérico e pode induzir o consumidor a erro ou engano. O complemento deve estar relacionado à faixa etária específica a que se destina o produto. Essa forma de complemento está alinhada ao padrão do Codex Alimentarius (CXS 74-1971). 
A faixa etária específica e a declaração da idade a partir da qual esses produtos poderão ser utilizados, conforme exige o art. 14, parágrafo 1º da Lei nº 11265/2006 fornecem informação adequada ao uso do produto.</t>
  </si>
  <si>
    <t>Idem linha 74</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</si>
  <si>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(2,5 g açúcar adicionado/100 kcal) considera a recomendação da OMS de manter o consumo de açúcares em 10% do VET. O limite estabelecido está abaixo do limite definido no padrão do Codex Alimentarius, que representa 30% do VET (7,5 g/100 kcal). O limite de açúcares e a exclusão do mel constarão no Anexo V da RDC. Nesse cenário, a medida de rotulagem quanto à presença de mel torna-se desnecessária. A restrição quanto ao uso de açúcare e mel será indicada no Anexo V da RDC.</t>
  </si>
  <si>
    <t>Excluir o inciso II do art. 19.</t>
  </si>
  <si>
    <t>As contribuições apresentadas implicam na ampliação do rol de produtos específicos para lactentes e crianças de primeira infância. 
Segundo o inciso II do art. 4º do Decreto nº 10.411/2020, ato normativo de baixo impacto é aquele:
a) não provoque aumento expressivo de custos para os agentes econômicos ou para os usuários dos serviços prestados;
b) não provoque aumento expressivo de despesa orçamentária ou financeira; e
c) não repercuta de forma substancial nas políticas públicas de saúde, de segurança, ambientais, econômicas ou sociais.
Não se pode afirmar que a ampliação proposta não resultará em repercussão substancial nas políticas públicas de saúde, especialmente em relação à alimentação de lactentes e crianças de primeira infância e, dessa forma, não pode ser considerada de baixo impacto. A proposta pode ser considerada em processo regulatório posterior.</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</si>
  <si>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(2,5 g açúcar adicionado/100 kcal) considera a recomendação da OMS de manter o consumo de açúcares em 10% do VET. O limite estabelecido está abaixo do limite definido no padrão do Codex Alimentarius, que representa 30% do VET (7,5 g/100 kcal). O limite de açúcares e a exclusão do mel constarão no Anexo V da RDC.</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</si>
  <si>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(2,5 g açúcar adicionado/100 kcal) considera a recomendação da OMS de manter o consumo de açúcares em 10% do VET. O limite estabelecido está abaixo do limite definido no padrão do Codex Alimentarius, que representa 30% do VET (7,5 g/100 kcal). O limite de açúcares e a exclusão do mel constarão no Anexo V da RDC. Já existe obrigatoriedade de declarar o açúcar na lista de ingredientes e a quantidade de açúcar adicionado na tabela de informação nutricional.
Quanto à proposta de declaração "adoçado", entendemos que o estabelecimento do limite já restringe a quantidade de açúcar nos rótulos e as quantidades presentes considerando o limite estabelecido estarão abaixo do limite de 4g/100g de produto pronto para o consumo.</t>
  </si>
  <si>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(2,5 g açúcar adicionado/100 kcal) considera a recomendação da OMS de manter o consumo de açúcares em 10% do VET. O limite estabelecido está abaixo do limite definido no padrão do Codex Alimentarius, que representa 30% do VET (7,5 g/100 kcal). O limite de açúcares e a exclusão do mel constarão no Anexo V da RDC.
No que se refere à inclusão de advertência em embalagem tipo pouche, a medida requer discussão mais aprofundada pois tem impacto nos produtos em comercialização.
No que se refere a estabelecer regras de legibilidade para rotulagem do produto seguindo o modelo do estabelecido para fórmulas para nutrição enteral, esta alteração não pode ser considerada de baixo impacto pois implica em alteração dos rótulos dos produtos em comercialização. Caso não seja possível resolver a legibilidade com as regras de rotulagem geral que estão sendo discutidas no Mercosul, essa proposta pode ser discutida em processo regulatório posterior.
Quanto ao uso de alegações, será incluído dispositivo específico proibindo alegações de propriedade funcional ou de saúde em alimentos de transição para lactentes e crianças de primeira infância por estar alinhado com as diretrizes de rotulagem do Codex (item 1.4 das diretrizes para uso de alegações nutricionais ou de saúde). Trata-se de alinhamento parcial às diretrizes do Codex Alimentarius, que pode ser considerado de baixo impacto e, portanto, pode ser realizada no presente processo regulatório. </t>
  </si>
  <si>
    <t>Excluir inciso II do art. 19.</t>
  </si>
  <si>
    <t>Fórmulas enterais - composição</t>
  </si>
  <si>
    <t>No que se refere aos macronutrientes, as fórmulas padrão para nutrição enteral em comercialização estão adequados ao Anexo XI e a proposta de excluir o referido Anexo não pode ser considerada de baixo impacto e, portanto, está fora do escopo do presente processo regulatório. O mesmo racional se aplica à flexibilização de micronutrientes para fórmulas padrão para nutrição enteral. Os perfis de macro e micronutrientes para fórmula padrão para nutrição enteral foram amplamente discutidos no processo regulatório que resultou na publicação da RDC nº 21/2015 e qualquer alteração ou flexibilização desses valores para fórmula padrão deve ser discutido de forma mais detalhada em outro processo regulatório, inclusive no processo de Alimentos para fins médicos, tema 3.10 da Agenda Regulatória 2024-2025.
É importante esclarecer que o padrão do Codex Alimentarius se refere à rotulagem de alimentos para fins médicos, e não estabelece requisitos de composição para esses produtos. O conceito de alimentos para fins médicos é mais amplo do que o conceito de fórmulas padrão para nutrição enteral. As regras estabelecidas atualmente para fórmulas para nutrição enteral permitem o enquadramento de produto como fórmula padrão e, quando a composição não atende os requisitos de composição estabelecidos, as fórmulas podem ser enquadradas como fórmulas modificadas, desde que as alterações realizadas tenham um propósito justificado em função de alguma alteração fisiológica. 
Diante do problema apresentado, a GGALI entende que há espaço no presente processo para algum avanço no que se refere às fórmulas modificadas para nutrição enteral. A proposta é incluir um dispositivo a fim de contemplar eventuais diferenças em relação a micronutrientes.
Com relação à adição de aminoácidos, de fato há diferença entre a composição de aminoácidos do Anexo II da RDC nº 714/2022 e do Anexo XIV da CP nº 1.243/2024. Dessa forma será necessário corrigir o dispositivo conforme contribuição recebida.
Quanto ao parágrafo 3º, após a publicação da RDC nº 839/2023, é importante vincular fontes de proteína que se encaixam na definição de novos alimentos aos procedimentos estabelecidos na RDC nº 839/2023.</t>
  </si>
  <si>
    <t>Idem linha 83.</t>
  </si>
  <si>
    <t>A redação do inciso II será alterada para deixar claro que na composição de fórmulas modificadas, os constituintes fonte de vitaminas, minerais, aminoácidos e outras substâncias autorizados são aqueles que constam no Anexo da IN para fórmulas para nutrição enteral.  
Com relação a outras modificações, a proposta é incluir dispositivo que permita outras alterações associadas à alteração para atender necessidades específicas dos pacientes a que se destina, desde que comprovada segurança de uso por estes indivíduos.
Ademais, as questões relacionadas à justificativa da alteração serão transferidas para o Anexo VI da IN nº 281/2023 que trata de regularização de produtos.</t>
  </si>
  <si>
    <t>Art. 15. As fórmulas modificadas para nutrição enteral:
I – devem ter composição de nutrientes baseada nos requisitos de composição específicos para as fórmulas padrão para nutrição enteral, contendo as modificações destinadas a atender as necessidades especiais de pacientes em decorrência de:
a) alterações fisiológicas;
b) alterações metabólicas; ou
c) doenças ou agravos à saúde; 
II – devem ser formuladas utilizando os constituintes fontes de vitaminas, minerais, aminoácidos, outras substâncias e probióticos autorizados para este tipo de produto, conforme Anexo VIII da Instrução Normativa - IN nº X, de XXXX; e
III – podem ser formuladas com fontes de macronutrientes autorizadas para este tipo de produto, conforme Anexo IX da Instrução Normativa - IN nº X, de XXX, desde que devidamente justificado;
§ 1º As modificações de que trata o caput podem estar associadas àquelas destinadas a atender às necessidades nutricionais específicas das faixas etárias para as quais o produto é indicado.
§ 2º Outras modificações podem ser realizadas desde que associadas àquelas estabelecidas no caput e que sejam seguras para as necessidades especiais dos pacientes a que se destinam, com base em evidências científicas.
§ 3º  Os nutrientes e outras substâncias opcionais autorizados para fórmulas padrão para nutrição enteral definidos no Anexo VII e podem ser adicionados às fórmulas modificadas para nutrição enteral, desde que devidamente justificado.</t>
  </si>
  <si>
    <t>A intenção de manter os incisos é dar clareza das substâncias que podem ser utilizadas  nas fórmulas modificadas para nutrição enteral. As modificações na composição da fórmula modificada tem que ser justificada. O dispositivo será revisado para maior clareza.
Com relação a outras modificações, a proposta é incluir dispositivo que permita outras alterações associadas à alteração para atender necessidades específicas dos pacientes a que se destina, desde que comprovada segurança de uso por estes indivíduos.
Ademais, as questões relacionadas à justificativa da alteração serão transferidas para o Anexo VI da IN nº 281/2023 que trata de regularização de produtos.</t>
  </si>
  <si>
    <t>Idem linha 86.</t>
  </si>
  <si>
    <t>A proposta junção dos incisos I e III do parágrafo 1º altera o mérito do dispositivo ao flexibilizar a comprovação por meio de referência ou de estudos. Hoje ambos são exigidos e são necessários para comprovar a segurança e adequação do produto à faixa etária a que se destina. Esse tipo de alteração requer discussão mais aprofundada e pode ser realizado em outro processo regulatório.
Os requisitos para comprovação da composição serão transferidos para a IN nº 281/2023.
A numeração dos incisos do parágrafo 2º será corrigida.
O dispositivo com um todo será revisado para maior clareza quanto aos nutrientes opcionais que podem ser utilizados, compostos fontes de nutrientes e outras substâncias e novos ingredientes autorizados.</t>
  </si>
  <si>
    <t>A restrição de açúcares foi estabelecida também para fórmulas pediátricas para lactentes e crianças de primeira infância, na mesma linha do que foi estabelecido para fórmulas infantis. No entanto, de forma semelhante ao que foi estabelecido para fórmulas infantis destinadas a necessidades dietoterápicas específicas, o xarope de glicose pode ser utlizado mediante apresentação de justificativa técnica, considerando as especificidades desse tipo de produto.</t>
  </si>
  <si>
    <t>Idem linha 89.</t>
  </si>
  <si>
    <t>A flexibilização da composição dos módulos altera o mérito do dispositivo. Os ingredientes alimentares com finalidade tecnológica são considerados aditivos alimentares e estão definidos no item 15.8 do Anexo III da IN nº 211/2023. A extensão e inclusão de aditivos no referido regulamento deve ser feita por meio de petição específica. Não foram apresentados justificativas nem exemplos concretos para avaliação aprofundada da proposta e não é possível afirmar que se trata de uma alteração de baixo impacto. Essa contribuição pode ser avaliada em processo futuro.</t>
  </si>
  <si>
    <t>A flexibilização da composição dos módulos altera o mérito do dispositivo. Os ingredientes alimentares com finalidade tecnológica são considerados aditivos alimentares e estão definidos no item 15.8 do Anexo III da IN nº 211/2023. A extensão e inclusão de aditivos no referido regulamento deve ser feita por meio de petição específica. Não foram apresentados exemplos concretos para avaliação aprofundada da proposta e não é possível afirmar que se trata de uma alteração de baixo impacto. Essa contribuição pode ser avaliada em processo futuro.</t>
  </si>
  <si>
    <t>Fórmulas enterais - indicação de saúde</t>
  </si>
  <si>
    <t>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possibilidade de inclusão dessas informações nos rótulos poderia aumentar o tempo de análise dos processos de regularização de fórmulas enterais e também aumentar as situações de judicialização no âmbito do Sistema Único de Saúde para acessos da população a fórmulas para nutrição enteral, impactando negativamente no acesso da população a tais produtos. É necessário ainda avaliar se esse tipo de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os medicamentos administrados, entre outros fatores. Destaca-se que essa proposta foi amplamente discutida na elaboração do regulamento de fórmulas para nutrição enteral (RDC nº 21/2015). Portanto, a proposta não pode ser incluída no escopo do presente processo regulatório.
Esse pleito pode ser considerado em processo futuro e  requer discussão ampla com todos os atores envolvidos.</t>
  </si>
  <si>
    <t>Fórmulas enterais - alegações</t>
  </si>
  <si>
    <t>Em relação à proposta do inciso IV, entende-se que as alegações propostas não são alegações de conteúdo de ingredientes, mas alegações de conteúdo de substâncias bioativas ou nutrientes fornecidos pelos ingredientes opcionais que venham a ser adicionados em fórmulas modificadas. Nesse sentido, a relação de alegações autorizadas consta no Anexo XVI, que será submetida ao procedimento de atualização periódica cobre essa demanda.  Adicionalmente, é importante destacar que consta na AR 2024-2025 a previsão de regulamentação da declaração quantitativa de ingredientes que abarcará situações de destaque em relação à presença de ingredientes nos rótulos dos alimentos.
Quanto à proposta de incluir os incisos V e VI, 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possibilidade de inclusão dessas informações nos rótulos poderia aumentar o tempo de análise dos processos de regularização de fórmulas enterais e também aumentar as situações de judicialização no âmbito do Sistema Único de Saúde para acessos da população a fórmulas para nutrição enteral, impactando negativamente no acesso da população a tais produtos. É necessário ainda avaliar se esse tipo de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os medicamentos administrados, entre outros fatores. Destaca-se que essa proposta foi amplamente discutida na elaboração do regulamento de fórmulas para nutrição enteral (RDC nº 21/2015). Portanto, a proposta não pode ser incluída no escopo do presente processo regulatório.
Esse pleito pode ser considerado em processo futuro e  requer discussão ampla com todos os atores envolvidos.</t>
  </si>
  <si>
    <t>Quanto às propostas de incluir o inciso V no caput e no inciso I do páragrafo 1º, tais propostas alteram o mérito do dispositivo e tem diversos impactos que precisam ser avaliados em detalhes. Incluir essa informação requer a definição de requisitos específicos quanto ao nível de evidências científicas e às referências que poderiam ser aceitas para tal comprovação. A possibilidade de inclusão dessas informações nos rótulos poderia aumentar o tempo de análise dos processos de regularização de fórmulas enterais e também aumentar as situações de judicialização no âmbito do Sistema Único de Saúde para acessos da população a fórmulas para nutrição enteral, impactando negativamente no acesso da população a tais produtos. É necessário ainda avaliar se esse tipo de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os medicamentos administrados, entre outros fatores. Destaca-se que essa proposta foi amplamente discutida na elaboração do regulamento de fórmulas para nutrição enteral (RDC nº 21/2015). Portanto, a proposta não pode ser incluída no escopo desse processo regulatório.
Esse pleito pode ser considerado em processo futuro e  requer discussão ampla com todos os atores envolvidos.
O Codex tem uma diretriz geral que permite o uso de indicações de saúde, no entanto, cada país tem seus próprios critérios para avaliar e autorizar tais produtos. O Codex não define o como essa possibilidade deve ser tratada.</t>
  </si>
  <si>
    <t>A restrição de açúcares foi estabelecida para fórmulas pediátricas para lactentes e crianças de primeira infância, na mesma linha do que foi estabelecido para fórmulas infantis. No entanto, de forma semelhante ao que foi estabelecido para fórmulas infantis destinadas a necessidades dietoterápicas específicas, o xarope de glicose pode ser utlizado mediante apresentação de justificativa técnica, considerando as especificidades desse tipo de produto.</t>
  </si>
  <si>
    <t>Excluir o inciso II do art. 28.</t>
  </si>
  <si>
    <t>Idem linha 104.</t>
  </si>
  <si>
    <t>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inclusão dessas informações nos rótulos poderia aumentar o tempo de análise dos processos de regularização de fórmulas enterais e também aumentar as situações de judicialização no âmbito do Sistema Único de Saúde, impactando negativamente no acesso da população a tais produtos. É necessário ainda avaliar se tal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medicamentos administrados entre outros fatores. Destaca-se que essa proposta foi amplamente discutida na elaboração do regulamento de fórmulas para nutrição enteral (RDC nº 21/2015). Portanto, a proposta não pode ser incluída no escopo desse processo regulatório.
Esse pleito pode ser considerado em processo futuro e  requer discussão ampla com todos os atores envolvidos.</t>
  </si>
  <si>
    <t>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inclusão dessas informações nos rótulos poderia aumentar o tempo de análise dos processos de regularização de fórmulas enterais e também aumentar as situações de judicialização no âmbito do Sistema Único de Saúde, impactando negativamente no acesso da população a tais produtos. É necessário ainda avaliar se tal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medicamentos administrados entre outros fatores. Destaca-se que essa proposta foi amplamente discutida na elaboração do regulamento de fórmulas para nutrição enteral (RDC nº 21/2015). Portanto, a proposta não pode ser incluída no escopo desse processo regulatório.
O Codex permite que isso seja feito, no entanto, não estabelece os critérios a serem empregados para tal indicação e não harmoniza esses critérios, o que não garante harmonização entre as práticas adotadas pelos países.
Esse pleito pode ser considerado em processo futuro e  requer discussão ampla com todos os atores envolvidos.
Em relação ao acesso, a abordagem estabelecida no regulamento assegura maior acesso aos produtos.</t>
  </si>
  <si>
    <t>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inclusão dessas informações nos rótulos poderia aumentar o tempo de análise dos processos de regularização de fórmulas enterais e também aumentar as situações de judicialização no âmbito do Sistema Único de Saúde, impactando negativamente no acesso da população a tais produtos. É necessário ainda avaliar se tal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medicamentos administrados entre outros fatores. Destaca-se que essa proposta foi amplamente discutida na elaboração do regulamento de fórmulas para nutrição enteral (RDC nº 21/2015). Não foram apresentados dados concretos quanto às restrições de acesso relacionadas a abordagem adotada atualmente. Portanto, a proposta não pode ser incluída no escopo desse processo regulatório.
Esse pleito pode ser considerado em processo futuro e  requer discussão ampla com todos os atores envolvidos.</t>
  </si>
  <si>
    <t xml:space="preserve">Quanto ao uso de alegações de propriedade funcional para fórmulas para nutrição enteral, 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inclusão dessas informações nos rótulos poderia aumentar o tempo de análise dos processos de regularização de fórmulas enterais e também aumentar as situações de judicialização no âmbito do Sistema Único de Saúde, impactando negativamente no acesso da população a tais produtos. É necessário ainda avaliar se tal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medicamentos administrados entre outros fatores. Destaca-se que essa proposta foi amplamente discutida na elaboração do regulamento de fórmulas para nutrição enteral (RDC nº 21/2015). Não foram apresentados dados concretos quanto às restrições de acesso relacionadas a abordagem adotada atualmente. Portanto, a proposta não pode ser incluída no escopo desse processo regulatório.
Esse pleito pode ser considerado em processo futuro e  requer discussão ampla com todos os atores envolvidos.
Em relação à proposta sobre marcas para diferenciação de produtos, o entendimento é que a proposta fere os princípios gerais de rotulagem estabelecidos no art. 21 do DL 986/1969 e no art. 4º da RDC nº 727/2022, os critérios para uso de alegações nutricionais na RDC nº 429/2020 e o direito dos consumidores ao acesso a informações corretas, conforme art. 31 do CDC, podendo gerar erro ou engano em relação às características de composição de produto. </t>
  </si>
  <si>
    <t>A proposta altera o mérito do dispositivo e tem diversos impactos que precisam ser avaliados em detalhes. Incluir essa informação requer a definição de requisitos específicos quanto ao nível de evidências científicas e às referências que poderiam ser aceitas para tal comprovação. A inclusão dessas informações nos rótulos poderia aumentar o tempo de análise dos processos de regularização de fórmulas enterais e também aumentar as situações de judicialização no âmbito do Sistema Único de Saúde, impactando negativamente no acesso da população a tais produtos. É necessário ainda avaliar se tal indicação seria apropriada considerando que a abordagem dietoterápica deve ser individualizada e está sob responsabilidade dos profissionais de saúde, sendo que pacientes com a mesma doença podem necessitar de fórmulas enterais com composições distintas em função de suas caracteristicas fisiológicas, comorbidades e medicamentos administrados entre outros fatores. Destaca-se que essa proposta foi amplamente discutida na elaboração do regulamento de fórmulas para nutrição enteral (RDC nº 21/2015). Não foram apresentados dados concretos quanto às restrições de acesso relacionadas a abordagem adotada atualmente. Portanto, a proposta não pode ser incluída no escopo desse processo regulatório.</t>
  </si>
  <si>
    <t>Fórmulas dietoterápicas - composição</t>
  </si>
  <si>
    <t>A partir da contribuição, foi identificado que o parágrafo 3º deve ser incorporado ao inciso IV tendo em vista que trata dos Anexos V e XIII, que estabelecem limites de ingredientes opcionais, já mencionados no inciso IV. Além disso, o parágrafo 2º será acrescido de "nutrientes opcionais" a fim de assegurar clareza quanto ao que pode ser considerado em quantidades maiores do que as autorizadas.</t>
  </si>
  <si>
    <t>Idem linha 114.</t>
  </si>
  <si>
    <t xml:space="preserve">A proposta altera o mérito do dispositivo ao contemplar os ingredientes e nutrientes e outras substâncias autorizados para alimentos para lactentes e crianças de primeira infância. Não foram apresentadas justificativas que demonstrem a necessidade e adequação da proposta. </t>
  </si>
  <si>
    <t>A alteração proposta altera o mérito do dispositivo e não pode ser aceita no escopo desse processo regulatório. A restrição de fluoreto já existe na RDC nº 460/2020 e alterar essa restrição pode ter impacto na saúde pública. Não foram apresentadas justificativas que demonstrem a necessidade e adequação da proposta.
Será feito ajuste do dispositivo quanto à restrição de carboidratos estabelecida para fórmulas infantis.</t>
  </si>
  <si>
    <t xml:space="preserve">Art. 37. As fórmulas dietoterápicas para erros inatos do metabolismo destinadas a lactentes e crianças de primeira infância devem atender aos seguintes requisitos:
I –  devem ser formuladas observando as restrições quanto ao uso de açúcares estabelecidas no Anexo I desta Resolução;
II - devem ser formuladas com constituintes, incluindo os aditivos alimentares, isentos de glúten;
II - não podem ser formuladas com adição de gorduras e óleos hidrogenados; 
III - devem ser formuladas sem adição de fluoreto, no caso de fórmulas destinadas a crianças menores de 1 ano.
Parágrafo único. A adição de frutose em produtos destinados a lactentes é permitida quando este for o único carboidrato possível para o manejo dietético do erro inato do metabolismo para o qual o produto é indicado, com base em evidências científicas. </t>
  </si>
  <si>
    <t>Idem linha 118.</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</si>
  <si>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e o mel serão excluídos das fontes de carboidratos autorizados para uso em fórmulas infantis. Esta medida é um passo intermediário para futuro alinhamento aos padrões do Codex Alimentarius (CXS 72-1981 e CXS 156-1987) e que cabe no presente processo regulatório por se tratar de alinhamento parcial ao padrão do Codex, com baixo impacto. 
As restrições existentes em relação à adição de carboidratos, incluindo açúcares, serão mantidas. Será incluída indicação de que a adição de glicose.
Dessa forma, a veiculação da advertência se torna desnecessária também para fórmulas dietoterápicas para erros inatos do metabolismo para lactentes e crianças de primeira infância.</t>
  </si>
  <si>
    <t>Excluir o art. 36.</t>
  </si>
  <si>
    <t>Idem linha 123.</t>
  </si>
  <si>
    <t>Contaminantes em alimentos para lactentes e crianças de primeira infância</t>
  </si>
  <si>
    <t xml:space="preserve">A contribuição se refere ao art. 40.
Quanto aos metais pesados, a IN nº 160/2022 estabelece limites de contaminantes inorgânicos para fórmulas e alimentos destinados a lactentes e crianças de primeira infância.
Quanto ao parágrafo 3º do art. 40, considerando que se trata de população suscetível, optou-se por manter a restrição já estabelecida para alimentos de transição e alimentos à base de cereais, que se refere à ausência de antibióticos, hormônios e substâncias farmacologicamente ativas. Esse dispositivo se refere a resíduos de medicamentos veterinários.
Em relação à contribuição para o inciso X, será mantida a referência à RDC n.º 4, de 18 de janeiro de 2012, cujo dispositivo relacionado a alimentos processados é o art. 39. </t>
  </si>
  <si>
    <t>Atualização de regulamento</t>
  </si>
  <si>
    <t>Foi incluída menção explícita às Fórmulas para erros inatos do metabolismo na categoria 15.1 da IN nº 211/2023. Dessa forma, a alteração sugerida não é necessária.
No entanto, cabe a atualização apontada no inciso VI do art. 40.</t>
  </si>
  <si>
    <t>Em relação à contribuição para o inciso X, será mantida a referência à RDC n.º 4, de 18 de janeiro de 2012, que é o regulamento que trata do limite de agrotóxicos em alimentos processados em seu art. 39.
Quanto aos metais pesados, a IN nº 160/2022 estabelece limites de contaminantes inorgânicos para fórmulas e alimentos destinados a lactentes e crianças de primeira infância.</t>
  </si>
  <si>
    <t>Aditivos para alimentos para lactentes e crianças de primeira infância</t>
  </si>
  <si>
    <t>A inclusão dos fermentos deve ser solicitada por meio de petição específica de extensão de uso ou inclusão de adtivos alimentares. No entanto, é importante destacar que não há previsão de bolos, panquecas e pães no regulamento técnico da categoria de alimentos à base de cereais para lactentes e crianças de primeira infância, o que compromete a justificativa tecnológica para inclusão dos referidos aditivos.
A atualização do inciso VI é necessária tendo em vista a publicação da RDC nº 843 e IN nº 281/2024, que entram em vigor em 1/09/2024.
Em relação à contribuição para o inciso X, será mantida a referência à RDC n.º 4, de 18 de janeiro de 2012, cujo dispositivo relacionado a alimentos processados é o art. 39.
Quanto ao parágrafo 3º do art. 40, considerando que se trata de população suscetível, optou-se por manter a restrição já estabelecida para alimentos de transição e alimentos à base de cereais, que se refere à ausência de antibióticos, hormônios e substâncias farmacologicamente ativas. Esse dispositivo se refere a resíduos de medicamentos veterinários.</t>
  </si>
  <si>
    <t>Esse dispositivo deve contemplar os constituintes autorizados e, portanto, as sugestões de exclusão das alíneas a e b do inciso I é pertinente. Será mantida apenas a alínea c a fim de evitar a repetição das especificações de referência já mencionadas na RDC nº 839/2023. Todavia, as alíneas do inciso I e o inciso II excluídos desse dispositivo devem ser incluídos no Capítulo III, como requisitos para inclusão de novos constituintes. Destaca-se que a relação de especificações que constava na RDC nº 42/2011 foi excluída da lista de compostos autorizados e substituída por esse dispositivo.
No que se refere ao parágrafo 1º, tendo em vista que as alíneas serão mantidas, não é necessário alterar o dispositivo.
A palavar "limite" em duplicidade será excluída.</t>
  </si>
  <si>
    <t>Especificações de constituintes</t>
  </si>
  <si>
    <t>Esse dispositivo deve contemplar os constituintes autorizados e, portanto, as sugestões de exclusão das alíneas a e b do inciso I procede. Será mantida apenas a alínea c a fim de evitar a repetição das especificações de referência já mencionadas na RDC nº 839/2023. 
A palavar "limite" em duplicidade será excluída.</t>
  </si>
  <si>
    <t>Idem linha 133.</t>
  </si>
  <si>
    <t>Esse dispositivo deve contemplar os constituintes autorizados e, portanto, as sugestões de exclusão das alíneas a e b do inciso I procede. Será mantida apenas a alínea c a fim de evitar a repetição das especificações de referência já mencionadas na RDC nº 839/2023. Todavia, as alíneas do inciso I e o inciso II excluídos desse dispositivo devem ser incluídos no Capítulo III, como requisitos para inclusão de novos constituintes.</t>
  </si>
  <si>
    <t>Correção de redação</t>
  </si>
  <si>
    <t>A palavar "limite" em duplicidade será excluída.</t>
  </si>
  <si>
    <t>Sobredosagem</t>
  </si>
  <si>
    <t>Ao revisitar os regulamentos dos produtos quanto à sobredosagem, temos que:
- os parágrafos únicos dos incisos III do art. 6º da RDC nº 43/2011,  IV do art. 5º da RDC nº 44/2011 e  VII da RDC nº 45/2011 prevêem condições específicas em que é admitido que os limites máximos sejam ultrapassados;
- o art. 23 da RDC nº 21/2015, estabelece que em caso de sobredosagem os limites máximos de nutrientes não podem ser ultrapassados;
- o parágrafo 2º do art. 11 da RDC nº 460/2020 estabelece que pode ser feita sobredosagem, desde que haja justificativa tecnológica.
Dessa forma, a redação do dispositivo será alterada a fim de manter as condições estabelecidas nos regulamentos vigentes para cada tipo de produto.
No caso de fórmulas modificadas, fórmulas pediátricas e fórmulas infantis para necessidades dietoerápicas específicas as alterações se referem a modificações decorrentes de necessidades fisiológicas específicas, e não de sobredosagem.</t>
  </si>
  <si>
    <t>Idem linha 139.</t>
  </si>
  <si>
    <t>Ao revisitar os regulamentos dos produtos, temos que:
- os parágrafos únicos dos incisos III do art. 6º da RDC nº 43/2011,  IV do art. 5º da RDC nº 44/2011 e do inciso VII da RDC nº 45/2011 prevêem condições específicas em que é admitido que os limites máximos sejam ultrapassados;
- o art. 23 da RDC nº 21/2015, estabelece que em caso de sobredosagem os limites máximos de nutrientes não podem ser ultrapassados;
- o parágrafo 2º do art. 11 da RDC nº 460/2020 estabelece que pode ser feita sobredosagem, desde que haja justificativa tecnológica.
Dessa forma, a redação do dispositivo será alterada a fim de manter as condições estabelecidas nos regulamentos vigentes para cada tipo de produto.
No caso de fórmulas modificadas, fórmulas pediátricas e fórmulas infantis para necessidades dietoerápicas específicas as alterações se referem a modificações decorrentes de necessidades fisiológicas específicas, e não de sobredosagem.</t>
  </si>
  <si>
    <t>NBCAL</t>
  </si>
  <si>
    <t>O art. 26 do Decreto nº 9579/2018 define que a Anvisa pode estabelecer novas categorias de produtos e regulamentar sua produção, sua comercialização e sua promoção comercial, com a finalidade de cumprir o objetivo estabelecido no caput do art. 1º da Lei nº 11.265, de 2006, de contribuir para a adequada nutrição dos lactentes e das crianças de primeira infância.
Dessa forma, quando da regulamentação das fórmulas dietoterápicas para erros inatos do metabolismo, a Anvisa estabeleceu que esses produtos quando destinados a lactentes e crianças de primeira infância devem obedecer aos requisitos obrigatórios definidos no art. 2º da Lei nº 11265. Adicionalmente os parágrafos 1º e 2º do art. 19 estabeleceram que as informações exigidas pelo inciso II do art. 5º e pelo §2º do art. 14 da Lei nº 11.265, de 2006, não se aplicam a esses produtos e que as doações ou vendas a preços reduzidos desses produtos às maternidades e instituições que prestem assistência a crianças são permitidas. Portanto, não resta dúvida de que em função da atividade regulatória exercida pela Anvisa, esses produtos devem observar a NBCAL, e que, considerando o disposto no parágrafo 1º do art. 9º da Lei, optou por permitir a doação ou venda a preços reduzidos desses produtos.</t>
  </si>
  <si>
    <t>Atualização de listas positivas</t>
  </si>
  <si>
    <t>Os dispositivos desse capítulo serão revisados e simplificados em um único dispositivo. Os Anexos da IN serão divididos em anexos da RDC e Anexos da IN (aqueles sujeitos a atualização periódica) para melhor organizaçao do texto normativo quanto aos pontos da norma sujeitos a atualização periódica.
Dessa forma, a contribuição será incorporada, no entanto, com outra redação.
Quanto à inclusão do parágrafo único, destacamos que o art. 9º da RDC nº 839/2023 estabelece a partir de quando os novos ingredientes estarão autorizados e, portanto, a sugestão de acréscimo do parágrafo único é dispensável. A intenção da GGALI é que esses anexos sejam submetidos ao rito de atualização periódica, que permite sua atualização recorrente. Caso isso seja aprovado, quando houver manifestação favorável da GEARE e o parecer estiver público, os regulamentos serão atualizados seguindo o rito de atualização periódica.</t>
  </si>
  <si>
    <t>Idem linha 151.</t>
  </si>
  <si>
    <t>Prazo de adequação</t>
  </si>
  <si>
    <t>Considerando que alguns dos produtos incluídos no escopo desse regulamento também passarão por alterações de rotulagem decorrentes da RDC nº 843/2024, será aplicado o prazo de 24 meses para adequação dos produtos em comercialização</t>
  </si>
  <si>
    <t>Idem linha 162.</t>
  </si>
  <si>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o açúcar e o mel não serão permitidos como ingredientes opcionais para alimentos de transição. A medida pode ser considerada de baixo impacto tendo em vista que os produtos registrados não contêm açúcares adicionados em sua composição e, portanto, pode ser incluída no presente processo regulatório. Nesse cenário, a medida de rotulagem proposta se torna desnecessária.
No que se refere à inclusão de advertência em embalagem tipo pouche, a medida requer discussão mais aprofundada pois tem impacto nos produtos em comercialização.
No que se refere a estabelecer regras de legibilidade para rotulagem do produto seguindo o modelo do estabelecido para fórmulas para nutrição enteral, esta alteração não pode ser considerada de baixo impacto pois implica em alteração dos rótulos dos produtos em comercialização. Caso não seja possível resolver a legibilidade com as regras de rotulagem geral que estão sendo discutidas no Mercosul, essa proposta pode ser discutida em processo regulatório posterior.
Quanto ao dispositivo para tratar de alegações, é pertinente a contribuição de incluir dispositivo específico proibindo alegações de propriedade funcional ou de saúde neste tipo de produto, além de prever que alegações nutricionais são autorizadas para esses tipos de alimentos nos termos da RDC nº 429 e IN nº 75/2020. </t>
  </si>
  <si>
    <t>Art. 3º....
-------------
Parágrafo único. As seguintes definições devem observar o disposto na Lei nº 11.265, de 3 de janeiro de 2006, e no Decreto nº 9.579, de 22 de novembro de 2018:
I - alimento à base de cereais para lactentes e crianças de primeira infância;
II - alimento de transição para lactentes e crianças de primeira infância;
III -  fórmula de nutrientes para recém-nascido de alto risco; 
IV - fórmula infantil para lactentes; 
V - fórmula infantil para necessidades dietoterápicas específicas;
VI - fórmula infantil de seguimento para lactentes; e
VII - fórmula infantil de seguimento para crianças de primeira infância; e
VIII - recém-nascido de alto risco.
As definições apontadas acima serão excluídas do regulamento.</t>
  </si>
  <si>
    <t>Art. 4º  As fórmulas infantis para lactentes e de seguimento para lactentes e crianças de primeira infância:
.........
IV - devem ser formuladas utilizando apenas as seguintes fontes de carboidratos, desde que observadas as restrições e limites estabelecidos no Anexo I desta Resolução:
a) amidos gelatinizados ou pré-cozidos e naturalmente isentos de glúten;
b) glicose;
c) lactose; e
d) maltodextrina.
.........</t>
  </si>
  <si>
    <t>Excluir o parágrafo 2º.
Incluir novos dispositivos:
Art. 6º  As fórmulas de nutrientes para recém-nascidos de alto risco:
I - devem ser formuladas utilizando os constituintes fontes de vitaminas, minerais, aminoácidos, outras substâncias e probióticos autorizados para esse tipo de produto pelo Anexo II da Instrução Normativa - IN nº X, de XXX; e
II – podem ser formuladas utilizando as fontes de macronutrientes autorizadas como novos alimentos para esse tipo de produto no Anexo II da Instrução Normativa – IN nº X, de XXXX.
Parágrafo único. A segurança e a eficácia da finalidade a que se propõem as  fórmulas de nutrientes para recém-nascidos de alto risco, devem ser avaliadas considerando evidências científicas, que incluem consensos de especialistas e protocolos de terapias nutricionais estabelecidos para recém-nascidos pré-termo ou de alto risco, conforme o caso.
Art. 9º  A denominação de venda das fórmulas de nutrientes para recém-nascidos de alto risco deve ser “Fórmula de nutrientes para recém-nascidos de alto risco”.</t>
  </si>
  <si>
    <t>Art. 5º As fórmulas infantis destinadas a necessidades dietoterápicas específicas:
I – devem conter valor energético e de nutrientes baseado na composição das fórmulas infantis para lactentes e fórmulas infantis de seguimento para lactentes ou crianças de primeira infância estabelecidos no art. 4º desta Resolução, conforme o caso, apresentando modificações necessárias para atender às necessidades específicas decorrentes de alterações fisiológicas ou patológicas, temporárias ou permanentes de lactentes e crianças de primeira infância, incluindo a redução de risco de alergias em indivíduos predispostos, para as quais o produto é especificamente formulado; e
II – devem ser formuladas com ingredientes comprovadamente adequados à faixa etária a que se destinam; e
III – devem ser formuladas utilizando os constituintes fontes de vitaminas, minerais, aminoácidos, outras substâncias e probióticos autorizados para esse tipo de produto pelo Anexo II da Instrução Normativa - IN nº X, de XXX.
§ 1º A segurança e a eficácia da finalidade a que se propõem as fórmulas infantis destinadas a necessidades dietoterápicas específicas devem ser comprovadas cientificamente, por meio de:
I - revisão sistemática de estudos clínicos publicados em revistas científicas indexadas; ou
II - estudos clínicos publicados em revistas científicas indexadas, quando não houver revisões sistemáticas publicadas.
§ 2º  Além dos requisitos de composição definidos no caput, outros ingredientes podem ser adicionados às fórmulas infantis destinadas a necessidades dietoterápicas específicas, quando necessário, para assegurar que o produto seja adequado como fonte para uma dieta alimentar mista, destinado para utilização a partir do sexto mês e para o gerenciamento dietético decorrente de alterações fisiológicas e/ou doenças temporárias ou permanentes e/ou para redução de risco de alergias em indivíduos predispostos.
§ 3º  A adição de xarope de glicose ou xarope de glicose desidratado como fonte de carboidrato em fórmulas infantis para necessidades dietoterápicas específicas somente é permitida mediante justificativa técnica e desde que o limite de glicose atenda ao limite estabelecido no Anexo I desta Resolução.
§ 4º  Os constituintes opcionais autorizados para fórmulas infantis para lactentes e de seguimento para lactentes e crianças de primeira infância definidos no Anexo I da Instrução Normativa - IN nº X, de XXX, podem ser adicionados às fórmulas infantis destinadas a necessidades dietoterápicas específicas, desde que comprovada a segurança de uso para os lactentes ou para as crianças de primeira infância com necessidades específicas decorrentes de alterações fisiológicas ou patológicas, temporárias ou permanentes, conforme o caso, por meio de: 
I - revisão sistemática de estudos clínicos publicados em revistas científicas indexadas; ou 
II - estudos clínicos publicados em revistas científicas indexadas, quando não houver revisões sistemáticas publicadas.</t>
  </si>
  <si>
    <t>Art. 7º As fórmulas infantis destinadas a necessidades dietoterápicas específicas devem corresponder às seguintes denominações de venda, conforme definições do art. 3º desta Resolução:
I - denominação disposta nos incisos I a VI do art. 7º desta Resolução, conforme o caso, acrescida do complemento “destinada a necessidades dietoterápicas específicas” e da informação sobre as características nutricionais específicas do produto;
II - “Fórmula infantil para recém-nascidos pré-termo”, no caso de fórmulas elaboradas  especificamente para necessidades dietoterápicas de lactentes pré-termo;
III - “Fórmula infantil para recém-nascidos de alto risco”, no caso de fórmulas elaboradas especificamente para necessidades dietoterápicas específicas de lactentes de alto risco; ou
IV - “Fórmula infantil para recém-nascidos pré-termo e de alto risco”, no caso de fórmulas elaboradas para atender ambas as condições.
§ 1º A fonte proteica pode ser declarada na denominação das fórmulas infantis destinadas a necessidades dietoterápicas específicas com acréscimo dos seguintes complementos às expressões listadas caput, conforme o caso:
I - “à base de leite de vaca”, quando o leite de vaca for a única fonte de proteína; 
II - “à base de (nome do vegetal)”, quando as fontes vegetais forem a única fonte de proteína; 
III - “à base de (nome da fonte animal ou vegetal de proteína)”, quando houver mistura de fontes proteicas.
§ 2º Caso uma fórmula destinada a necessidades dietoterápicas específicas contenha um teor de lactose inferior ou igual a 10 mg/100 kcal, as denominações indicadas no inciso I do caput devem ser acrescidas do complemento “com restrição de lactose”.</t>
  </si>
  <si>
    <t>Art. 8º A rotulagem das fórmulas infantis deve conter as seguintes informações:
I - as fontes de proteína do produto, de forma clara;
II - a frase “não contém leite ou produtos lácteos” ou frase equivalente, quando o produto não contiver leite, outro derivado do leite, ou qualquer advertência relacionada a leite e derivados prevista na Seção IV do Capítulo III da Resolução de Diretoria Colegiada - RDC nº 727, de 1º de julho de 2022;
III - a advertência “Este produto contém probióticos e não deve ser consumido por lactentes prematuros, imunocomprometidos (com deficiências no sistema imunológico) ou com doenças do coração”, no caso de fórmulas infantis adicionadas de probióticos;
IV - instruções adequadas sobre a conservação do produto após abertura da embalagem; e
V - instruções adequadas de uso, preparo e conservação do produto, incluindo:
(...)</t>
  </si>
  <si>
    <t>idem linha 60 (restrição de açúcares).
Idem linha 43 (alegações de propriedade funcional ou de saúde).
Incluir dispositivo que estabelece regra para uso de alegações nutricionais:
Art. X.  O uso de alegações nutricionais nos rótulos de alimentos de transição para lactentes e crianças de primeira infância deve observar os requisitos estabelecidos na RDC nº 429 e IN nº 75, de 2020.</t>
  </si>
  <si>
    <t>Art. 19 ....
...............
II - "utilizar leite e não água para diluir ou misturar o produto", quando:
a)	 o cereal desidratado contiver menos que 15% de proteína; e 
b)	 a quantidade de aminoácidos essenciais e semi-essenciais do cereal desidratado não atender às quantidades mínimas estabelecidas no Anexo VII desta Resolução;
Os valores do Anexo X da CP 1243 serão ajustados para 70% do valor original.</t>
  </si>
  <si>
    <t>A restrição será incluída no Anexo V da RDC:
Açúcares - máximo de 2,5 g de açúcar adicionado / 100 kcal
Excluir o mel</t>
  </si>
  <si>
    <t>Art. 18.....
................
§ 2º A As denominações estabelecidas no caput devem ser acrescidas das seguintes expressões:
a) "para lactentes e crianças de primeira infância", no caso de alimentos em que é declarado painel frontal que o produto pode ser utilizado a partir dos 6 meses de idade, conforme exige o art. 14, par. 1º, da Lei nº 11265/2006 e do art. 15, par. 1º do Decreto nº 9579/2017; ou 
b) "para crianças de primeira infância", no caso de alimentos no qual é declarado painel frontal que o produto pode ser utilizado a partir dos 12 meses de idade, conforme art. 14, par. 1º, da Lei nº 11265/2006 e do art. 15, par. 1º do Decreto nº 9579/2017.</t>
  </si>
  <si>
    <t>Art. 21. As fórmulas padrão para nutrição enteral:
I - devem conter proteínas, lipídios, carboidratos e todas as vitaminas e minerais de acordo com os limites mínimos e máximos estabelecidos nos Anexos VIII e IX desta Resolução, considerando o alimento pronto para o consumo, conforme instruções de preparo indicadas pelo fabricante no rótulo; 
II - devem conter proteínas de origem animal ou vegetal na forma intacta, e que apresentem quantidades de aminoácidos essenciais por grama de acordo com os valores mínimos estabelecidos para a proteína de referência, conforme Anexo X desta Resolução; 
III - devem ser formuladas com carboidratos na forma intacta ou hidrolisada;
IV - devem observar os limites mínimos e máximos de nutrientes e outras substâncias opcionais autorizados pelo Anexo VII da Instrução Normativa - IN nº X, de XXXX, quando utilizados; e
V - devem ser formuladas utilizando os constituintes fontes de vitaminas, minerais, aminoácidos, outras substâncias e probióticos autorizados pelo Anexo VIII da Instrução Normativa - IN nº X, de XXX.
§ 1º  A adição de aminoácidos é permitida somente com o objetivo de corrigir proteínas incompletas ou restaurar perdas em função de processamento quando comparadas à proteína de referência, em quantidades não superiores àquelas necessárias para atingir a composição de aminoácidos constante no Anexo  X  desta Resolução.
§ 2º  O uso de proteínas que atendam à definição de novos alimentos ou novos ingredientes, conforme estabelecido na RDC nº 839/2023, ou outra que lhe vier a substituir, deve ser submetida a avaliação de segurança previamente à comercialização do produto.
§ 3º A quantidade de vitaminas e minerais derivada de todos os ingredientes adicionados deve atender os limites estabelecidos no Anexo IX desta Resolução.
Art. 22. As fórmulas modificadas para nutrição enteral:
I – devem ter composição de nutrientes baseada nos requisitos de composição específicos para as fórmulas padrão para nutrição enteral, contendo as modificações destinadas a atender as necessidades especiais de pacientes em decorrência de:
a) alterações fisiológicas;
b) alterações metabólicas; ou
c) doenças ou agravos à saúde; e
II – devem ser formuladas utilizando os constituintes fontes de vitaminas, minerais, aminoácidos, outras substâncias e probióticos autorizados para este tipo de produto, conforme Anexo VIII da Instrução Normativa - IN nº X, de XXXX.
§ 1º As modificações de que trata o caput podem estar associadas àquelas destinadas a atender às necessidades nutricionais específicas das faixas etárias para as quais o produto é indicado.
§ 2º Outras modificações podem ser realizadas desde que associadas àquelas estabelecidas no caput e que sejam seguras para as necessidades especiais dos pacientes a que se destinam, com base em evidências científicas.
§ 3º  Os nutrientes e outras substâncias opcionais autorizados para fórmulas padrão para nutrição enteral definidos no Anexo VII e podem ser adicionados às fórmulas modificadas para nutrição enteral, desde que devidamente justificado.</t>
  </si>
  <si>
    <t>Art. 27. As fórmulas pediátricas para nutrição enteral:
I – devem ser formuladas de forma a atender as necessidades nutricionais específicas da faixa etária para a qual o produto é indicado; e
III - devem ser formuladas utilizando os constituintes fontes de vitaminas, minerais, aminoácidos, outras substâncias e probióticos autorizados pelo:
a)	Anexo II da Instrução Normativa - IN nº X, de XXX, no caso de fórmulas pediátricas destinadas a lactentes e crianças de primeira infância; e
b)	Anexo VIII da Instrução Normativa - IN nº X, de XXXX, no caso de fórmulas pediátricas destinadas a crianças com mais de 3 até 10 anos.
§ 1º Os nutrientes e outras substâncias opcionais autorizados no Anexo I e no Anexo X da Instrução Normativa - IN nº X, de XXXX, podem ser utilizados nas fórmulas pediátricas para nutrição enteral desde que devidamente justificado, respeitando as faixas etárias para as quais foram aprovados.
§ 2º Adicionalmente, as fórmulas pediátricas para nutrição enteral indicadas para crianças menores de três anos de idade:
I – devem ser formuladas observando as restrições e limites de açúcares estabelecidas no Anexo I desta Resolução;
II – devem ser formuladas com constituintes, incluindo os aditivos alimentares, isentos de glúten;
II – não podem ser formuladas com adição de gorduras e óleos hidrogenados; 
III –  devem ser formuladas sem adição de fluoreto, no caso de fórmulas destinadas a crianças menores de 1 ano.
§ 4º A adição de xarope de glicose ou xarope de glicose desidratado como fonte de carboidrato em fórmulas pediátricas para lactentes e crianças de primeira infância somente é permitida mediante justificativa técnica e desde que o limite de glicose atenda ao limite estabelecido no Anexo I desta Resolução.</t>
  </si>
  <si>
    <t>Art. 35. As fórmulas dietoterápicas para erros inatos do metabolismo devem:
I - apresentar composição baseada em evidências científicas que suportem sua adequação, segurança e benefício para atendimento das necessidades nutricionais dos indivíduos a que se destinam, considerando o produto pronto para consumo, conforme instruções de preparo e uso indicadas pelo fabricante no rótulo, e as faixas etárias específicas para as quais o produto é indicado;
II - ser elaboradas de forma que as substâncias associadas aos erros inatos do metabolismo para os quais as fórmulas são indicadas estejam ausentes ou presentes em quantidades seguras e necessárias para o manejo dietético dos indivíduos a que se destinam, conforme evidências científicas;
III - observar os limites mínimos e máximos de macronutrientes, vitaminas, minerais, outras substâncias e constituintes opcionais, quando utilizados, estabelecidos nos:
a) Anexos I e II desta Resolução e no Anexo I da Instrução Normativa - IN nº X, de XXXX, no caso de produtos destinados a lactentes e crianças de primeira infância; e
b) Anexos VIII e IX desta Resolução e no Anexo VII da Instrução Normativa - IN nº X, de XXXX, no caso de produtos destinados a indivíduos maiores de três anos.
IV - ser formuladas utilizando os constituintes fontes de vitaminas, minerais, aminoácidos e outras substâncias autorizados:
a) pelo Anexo II da Instrução Normativa - IN nº X, de XXX, no caso de produtos destinados a lactentes e crianças de primeira infância; e
b) pelo Anexo VIII da Instrução Normativa - IN nº X, de XXX, no caso de produtos destinados a indivíduos maiores de três anos.
§ 1º As evidências científicas de que trata o inciso I desse artigo incluem os consensos de especialistas e os protocolos de terapias nutricionais estabelecidos para o erro inato do metabolismo indicado.
§ 2º Quantidades de vitaminas, minerais, outras substâncias e nutrientes opcionais maiores do que aquelas previstas no inciso III desse artigo podem ser utilizadas, desde que sejam seguras e necessárias para atender as necessidades nutricionais específicas do erro inato do metabolismo para o qual o produto é indicado, com base em evidências científicas.</t>
  </si>
  <si>
    <t>VI - regularização, estabelecidos na Resoluções de Diretoria Colegiada - RDC nº 843/2024 e na Instrução Normativa nº 281/2024;</t>
  </si>
  <si>
    <t>Art. 41. Em adição aos limites mínimos e máximos e condições de uso estabelecidos nesta Resolução, os compostos fonte de vitaminas, minerais, aminoácidos e substâncias bioativas, devem atender integralmente às especificações de identidade, pureza, e composição estabelecidas, em:
I - pelo menos uma das referências indicadas no art. 19 da RDC nº 839, de 2023; ou
II - especificação aprovada pela Anvisa.</t>
  </si>
  <si>
    <t>Art. 43 ......
..................
§ 2º Para garantir a quantidade do nutriente ou substância declarada na rotulagem, é permitida a sobredosagem, desde que:
I - justificada tecnologicamente e tenha segurança comprovada, no caso de fórmulas infantis e no caso de fórmulas dietoerápicas para erros inatos do metabolismo;
II - justificada tecnologicamente e não ultrapasse as quantidades máximas estabelecidas nos Anexos XI e XII da Instrução Normativa - IN nº X, de XXXX, no caso de fórmulas para nutrição enteral;
Parágrafo único. No caso de fórmulas infantis, a sobredosagem também é permitida quando quantidades mais elevadas forem inevitáveis devido ao alto ou variável conteúdo do nutriente ou da substância naturalmente presente nos ingredientes, desde que sua segurança seja comprovada.</t>
  </si>
  <si>
    <t>Art. 50. A atualização dos Anexos da Instrução Normativa nº x, de xxxx, deve ser solicitada pelas empresas mediante protocolo de petição específica contendo documentação que comprove o atendimento ao disposto nas seguintes normas, ou outras que lhes vierem a substituir: 
I - Resolução de Diretoria Colegiada - RDC nº 868, de 16 de maio de 2024; 
II - Resolução de Diretoria Colegiada - RDC nº 241, de 26 de julho de 2018, no caso de probióticos; e 
III - Resolução de Diretoria Colegiada - RDC nº 839, de 14 de dezembro de 2023, no caso de novos ingredientes. 
§ 1º   No caso de fórmulas infantis, a atualização de que trata o caput requer a comprovação de segurança e de adequação ao crescimento e desenvolvimento de lactentes e crianças de primeira infância, conforme o caso, observando:
I - os compostos e limites normalmente encontrados no leite humano ou benefícios similares aos encontrados em lactentes amamentados exclusivamente com leite humano, no caso de fórmulas infantis para lactentes;
II - a adequação do produto como fonte para uma dieta alimentar mista para o crescimento e desenvolvimento, no caso de fórmulas infantis de seguimento para lactentes e crianças de primeira infância; 
III - as necessidades específicas decorrentes de alterações fisiológicas, doenças temporárias ou permanentes ou para a redução de risco de alergias em indivíduos predispostos, no caso de fórmulas infantis para necessidades dietoterápicas específicas.
§ 2º  A comprovação de que trata o §1º deve ser feita por meio de: 
I - revisão sistemática de ensaios clínicos publicada em revistas científicas indexadas; ou
II – estudos clínicos publicados em revistas científicas indexadas, quando não houver revisões sistemáticas publicadas.</t>
  </si>
  <si>
    <t>Idem linha 151 (dispositivo sobre atualização das listas).
Incluir dispositivo transitório:
Art. X. As Resoluções-RE que resultaram em aprovação de novos alimentos e novos ingredientes baseadas nas Resoluções - RE nº 16 e RE nº 17, ambas de 30 de abril de 1999, seguem válidas:
I – até 2 (dois) anos após o início da vigência desta Resolução; ou
II – até a atualização dos Anexos II ou VII, da Instrução Normativa nº xxx, de xxxxx, se ocorrer primeiro.</t>
  </si>
  <si>
    <t xml:space="preserve">Os dispositivos desse capítulo serão revisados e simplificados em um único dispositivo. Os Anexos serão divididos em anexos da RDC e Anexos da IN (aqueles sujeitos a atualização periódica).
A alteração no caput do art. 50 é pertinente tendo em vista que outras fontes de vitaminas, minerais, substâncias bioativas e outras substâncias podem ser incluídas no Anexo IV da proposta de IN. Além disso, seria importante fazer menção à RDC nº 839/2023 nesse dispositivo.
Quanto à inclusão do parágrafo único, tendo em vista a exclusão dos novos ingredientes aprovados por meio de petição específica em função das novas regras de publicidade do parecer e do trabalho em curso sobre as especificações de novos ingredientes e novos alimentos, será incluído dispositivo transitório para manter vigente a aprovação dos novos ingredientes com aprovação publicada por meio de RE, fixando prazo para a validade das REs como aprovação.
</t>
  </si>
  <si>
    <t>Os dispositivos desse capítulo serão revisados e simplificados em um único dispositivo. Os Anexos serão divididos em anexos da RDC e Anexos da IN (aqueles sujeitos a atualização periódica).
A alteração no caput do art. 50 é pertinente tendo em vista que outras fontes de vitaminas, minerais, substâncias bioativas e outras substâncias podem ser incluídas no Anexo IV da proposta de IN. Além disso, seria importante fazer menção à RDC nº 839/2023 nesse dispositivo.
Quanto à inclusão do parágrafo único, tendo em vista a exclusão dos novos ingredientes aprovados por meio de petição específica em função das novas regras de publicidade do parecer e do trabalho em curso sobre as especificações de novos ingredientes e novos alimentos, será incluído dispositivo transitório para manter vigente a aprovação dos novos ingredientes com aprovação publicada por meio de RE, fixando prazo para a validade das REs como aprovação.
O inciso I do art. 17 não estará sujeito a atualização periódica por não se encaixar na definição de novos alimentos.</t>
  </si>
  <si>
    <t>Os dispositivos desse capítulo serão revisados e simplificados em um único dispositivo. Os Anexos serão divididos em anexos da RDC e Anexos da IN (aqueles sujeitos a atualização periódica).
A alteração no caput do art. 50 é pertinente tendo em vista que outras fontes de vitaminas, minerais, substâncias bioativas e outras substâncias podem ser incluídas no Anexo IV da proposta de IN. Além disso, seria importante fazer menção à RDC nº 839/2023 nesse dispositivo.
Quanto à inclusão do parágrafo único, tendo em vista a exclusão dos novos ingredientes aprovados por meio de petição específica em função das novas regras de publicidade do parecer e do trabalho em curso sobre as especificações de novos ingredientes e novos alimentos, será incluído dispositivo transitório para manter vigente a aprovação dos novos ingredientes com aprovação publicada por meio de RE, fixando prazo para a validade das REs como aprovação.</t>
  </si>
  <si>
    <t xml:space="preserve">Os dispositivos desse capítulo serão revisados e simplificados em um único dispositivo.  Os Anexos serão divididos em anexos da RDC e Anexos da IN (aqueles sujeitos a atualização periódica).
A alteração no caput do art. 50 é pertinente tendo em vista que outras fontes de vitaminas, minerais, substâncias bioativas e outras substâncias podem ser incluídas no Anexo IV da proposta de IN. Além disso, seria importante fazer menção à RDC nº 839/2023 nesse dispositivo.
Quanto à inclusão do parágrafo único, tendo em vista a exclusão dos novos ingredientes aprovados por meio de petição específica em função das novas regras de publicidade do parecer e do trabalho em curso sobre as especificações de novos ingredientes e novos alimentos, será incluído dispositivo transitório para manter vigente a aprovação dos novos ingredientes com aprovação publicada por meio de RE, fixando prazo para a validade das REs como aprovação.
</t>
  </si>
  <si>
    <t>Art. 56. Fica estabelecido o prazo de 24 meses para adequação dos produtos aos requisitos estabelecidos nesta Resolução.
Parágrafo único.  No caso de produtos que se encontram registrados na Anvisa e passarão a ser notificados as adequações de que trata o caput podem ser realizadas até o vencimento do registro.</t>
  </si>
  <si>
    <t>A inclusão do parágrafo único não pode ser aceita pois a data de fabricação não é um dizer obrigatório de rotulagem, o que dificulta a fiscalização dos produtos no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</si>
</sst>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1" x14ac:knownFonts="1">
    <font>
      <sz val="10"/>
      <color theme="4" tint="-0.24994659260841701"/>
      <name val="Corbel"/>
      <family val="2"/>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color theme="0"/>
      <name val="Corbel"/>
      <family val="2"/>
    </font>
    <font>
      <sz val="24"/>
      <color theme="0"/>
      <name val="Tw Cen MT Condensed Extra Bold"/>
      <family val="4"/>
      <scheme val="major"/>
    </font>
    <font>
      <b/>
      <sz val="14"/>
      <color theme="0"/>
      <name val="Tw Cen MT Condensed"/>
      <family val="2"/>
    </font>
    <font>
      <b/>
      <sz val="14"/>
      <color theme="0" tint="-4.9989318521683403E-2"/>
      <name val="Tw Cen MT Condensed"/>
      <family val="2"/>
    </font>
    <font>
      <sz val="11"/>
      <color theme="0"/>
      <name val="Franklin Gothic Book"/>
      <family val="2"/>
      <scheme val="minor"/>
    </font>
    <font>
      <sz val="11"/>
      <name val="Franklin Gothic Book"/>
      <family val="2"/>
      <scheme val="minor"/>
    </font>
    <font>
      <b/>
      <sz val="20"/>
      <color theme="0"/>
      <name val="Segoe UI Light"/>
      <family val="2"/>
    </font>
    <font>
      <b/>
      <sz val="12"/>
      <color theme="0" tint="-0.14999847407452621"/>
      <name val="Segoe UI Light"/>
      <family val="2"/>
    </font>
    <font>
      <b/>
      <sz val="14"/>
      <color theme="0" tint="-0.14999847407452621"/>
      <name val="Segoe UI Light"/>
      <family val="2"/>
    </font>
    <font>
      <b/>
      <sz val="20"/>
      <color theme="0" tint="-0.249977111117893"/>
      <name val="Segoe UI Light"/>
      <family val="2"/>
    </font>
    <font>
      <b/>
      <sz val="18"/>
      <color theme="0" tint="-0.249977111117893"/>
      <name val="Segoe UI Light"/>
      <family val="2"/>
    </font>
    <font>
      <b/>
      <sz val="12"/>
      <color theme="0"/>
      <name val="Segoe UI Light"/>
      <family val="2"/>
    </font>
    <font>
      <b/>
      <sz val="13"/>
      <color theme="0"/>
      <name val="Segoe UI Light"/>
      <family val="2"/>
    </font>
    <font>
      <b/>
      <sz val="12"/>
      <color theme="1"/>
      <name val="Franklin Gothic Book"/>
      <family val="2"/>
      <scheme val="minor"/>
    </font>
    <font>
      <sz val="12"/>
      <color theme="1"/>
      <name val="Franklin Gothic Book"/>
      <family val="2"/>
      <scheme val="minor"/>
    </font>
    <font>
      <b/>
      <sz val="11"/>
      <color theme="0"/>
      <name val="Segoe UI Light"/>
      <family val="2"/>
    </font>
    <font>
      <b/>
      <sz val="14"/>
      <color theme="0" tint="-0.249977111117893"/>
      <name val="Segoe UI Light"/>
      <family val="2"/>
    </font>
    <font>
      <b/>
      <sz val="11"/>
      <color theme="0" tint="-0.14999847407452621"/>
      <name val="Segoe UI Light"/>
      <family val="2"/>
    </font>
    <font>
      <b/>
      <sz val="11"/>
      <name val="Franklin Gothic Book"/>
      <family val="2"/>
      <scheme val="minor"/>
    </font>
    <font>
      <b/>
      <sz val="12"/>
      <name val="Franklin Gothic Book"/>
      <family val="2"/>
      <scheme val="minor"/>
    </font>
    <font>
      <sz val="18"/>
      <color theme="4" tint="-0.24994659260841701"/>
      <name val="Corbel"/>
      <family val="2"/>
    </font>
    <font>
      <sz val="10"/>
      <color theme="4" tint="-0.24994659260841701"/>
      <name val="Century Gothic"/>
      <family val="2"/>
    </font>
    <font>
      <sz val="9"/>
      <name val="Century Gothic"/>
      <family val="2"/>
    </font>
    <font>
      <sz val="12"/>
      <color theme="4" tint="-0.24994659260841701"/>
      <name val="Century Gothic"/>
      <family val="2"/>
    </font>
    <font>
      <sz val="10"/>
      <name val="Century Gothic"/>
      <family val="2"/>
    </font>
    <font>
      <sz val="10"/>
      <color theme="4" tint="-0.499984740745262"/>
      <name val="Century Gothic"/>
      <family val="2"/>
    </font>
    <font>
      <sz val="18"/>
      <color rgb="FF813365"/>
      <name val="Century Gothic"/>
      <family val="2"/>
    </font>
    <font>
      <sz val="18"/>
      <color theme="4" tint="-0.24994659260841701"/>
      <name val="Century Gothic"/>
      <family val="2"/>
    </font>
    <font>
      <sz val="10"/>
      <color theme="4" tint="-0.24994659260841701"/>
      <name val="Corbel"/>
      <family val="2"/>
    </font>
    <font>
      <b/>
      <sz val="20"/>
      <color theme="9" tint="-0.499984740745262"/>
      <name val="Century Gothic"/>
      <family val="2"/>
    </font>
    <font>
      <b/>
      <sz val="14"/>
      <color rgb="FF813365"/>
      <name val="Century Gothic"/>
      <family val="2"/>
    </font>
    <font>
      <sz val="14"/>
      <color rgb="FF813365"/>
      <name val="Century Gothic"/>
      <family val="2"/>
    </font>
    <font>
      <sz val="9"/>
      <color theme="0"/>
      <name val="Franklin Gothic Book"/>
      <family val="2"/>
      <scheme val="minor"/>
    </font>
    <font>
      <b/>
      <sz val="10"/>
      <color theme="0"/>
      <name val="Franklin Gothic Book"/>
      <family val="2"/>
      <scheme val="minor"/>
    </font>
    <font>
      <b/>
      <sz val="12"/>
      <color theme="4" tint="-0.24994659260841701"/>
      <name val="Century Gothic"/>
      <family val="2"/>
    </font>
    <font>
      <b/>
      <sz val="12"/>
      <color theme="4" tint="-0.24994659260841701"/>
      <name val="Corbel"/>
      <family val="2"/>
    </font>
    <font>
      <b/>
      <sz val="10"/>
      <color theme="4" tint="-0.24994659260841701"/>
      <name val="Corbel"/>
      <family val="2"/>
    </font>
    <font>
      <b/>
      <sz val="10"/>
      <name val="Century Gothic"/>
      <family val="2"/>
    </font>
    <font>
      <sz val="11"/>
      <color theme="4" tint="-0.24994659260841701"/>
      <name val="Corbel"/>
      <family val="2"/>
    </font>
    <font>
      <sz val="9"/>
      <name val="Franklin Gothic Book"/>
      <family val="2"/>
      <scheme val="minor"/>
    </font>
    <font>
      <sz val="10"/>
      <name val="Corbel"/>
      <family val="2"/>
    </font>
    <font>
      <b/>
      <sz val="10"/>
      <color theme="0"/>
      <name val="Calibri Light"/>
      <family val="2"/>
    </font>
    <font>
      <b/>
      <sz val="11"/>
      <color theme="0"/>
      <name val="Calibri Light"/>
      <family val="2"/>
    </font>
    <font>
      <sz val="10"/>
      <color theme="9" tint="-0.499984740745262"/>
      <name val="Calibri Light"/>
      <family val="2"/>
    </font>
    <font>
      <sz val="10"/>
      <name val="Calibri Light"/>
      <family val="2"/>
    </font>
    <font>
      <b/>
      <sz val="10"/>
      <color theme="9" tint="-0.499984740745262"/>
      <name val="Calibri Light"/>
      <family val="2"/>
    </font>
    <font>
      <b/>
      <sz val="10"/>
      <name val="Calibri Light"/>
      <family val="2"/>
    </font>
    <font>
      <sz val="9"/>
      <color theme="4" tint="-0.24994659260841701"/>
      <name val="Calibri"/>
      <family val="2"/>
    </font>
    <font>
      <sz val="11"/>
      <color theme="4" tint="-0.24994659260841701"/>
      <name val="Calibri"/>
      <family val="2"/>
    </font>
    <font>
      <sz val="11"/>
      <name val="Calibri"/>
      <family val="2"/>
    </font>
    <font>
      <b/>
      <sz val="11"/>
      <color theme="0"/>
      <name val="Calibri"/>
      <family val="2"/>
    </font>
    <font>
      <sz val="9"/>
      <name val="Calibri"/>
      <family val="2"/>
    </font>
    <font>
      <b/>
      <sz val="9"/>
      <name val="Century Gothic"/>
      <family val="2"/>
    </font>
    <font>
      <sz val="10"/>
      <name val="Calibri"/>
      <family val="2"/>
    </font>
    <font>
      <sz val="10"/>
      <color theme="0"/>
      <name val="Calibri"/>
      <family val="2"/>
    </font>
    <font>
      <sz val="9"/>
      <color theme="0"/>
      <name val="Calibri"/>
      <family val="2"/>
    </font>
    <font>
      <b/>
      <sz val="10"/>
      <color theme="4" tint="-0.499984740745262"/>
      <name val="Century Gothic"/>
      <family val="2"/>
    </font>
    <font>
      <sz val="10"/>
      <color theme="4" tint="-0.24994659260841701"/>
      <name val="Calibri Light"/>
      <family val="2"/>
    </font>
    <font>
      <sz val="9"/>
      <color theme="4" tint="-0.24994659260841701"/>
      <name val="Calibri Light"/>
      <family val="2"/>
    </font>
    <font>
      <sz val="10"/>
      <color theme="1" tint="0.249977111117893"/>
      <name val="Calibri Light"/>
      <family val="2"/>
    </font>
    <font>
      <sz val="10"/>
      <color theme="0"/>
      <name val="Calibri Light"/>
      <family val="2"/>
    </font>
    <font>
      <b/>
      <sz val="12"/>
      <color theme="0"/>
      <name val="Tw Cen MT Condensed"/>
      <family val="2"/>
    </font>
    <font>
      <sz val="11"/>
      <color theme="4" tint="-0.24994659260841701"/>
      <name val="Calibri Light"/>
      <family val="2"/>
    </font>
    <font>
      <sz val="10"/>
      <color theme="4" tint="-0.24994659260841701"/>
      <name val="Calibri Light"/>
      <family val="2"/>
    </font>
  </fonts>
  <fills count="17">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81336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rgb="FFC365A1"/>
        <bgColor indexed="64"/>
      </patternFill>
    </fill>
    <fill>
      <patternFill patternType="solid">
        <fgColor theme="6"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theme="0" tint="-0.1499679555650502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right style="thick">
        <color rgb="FF002060"/>
      </right>
      <top/>
      <bottom/>
      <diagonal/>
    </border>
    <border>
      <left style="medium">
        <color theme="0"/>
      </left>
      <right style="medium">
        <color theme="0"/>
      </right>
      <top style="medium">
        <color theme="0"/>
      </top>
      <bottom style="medium">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002060"/>
      </left>
      <right/>
      <top/>
      <bottom/>
      <diagonal/>
    </border>
    <border>
      <left style="medium">
        <color theme="0"/>
      </left>
      <right style="medium">
        <color theme="0"/>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s>
  <cellStyleXfs count="10">
    <xf numFmtId="0" fontId="0" fillId="0" borderId="0"/>
    <xf numFmtId="0" fontId="8" fillId="2" borderId="0" applyNumberFormat="0" applyAlignment="0" applyProtection="0"/>
    <xf numFmtId="0" fontId="6" fillId="0" borderId="0"/>
    <xf numFmtId="0" fontId="5" fillId="0" borderId="0"/>
    <xf numFmtId="9" fontId="5" fillId="0" borderId="0" applyFont="0" applyFill="0" applyBorder="0" applyAlignment="0" applyProtection="0"/>
    <xf numFmtId="9" fontId="35" fillId="0" borderId="0" applyFont="0" applyFill="0" applyBorder="0" applyAlignment="0" applyProtection="0"/>
    <xf numFmtId="0" fontId="4" fillId="0" borderId="0"/>
    <xf numFmtId="0" fontId="3" fillId="0" borderId="0"/>
    <xf numFmtId="0" fontId="2" fillId="0" borderId="0"/>
    <xf numFmtId="0" fontId="1" fillId="0" borderId="0"/>
  </cellStyleXfs>
  <cellXfs count="200">
    <xf numFmtId="0" fontId="0" fillId="0" borderId="0" xfId="0"/>
    <xf numFmtId="0" fontId="9" fillId="3" borderId="0" xfId="1" applyFont="1" applyFill="1" applyAlignment="1">
      <alignment horizontal="center" vertical="center"/>
    </xf>
    <xf numFmtId="0" fontId="0" fillId="0" borderId="0" xfId="0" applyAlignment="1">
      <alignment wrapText="1"/>
    </xf>
    <xf numFmtId="0" fontId="5" fillId="0" borderId="0" xfId="3"/>
    <xf numFmtId="10" fontId="18" fillId="6" borderId="0" xfId="4" applyNumberFormat="1" applyFont="1" applyFill="1" applyBorder="1" applyAlignment="1"/>
    <xf numFmtId="10" fontId="22" fillId="6" borderId="0" xfId="4" applyNumberFormat="1" applyFont="1" applyFill="1" applyBorder="1" applyAlignment="1"/>
    <xf numFmtId="0" fontId="27" fillId="0" borderId="0" xfId="0" applyFont="1" applyAlignment="1">
      <alignment wrapText="1"/>
    </xf>
    <xf numFmtId="0" fontId="12" fillId="11" borderId="0" xfId="3" applyFont="1" applyFill="1"/>
    <xf numFmtId="0" fontId="5" fillId="5" borderId="0" xfId="3" applyFill="1"/>
    <xf numFmtId="0" fontId="5" fillId="3" borderId="0" xfId="3" applyFill="1"/>
    <xf numFmtId="0" fontId="5" fillId="6" borderId="0" xfId="3" applyFill="1"/>
    <xf numFmtId="0" fontId="14" fillId="6" borderId="0" xfId="3" applyFont="1" applyFill="1" applyAlignment="1">
      <alignment vertical="center" textRotation="90"/>
    </xf>
    <xf numFmtId="0" fontId="15" fillId="6" borderId="0" xfId="3" applyFont="1" applyFill="1" applyAlignment="1">
      <alignment vertical="center" textRotation="90"/>
    </xf>
    <xf numFmtId="0" fontId="18" fillId="6" borderId="0" xfId="3" applyFont="1" applyFill="1"/>
    <xf numFmtId="0" fontId="19" fillId="6" borderId="0" xfId="3" applyFont="1" applyFill="1"/>
    <xf numFmtId="3" fontId="18" fillId="6" borderId="0" xfId="3" applyNumberFormat="1" applyFont="1" applyFill="1"/>
    <xf numFmtId="0" fontId="20" fillId="6" borderId="0" xfId="3" applyFont="1" applyFill="1"/>
    <xf numFmtId="0" fontId="21" fillId="6" borderId="0" xfId="3" applyFont="1" applyFill="1" applyAlignment="1">
      <alignment vertical="center"/>
    </xf>
    <xf numFmtId="0" fontId="21" fillId="6" borderId="0" xfId="3" applyFont="1" applyFill="1" applyAlignment="1">
      <alignment vertical="top" wrapText="1"/>
    </xf>
    <xf numFmtId="0" fontId="5" fillId="6" borderId="0" xfId="3" applyFill="1" applyAlignment="1">
      <alignment vertical="top"/>
    </xf>
    <xf numFmtId="0" fontId="12" fillId="11" borderId="0" xfId="3" applyFont="1" applyFill="1" applyAlignment="1">
      <alignment horizontal="center"/>
    </xf>
    <xf numFmtId="0" fontId="21" fillId="5" borderId="0" xfId="3" applyFont="1" applyFill="1"/>
    <xf numFmtId="0" fontId="15" fillId="8" borderId="0" xfId="3" applyFont="1" applyFill="1" applyAlignment="1">
      <alignment vertical="center" textRotation="90"/>
    </xf>
    <xf numFmtId="0" fontId="5" fillId="8" borderId="0" xfId="3" applyFill="1"/>
    <xf numFmtId="0" fontId="14" fillId="8" borderId="0" xfId="3" applyFont="1" applyFill="1" applyAlignment="1">
      <alignment vertical="center" textRotation="90"/>
    </xf>
    <xf numFmtId="0" fontId="18" fillId="8" borderId="0" xfId="3" applyFont="1" applyFill="1"/>
    <xf numFmtId="0" fontId="15" fillId="10" borderId="0" xfId="3" applyFont="1" applyFill="1" applyAlignment="1">
      <alignment vertical="center" textRotation="90"/>
    </xf>
    <xf numFmtId="0" fontId="5" fillId="10" borderId="0" xfId="3" applyFill="1"/>
    <xf numFmtId="0" fontId="24" fillId="10" borderId="0" xfId="3" applyFont="1" applyFill="1" applyAlignment="1">
      <alignment vertical="center" textRotation="90"/>
    </xf>
    <xf numFmtId="0" fontId="11" fillId="10" borderId="0" xfId="3" applyFont="1" applyFill="1"/>
    <xf numFmtId="0" fontId="25" fillId="10" borderId="0" xfId="3" applyFont="1" applyFill="1"/>
    <xf numFmtId="0" fontId="26" fillId="10" borderId="0" xfId="3" applyFont="1" applyFill="1"/>
    <xf numFmtId="0" fontId="12" fillId="10" borderId="0" xfId="3" applyFont="1" applyFill="1"/>
    <xf numFmtId="0" fontId="12" fillId="10" borderId="0" xfId="3" applyFont="1" applyFill="1" applyAlignment="1">
      <alignment vertical="center" wrapText="1"/>
    </xf>
    <xf numFmtId="0" fontId="28" fillId="0" borderId="0" xfId="0" applyFont="1" applyAlignment="1">
      <alignment wrapText="1"/>
    </xf>
    <xf numFmtId="0" fontId="28" fillId="0" borderId="0" xfId="0" applyFont="1"/>
    <xf numFmtId="0" fontId="0" fillId="0" borderId="0" xfId="0" pivotButton="1"/>
    <xf numFmtId="0" fontId="28" fillId="0" borderId="3" xfId="0" applyFont="1" applyBorder="1"/>
    <xf numFmtId="0" fontId="0" fillId="0" borderId="4" xfId="0" applyBorder="1"/>
    <xf numFmtId="0" fontId="0" fillId="0" borderId="5" xfId="0" applyBorder="1"/>
    <xf numFmtId="0" fontId="28" fillId="0" borderId="6" xfId="0" applyFont="1" applyBorder="1"/>
    <xf numFmtId="0" fontId="0" fillId="0" borderId="7" xfId="0" applyBorder="1"/>
    <xf numFmtId="0" fontId="0" fillId="0" borderId="6" xfId="0" applyBorder="1"/>
    <xf numFmtId="0" fontId="0" fillId="0" borderId="7" xfId="0" pivotButton="1" applyBorder="1"/>
    <xf numFmtId="0" fontId="0" fillId="0" borderId="8" xfId="0" applyBorder="1"/>
    <xf numFmtId="0" fontId="32" fillId="12" borderId="2" xfId="0" applyFont="1" applyFill="1" applyBorder="1" applyAlignment="1">
      <alignment horizontal="justify" vertical="center" wrapText="1"/>
    </xf>
    <xf numFmtId="0" fontId="28" fillId="12" borderId="0" xfId="0" applyFont="1" applyFill="1" applyAlignment="1">
      <alignment wrapText="1"/>
    </xf>
    <xf numFmtId="0" fontId="28" fillId="0" borderId="10" xfId="0" applyFont="1" applyBorder="1" applyAlignment="1">
      <alignment wrapText="1"/>
    </xf>
    <xf numFmtId="0" fontId="28" fillId="0" borderId="11" xfId="0" applyFont="1" applyBorder="1" applyAlignment="1">
      <alignment wrapText="1"/>
    </xf>
    <xf numFmtId="0" fontId="0" fillId="0" borderId="12" xfId="0" applyBorder="1" applyAlignment="1">
      <alignment wrapText="1"/>
    </xf>
    <xf numFmtId="0" fontId="28" fillId="0" borderId="13" xfId="0" applyFont="1" applyBorder="1" applyAlignment="1">
      <alignment wrapText="1"/>
    </xf>
    <xf numFmtId="0" fontId="27" fillId="0" borderId="14" xfId="0" applyFont="1" applyBorder="1" applyAlignment="1">
      <alignment wrapText="1"/>
    </xf>
    <xf numFmtId="0" fontId="0" fillId="0" borderId="14" xfId="0" applyBorder="1" applyAlignment="1">
      <alignment wrapText="1"/>
    </xf>
    <xf numFmtId="0" fontId="33" fillId="0" borderId="13" xfId="0" applyFont="1" applyBorder="1" applyAlignment="1">
      <alignment horizontal="right" vertical="top" wrapText="1"/>
    </xf>
    <xf numFmtId="0" fontId="28" fillId="0" borderId="13" xfId="0" applyFont="1" applyBorder="1" applyAlignment="1">
      <alignment horizontal="right" wrapText="1"/>
    </xf>
    <xf numFmtId="0" fontId="34" fillId="0" borderId="13" xfId="0" applyFont="1" applyBorder="1" applyAlignment="1">
      <alignment horizontal="right" vertical="top" wrapText="1"/>
    </xf>
    <xf numFmtId="0" fontId="28" fillId="0" borderId="15" xfId="0" applyFont="1" applyBorder="1" applyAlignment="1">
      <alignment wrapText="1"/>
    </xf>
    <xf numFmtId="0" fontId="28" fillId="0" borderId="16" xfId="0" applyFont="1" applyBorder="1" applyAlignment="1">
      <alignment wrapText="1"/>
    </xf>
    <xf numFmtId="0" fontId="0" fillId="0" borderId="17" xfId="0" applyBorder="1" applyAlignment="1">
      <alignment wrapText="1"/>
    </xf>
    <xf numFmtId="0" fontId="37" fillId="12" borderId="0" xfId="0" applyFont="1" applyFill="1" applyAlignment="1">
      <alignment vertical="top" wrapText="1"/>
    </xf>
    <xf numFmtId="0" fontId="7" fillId="0" borderId="0" xfId="0" applyFont="1"/>
    <xf numFmtId="0" fontId="28" fillId="13" borderId="0" xfId="0" applyFont="1" applyFill="1" applyAlignment="1">
      <alignment wrapText="1"/>
    </xf>
    <xf numFmtId="0" fontId="0" fillId="0" borderId="8" xfId="0" pivotButton="1" applyBorder="1"/>
    <xf numFmtId="0" fontId="41" fillId="0" borderId="0" xfId="0" applyFont="1"/>
    <xf numFmtId="0" fontId="41" fillId="0" borderId="4" xfId="0" applyFont="1" applyBorder="1"/>
    <xf numFmtId="0" fontId="42" fillId="0" borderId="4" xfId="0" applyFont="1" applyBorder="1"/>
    <xf numFmtId="0" fontId="43" fillId="0" borderId="0" xfId="0" applyFont="1"/>
    <xf numFmtId="0" fontId="0" fillId="0" borderId="20" xfId="0" applyBorder="1"/>
    <xf numFmtId="0" fontId="0" fillId="0" borderId="21" xfId="0" applyBorder="1"/>
    <xf numFmtId="0" fontId="0" fillId="0" borderId="22" xfId="0" applyBorder="1"/>
    <xf numFmtId="0" fontId="44" fillId="0" borderId="0" xfId="0" applyFont="1"/>
    <xf numFmtId="0" fontId="45" fillId="0" borderId="0" xfId="0" applyFont="1" applyAlignment="1">
      <alignment horizontal="left"/>
    </xf>
    <xf numFmtId="0" fontId="45" fillId="0" borderId="0" xfId="0" applyFont="1" applyAlignment="1">
      <alignment horizontal="center"/>
    </xf>
    <xf numFmtId="0" fontId="44" fillId="0" borderId="0" xfId="0" applyFont="1" applyAlignment="1">
      <alignment horizontal="center" vertical="center"/>
    </xf>
    <xf numFmtId="9" fontId="44" fillId="0" borderId="0" xfId="5" applyFont="1" applyFill="1" applyBorder="1" applyAlignment="1">
      <alignment horizontal="center" vertical="center"/>
    </xf>
    <xf numFmtId="0" fontId="40" fillId="15" borderId="0" xfId="0" applyFont="1" applyFill="1" applyAlignment="1">
      <alignment horizontal="right" vertical="center"/>
    </xf>
    <xf numFmtId="9" fontId="0" fillId="15" borderId="0" xfId="5" applyFont="1" applyFill="1" applyAlignment="1">
      <alignment horizontal="center" vertical="center"/>
    </xf>
    <xf numFmtId="0" fontId="47" fillId="0" borderId="0" xfId="0" applyFont="1"/>
    <xf numFmtId="0" fontId="46"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wrapText="1"/>
    </xf>
    <xf numFmtId="0" fontId="9" fillId="3" borderId="0" xfId="1" applyFont="1" applyFill="1" applyAlignment="1">
      <alignment horizontal="center" vertical="center" wrapText="1"/>
    </xf>
    <xf numFmtId="0" fontId="43" fillId="0" borderId="0" xfId="0" applyFont="1" applyAlignment="1">
      <alignment horizontal="right" vertical="center"/>
    </xf>
    <xf numFmtId="9" fontId="31" fillId="0" borderId="0" xfId="5"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51" fillId="0" borderId="0" xfId="5" applyFont="1" applyFill="1" applyBorder="1" applyAlignment="1">
      <alignment horizontal="center" vertical="center"/>
    </xf>
    <xf numFmtId="0" fontId="52" fillId="0" borderId="0" xfId="0" applyFont="1"/>
    <xf numFmtId="0" fontId="52" fillId="0" borderId="0" xfId="0" applyFont="1" applyAlignment="1">
      <alignment horizontal="center" vertical="center"/>
    </xf>
    <xf numFmtId="9" fontId="53" fillId="0" borderId="0" xfId="5" applyFont="1" applyFill="1" applyBorder="1" applyAlignment="1">
      <alignment horizontal="center" vertical="center"/>
    </xf>
    <xf numFmtId="0" fontId="54" fillId="0" borderId="9" xfId="0" applyFont="1" applyBorder="1" applyAlignment="1">
      <alignment horizontal="center" vertical="center" wrapText="1"/>
    </xf>
    <xf numFmtId="0" fontId="54" fillId="0" borderId="9" xfId="0" applyFont="1" applyBorder="1" applyAlignment="1">
      <alignment horizontal="left" vertical="center" wrapText="1"/>
    </xf>
    <xf numFmtId="0" fontId="0" fillId="0" borderId="0" xfId="0" applyAlignment="1">
      <alignment vertical="center"/>
    </xf>
    <xf numFmtId="0" fontId="0" fillId="0" borderId="6" xfId="0" applyBorder="1" applyAlignment="1">
      <alignment vertical="center"/>
    </xf>
    <xf numFmtId="0" fontId="41" fillId="0" borderId="0" xfId="0" applyFont="1" applyAlignment="1">
      <alignment vertical="center"/>
    </xf>
    <xf numFmtId="0" fontId="43" fillId="0" borderId="0" xfId="0" applyFont="1" applyAlignment="1">
      <alignment vertical="center"/>
    </xf>
    <xf numFmtId="0" fontId="0" fillId="0" borderId="7" xfId="0" applyBorder="1" applyAlignment="1">
      <alignment vertical="center"/>
    </xf>
    <xf numFmtId="0" fontId="50" fillId="0" borderId="0" xfId="0" applyFont="1" applyAlignment="1">
      <alignment horizontal="left" vertical="center" wrapText="1"/>
    </xf>
    <xf numFmtId="0" fontId="30" fillId="0" borderId="0" xfId="0" applyFont="1" applyAlignment="1">
      <alignment vertical="center"/>
    </xf>
    <xf numFmtId="9" fontId="31" fillId="0" borderId="0" xfId="5" applyFont="1" applyFill="1" applyBorder="1" applyAlignment="1">
      <alignment vertical="center"/>
    </xf>
    <xf numFmtId="0" fontId="49" fillId="14" borderId="0" xfId="0" applyFont="1" applyFill="1" applyAlignment="1">
      <alignment vertical="top" wrapText="1"/>
    </xf>
    <xf numFmtId="0" fontId="48" fillId="14" borderId="0" xfId="0" applyFont="1" applyFill="1" applyAlignment="1">
      <alignment horizontal="center" vertical="top"/>
    </xf>
    <xf numFmtId="0" fontId="0" fillId="0" borderId="0" xfId="0" applyAlignment="1">
      <alignment horizontal="distributed" vertical="center" indent="1"/>
    </xf>
    <xf numFmtId="0" fontId="9" fillId="3" borderId="0" xfId="1" applyFont="1" applyFill="1" applyAlignment="1">
      <alignment horizontal="distributed" vertical="center" indent="1"/>
    </xf>
    <xf numFmtId="0" fontId="54" fillId="0" borderId="9" xfId="0" applyFont="1" applyBorder="1" applyAlignment="1">
      <alignment horizontal="distributed" vertical="center" wrapText="1" indent="1"/>
    </xf>
    <xf numFmtId="0" fontId="54" fillId="0" borderId="9" xfId="0" applyFont="1" applyBorder="1" applyAlignment="1" applyProtection="1">
      <alignment horizontal="distributed" vertical="center" wrapText="1" indent="1"/>
      <protection locked="0"/>
    </xf>
    <xf numFmtId="0" fontId="50" fillId="0" borderId="0" xfId="0" applyFont="1" applyAlignment="1">
      <alignment vertical="center" wrapText="1"/>
    </xf>
    <xf numFmtId="0" fontId="55" fillId="0" borderId="0" xfId="0" applyFont="1"/>
    <xf numFmtId="9" fontId="55" fillId="0" borderId="0" xfId="5" applyFont="1"/>
    <xf numFmtId="0" fontId="55" fillId="0" borderId="0" xfId="0" applyFont="1" applyAlignment="1">
      <alignment horizontal="center"/>
    </xf>
    <xf numFmtId="0" fontId="57" fillId="2" borderId="0" xfId="0" applyFont="1" applyFill="1" applyAlignment="1">
      <alignment horizontal="center" vertical="center" wrapText="1"/>
    </xf>
    <xf numFmtId="0" fontId="56" fillId="0" borderId="0" xfId="0" applyFont="1" applyAlignment="1">
      <alignment horizontal="left" vertical="center"/>
    </xf>
    <xf numFmtId="0" fontId="56" fillId="0" borderId="0" xfId="0" applyFont="1" applyAlignment="1">
      <alignment horizontal="center" vertical="center" wrapText="1"/>
    </xf>
    <xf numFmtId="0" fontId="59" fillId="0" borderId="0" xfId="0" applyFont="1"/>
    <xf numFmtId="22"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0" fillId="0" borderId="0" xfId="0" applyFont="1" applyAlignment="1">
      <alignment horizontal="center" vertical="center"/>
    </xf>
    <xf numFmtId="0" fontId="7" fillId="0" borderId="0" xfId="0" applyFont="1" applyAlignment="1">
      <alignment horizontal="center" vertical="center"/>
    </xf>
    <xf numFmtId="0" fontId="60" fillId="0" borderId="1" xfId="0" applyFont="1" applyBorder="1" applyAlignment="1">
      <alignment horizontal="center" vertical="center"/>
    </xf>
    <xf numFmtId="0" fontId="58" fillId="0" borderId="1" xfId="0" applyFont="1" applyBorder="1" applyAlignment="1">
      <alignment horizontal="center" vertical="center" wrapText="1"/>
    </xf>
    <xf numFmtId="0" fontId="60" fillId="0" borderId="24" xfId="0" applyFont="1" applyBorder="1" applyAlignment="1">
      <alignment horizontal="center" vertical="center"/>
    </xf>
    <xf numFmtId="9" fontId="39" fillId="0" borderId="0" xfId="5" applyFont="1" applyBorder="1" applyAlignment="1">
      <alignment horizontal="center" vertical="center" wrapText="1"/>
    </xf>
    <xf numFmtId="0" fontId="0" fillId="0" borderId="19" xfId="0" applyBorder="1" applyAlignment="1">
      <alignment horizontal="center" vertical="center"/>
    </xf>
    <xf numFmtId="0" fontId="54" fillId="0" borderId="0" xfId="0" applyFont="1" applyAlignment="1">
      <alignment wrapText="1"/>
    </xf>
    <xf numFmtId="0" fontId="58" fillId="0" borderId="0" xfId="0" applyFont="1" applyAlignment="1">
      <alignment horizontal="center" vertical="center" wrapText="1"/>
    </xf>
    <xf numFmtId="0" fontId="58" fillId="0" borderId="0" xfId="0" applyFont="1" applyAlignment="1">
      <alignment wrapText="1"/>
    </xf>
    <xf numFmtId="0" fontId="54" fillId="0" borderId="0" xfId="0" applyFont="1"/>
    <xf numFmtId="0" fontId="62" fillId="0" borderId="0" xfId="0" applyFont="1"/>
    <xf numFmtId="0" fontId="58" fillId="0" borderId="0" xfId="0" applyFont="1" applyAlignment="1">
      <alignment horizontal="center" vertical="center"/>
    </xf>
    <xf numFmtId="0" fontId="54" fillId="0" borderId="0" xfId="0" applyFont="1" applyAlignment="1">
      <alignment horizontal="center" wrapText="1"/>
    </xf>
    <xf numFmtId="0" fontId="54" fillId="0" borderId="0" xfId="0" applyFont="1" applyAlignment="1">
      <alignment horizontal="distributed" vertical="center" indent="1"/>
    </xf>
    <xf numFmtId="0" fontId="29" fillId="0" borderId="0" xfId="0" applyFont="1" applyAlignment="1">
      <alignment horizontal="center" vertical="center" wrapText="1"/>
    </xf>
    <xf numFmtId="0" fontId="56" fillId="0" borderId="0" xfId="0" applyFont="1" applyAlignment="1">
      <alignment vertical="top"/>
    </xf>
    <xf numFmtId="0" fontId="56" fillId="0" borderId="0" xfId="0" applyFont="1" applyAlignment="1">
      <alignment vertical="top" wrapText="1"/>
    </xf>
    <xf numFmtId="9" fontId="0" fillId="0" borderId="0" xfId="5" applyFont="1" applyFill="1" applyAlignment="1">
      <alignment horizontal="center" vertical="center"/>
    </xf>
    <xf numFmtId="0" fontId="9" fillId="0" borderId="0" xfId="1" applyFont="1" applyFill="1" applyAlignment="1">
      <alignment horizontal="center" vertical="center" wrapText="1"/>
    </xf>
    <xf numFmtId="1" fontId="54" fillId="0" borderId="9" xfId="0" applyNumberFormat="1" applyFont="1" applyBorder="1" applyAlignment="1">
      <alignment horizontal="center" vertical="center" wrapText="1"/>
    </xf>
    <xf numFmtId="0" fontId="63" fillId="12" borderId="2" xfId="0" applyFont="1" applyFill="1" applyBorder="1" applyAlignment="1">
      <alignment horizontal="justify" vertical="center" wrapText="1"/>
    </xf>
    <xf numFmtId="0" fontId="28" fillId="0" borderId="0" xfId="0" applyFont="1" applyAlignment="1">
      <alignment horizontal="center" wrapText="1"/>
    </xf>
    <xf numFmtId="0" fontId="36" fillId="0" borderId="0" xfId="0" applyFont="1" applyAlignment="1">
      <alignment horizontal="center" vertical="center" wrapText="1"/>
    </xf>
    <xf numFmtId="0" fontId="28" fillId="0" borderId="27" xfId="0" applyFont="1" applyBorder="1" applyAlignment="1">
      <alignment horizontal="center" wrapText="1"/>
    </xf>
    <xf numFmtId="0" fontId="64" fillId="0" borderId="0" xfId="0" applyFont="1"/>
    <xf numFmtId="0" fontId="64" fillId="0" borderId="0" xfId="0" applyFont="1" applyAlignment="1">
      <alignment horizontal="left" vertical="center"/>
    </xf>
    <xf numFmtId="0" fontId="64" fillId="0" borderId="0" xfId="0" applyFont="1" applyAlignment="1">
      <alignment horizontal="left" indent="1"/>
    </xf>
    <xf numFmtId="0" fontId="65" fillId="0" borderId="18" xfId="0" applyFont="1" applyBorder="1" applyAlignment="1">
      <alignment horizontal="center" vertical="center" wrapText="1"/>
    </xf>
    <xf numFmtId="0" fontId="64" fillId="0" borderId="0" xfId="0" applyFont="1" applyAlignment="1">
      <alignment horizontal="left" vertical="center" wrapText="1"/>
    </xf>
    <xf numFmtId="0" fontId="64" fillId="0" borderId="0" xfId="0" pivotButton="1" applyFont="1" applyAlignment="1">
      <alignment wrapText="1"/>
    </xf>
    <xf numFmtId="0" fontId="65" fillId="0" borderId="0" xfId="0" applyFont="1" applyAlignment="1">
      <alignment horizontal="center" vertical="center" wrapText="1"/>
    </xf>
    <xf numFmtId="0" fontId="66" fillId="0" borderId="0" xfId="0" applyFont="1" applyAlignment="1">
      <alignment horizontal="left" indent="1"/>
    </xf>
    <xf numFmtId="0" fontId="67" fillId="0" borderId="0" xfId="0" pivotButton="1" applyFont="1"/>
    <xf numFmtId="0" fontId="67" fillId="0" borderId="0" xfId="0" applyFont="1" applyAlignment="1">
      <alignment horizontal="center"/>
    </xf>
    <xf numFmtId="0" fontId="66" fillId="0" borderId="0" xfId="0" applyFont="1" applyAlignment="1">
      <alignment horizontal="left" wrapText="1"/>
    </xf>
    <xf numFmtId="0" fontId="56"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wrapText="1"/>
    </xf>
    <xf numFmtId="0" fontId="9" fillId="2" borderId="0" xfId="1" applyFont="1" applyAlignment="1">
      <alignment horizontal="center" vertical="center" wrapText="1"/>
    </xf>
    <xf numFmtId="0" fontId="47" fillId="0" borderId="0" xfId="0" applyFont="1" applyAlignment="1">
      <alignment horizontal="center" vertical="center"/>
    </xf>
    <xf numFmtId="0" fontId="54" fillId="0" borderId="0" xfId="0" applyFont="1" applyAlignment="1">
      <alignment horizontal="left" vertical="center" wrapText="1"/>
    </xf>
    <xf numFmtId="0" fontId="56" fillId="16" borderId="0" xfId="0" applyFont="1" applyFill="1"/>
    <xf numFmtId="0" fontId="54" fillId="0" borderId="9" xfId="0" applyFont="1" applyBorder="1" applyAlignment="1">
      <alignment horizontal="left" vertical="center" indent="1"/>
    </xf>
    <xf numFmtId="1" fontId="29" fillId="0" borderId="23"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64" fillId="0" borderId="0" xfId="0" applyFont="1" applyAlignment="1">
      <alignment horizontal="center" vertical="center"/>
    </xf>
    <xf numFmtId="0" fontId="64" fillId="0" borderId="18" xfId="0" applyFont="1" applyBorder="1" applyAlignment="1">
      <alignment horizontal="center" vertical="center"/>
    </xf>
    <xf numFmtId="0" fontId="66" fillId="0" borderId="0" xfId="0" applyFont="1"/>
    <xf numFmtId="0" fontId="68" fillId="0" borderId="0" xfId="1" applyFont="1" applyFill="1" applyAlignment="1">
      <alignment horizontal="center" vertical="center" wrapText="1"/>
    </xf>
    <xf numFmtId="0" fontId="54" fillId="0" borderId="0" xfId="0" applyFont="1" applyAlignment="1">
      <alignment horizontal="center" vertical="center" wrapText="1"/>
    </xf>
    <xf numFmtId="0" fontId="54" fillId="0" borderId="9" xfId="0" applyFont="1" applyBorder="1" applyAlignment="1" applyProtection="1">
      <alignment horizontal="center" vertical="center" wrapText="1"/>
      <protection locked="0"/>
    </xf>
    <xf numFmtId="0" fontId="54" fillId="0" borderId="0" xfId="0" applyFont="1" applyAlignment="1">
      <alignment horizontal="center"/>
    </xf>
    <xf numFmtId="0" fontId="32" fillId="12" borderId="2" xfId="0" applyFont="1" applyFill="1" applyBorder="1" applyAlignment="1">
      <alignment horizontal="left" vertical="center" wrapText="1" indent="3"/>
    </xf>
    <xf numFmtId="0" fontId="32" fillId="12" borderId="2" xfId="0" applyFont="1" applyFill="1" applyBorder="1" applyAlignment="1">
      <alignment horizontal="left" vertical="center" wrapText="1" indent="4"/>
    </xf>
    <xf numFmtId="0" fontId="29" fillId="6" borderId="1" xfId="0" applyFont="1" applyFill="1" applyBorder="1" applyAlignment="1">
      <alignment horizontal="center" vertical="center" wrapText="1"/>
    </xf>
    <xf numFmtId="0" fontId="70" fillId="0" borderId="0" xfId="0" applyFont="1"/>
    <xf numFmtId="0" fontId="70" fillId="0" borderId="0" xfId="0" applyFont="1" applyAlignment="1">
      <alignment horizontal="center"/>
    </xf>
    <xf numFmtId="0" fontId="70" fillId="0" borderId="0" xfId="0" applyFont="1" applyAlignment="1">
      <alignment horizontal="center" wrapText="1"/>
    </xf>
    <xf numFmtId="0" fontId="70" fillId="0" borderId="18" xfId="0" applyFont="1" applyBorder="1" applyAlignment="1">
      <alignment horizontal="center" wrapText="1"/>
    </xf>
    <xf numFmtId="0" fontId="69" fillId="0" borderId="0" xfId="0" applyFont="1" applyAlignment="1">
      <alignment horizontal="center"/>
    </xf>
    <xf numFmtId="0" fontId="69" fillId="0" borderId="18" xfId="0" applyFont="1" applyBorder="1" applyAlignment="1">
      <alignment horizontal="center"/>
    </xf>
    <xf numFmtId="0" fontId="70" fillId="0" borderId="0" xfId="0" applyFont="1" applyAlignment="1">
      <alignment horizontal="left" indent="1"/>
    </xf>
    <xf numFmtId="0" fontId="69" fillId="0" borderId="0" xfId="0" pivotButton="1" applyFont="1" applyAlignment="1">
      <alignment horizontal="center" wrapText="1"/>
    </xf>
    <xf numFmtId="0" fontId="69" fillId="0" borderId="0" xfId="0" applyFont="1" applyAlignment="1">
      <alignment horizontal="left" wrapText="1"/>
    </xf>
    <xf numFmtId="0" fontId="54" fillId="0" borderId="9" xfId="0" applyFont="1" applyBorder="1" applyAlignment="1">
      <alignment horizontal="left" vertical="center" wrapText="1" indent="1"/>
    </xf>
    <xf numFmtId="0" fontId="17" fillId="9" borderId="0" xfId="3" applyFont="1" applyFill="1" applyAlignment="1">
      <alignment horizontal="center" vertical="center" wrapText="1"/>
    </xf>
    <xf numFmtId="3" fontId="23" fillId="11" borderId="0" xfId="3" applyNumberFormat="1" applyFont="1" applyFill="1" applyAlignment="1">
      <alignment horizontal="center" vertical="center" wrapText="1"/>
    </xf>
    <xf numFmtId="0" fontId="23" fillId="5" borderId="0" xfId="3" applyFont="1" applyFill="1" applyAlignment="1">
      <alignment horizontal="center"/>
    </xf>
    <xf numFmtId="0" fontId="23" fillId="3" borderId="0" xfId="3" applyFont="1" applyFill="1" applyAlignment="1">
      <alignment horizontal="center"/>
    </xf>
    <xf numFmtId="10" fontId="23" fillId="5" borderId="0" xfId="4" applyNumberFormat="1" applyFont="1" applyFill="1" applyBorder="1" applyAlignment="1">
      <alignment horizontal="center"/>
    </xf>
    <xf numFmtId="10" fontId="23" fillId="3" borderId="0" xfId="4" applyNumberFormat="1" applyFont="1" applyFill="1" applyBorder="1" applyAlignment="1">
      <alignment horizontal="center"/>
    </xf>
    <xf numFmtId="0" fontId="17" fillId="3" borderId="0" xfId="3" applyFont="1" applyFill="1" applyAlignment="1">
      <alignment horizontal="center" vertical="center" wrapText="1"/>
    </xf>
    <xf numFmtId="0" fontId="13" fillId="4" borderId="0" xfId="3" applyFont="1" applyFill="1" applyAlignment="1">
      <alignment horizontal="center" vertical="center"/>
    </xf>
    <xf numFmtId="0" fontId="16" fillId="11" borderId="0" xfId="3" applyFont="1" applyFill="1" applyAlignment="1">
      <alignment horizontal="center" vertical="center" wrapText="1"/>
    </xf>
    <xf numFmtId="0" fontId="17" fillId="5" borderId="0" xfId="3" applyFont="1" applyFill="1" applyAlignment="1">
      <alignment horizontal="center" vertical="center"/>
    </xf>
    <xf numFmtId="0" fontId="17" fillId="3" borderId="0" xfId="3" applyFont="1" applyFill="1" applyAlignment="1">
      <alignment horizontal="center" vertical="center"/>
    </xf>
    <xf numFmtId="0" fontId="20" fillId="7" borderId="0" xfId="3" applyFont="1" applyFill="1" applyAlignment="1">
      <alignment horizontal="center"/>
    </xf>
    <xf numFmtId="0" fontId="21" fillId="7" borderId="0" xfId="3" applyFont="1" applyFill="1" applyAlignment="1">
      <alignment horizontal="center" vertical="center"/>
    </xf>
    <xf numFmtId="0" fontId="21" fillId="7" borderId="0" xfId="3" applyFont="1" applyFill="1" applyAlignment="1">
      <alignment horizontal="center" vertical="top" wrapText="1"/>
    </xf>
    <xf numFmtId="0" fontId="59" fillId="0" borderId="0" xfId="0" applyFont="1" applyAlignment="1">
      <alignment horizontal="left" wrapText="1"/>
    </xf>
    <xf numFmtId="0" fontId="57" fillId="2" borderId="0" xfId="0" applyFont="1" applyFill="1" applyAlignment="1">
      <alignment horizontal="center"/>
    </xf>
  </cellXfs>
  <cellStyles count="10">
    <cellStyle name="Normal" xfId="0" builtinId="0" customBuiltin="1"/>
    <cellStyle name="Normal 2" xfId="2" xr:uid="{74CD281A-D495-4F03-BF1D-ADBFE0400D9C}"/>
    <cellStyle name="Normal 3" xfId="3" xr:uid="{1AC118CE-C78E-4CC9-A7EE-6CBD45A86C4E}"/>
    <cellStyle name="Normal 4" xfId="6" xr:uid="{5E161309-0A92-4BF8-91EC-5F3B3F18754D}"/>
    <cellStyle name="Normal 5" xfId="7" xr:uid="{8D94B713-AAFD-49F5-9F1B-253A977658F2}"/>
    <cellStyle name="Normal 6" xfId="8" xr:uid="{EECCFC05-0041-498E-B068-73DFEC63E646}"/>
    <cellStyle name="Normal 7" xfId="9" xr:uid="{BEDC7B16-ED5D-41F3-A860-686587E2FF23}"/>
    <cellStyle name="Porcentagem" xfId="5" builtinId="5"/>
    <cellStyle name="Porcentagem 2" xfId="4" xr:uid="{3987A9F5-EE0A-4930-A607-4C3D82938FA3}"/>
    <cellStyle name="Título 1" xfId="1" builtinId="16" customBuiltin="1"/>
  </cellStyles>
  <dxfs count="251">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none"/>
      </font>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strike val="0"/>
        <outline val="0"/>
        <shadow val="0"/>
        <u val="none"/>
        <vertAlign val="baseline"/>
        <name val="Calibri Light"/>
        <family val="2"/>
        <scheme val="none"/>
      </font>
      <numFmt numFmtId="13" formatCode="0%"/>
    </dxf>
    <dxf>
      <font>
        <strike val="0"/>
        <outline val="0"/>
        <shadow val="0"/>
        <u val="none"/>
        <vertAlign val="baseline"/>
        <name val="Calibri Light"/>
        <family val="2"/>
        <scheme val="none"/>
      </font>
    </dxf>
    <dxf>
      <font>
        <b val="0"/>
        <i val="0"/>
        <strike val="0"/>
        <condense val="0"/>
        <extend val="0"/>
        <outline val="0"/>
        <shadow val="0"/>
        <u val="none"/>
        <vertAlign val="baseline"/>
        <sz val="10"/>
        <color auto="1"/>
        <name val="Calibri Light"/>
        <family val="2"/>
        <scheme val="none"/>
      </font>
      <fill>
        <patternFill patternType="solid">
          <fgColor indexed="64"/>
          <bgColor rgb="FFDAD19A"/>
        </patternFill>
      </fill>
    </dxf>
    <dxf>
      <font>
        <strike val="0"/>
        <outline val="0"/>
        <shadow val="0"/>
        <u val="none"/>
        <vertAlign val="baseline"/>
        <name val="Calibri Light"/>
        <family val="2"/>
        <scheme val="none"/>
      </font>
    </dxf>
    <dxf>
      <font>
        <strike val="0"/>
        <outline val="0"/>
        <shadow val="0"/>
        <u val="none"/>
        <vertAlign val="baseline"/>
        <name val="Calibri Light"/>
        <family val="2"/>
        <scheme val="none"/>
      </font>
      <fill>
        <patternFill patternType="solid">
          <fgColor indexed="64"/>
          <bgColor theme="4" tint="-0.249977111117893"/>
        </patternFill>
      </fill>
    </dxf>
    <dxf>
      <alignment wrapText="1"/>
    </dxf>
    <dxf>
      <alignment wrapText="1"/>
    </dxf>
    <dxf>
      <font>
        <sz val="10"/>
      </font>
    </dxf>
    <dxf>
      <font>
        <sz val="10"/>
      </font>
    </dxf>
    <dxf>
      <alignment horizontal="center"/>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sz val="11"/>
      </font>
    </dxf>
    <dxf>
      <font>
        <sz val="11"/>
      </font>
    </dxf>
    <dxf>
      <font>
        <sz val="11"/>
      </font>
    </dxf>
    <dxf>
      <font>
        <sz val="11"/>
      </font>
    </dxf>
    <dxf>
      <alignment horizontal="left"/>
    </dxf>
    <dxf>
      <alignment wrapText="1"/>
    </dxf>
    <dxf>
      <border>
        <left/>
      </border>
    </dxf>
    <dxf>
      <border>
        <left style="thin">
          <color rgb="FF002060"/>
        </left>
      </border>
    </dxf>
    <dxf>
      <border>
        <left style="thin">
          <color rgb="FF002060"/>
        </left>
      </border>
    </dxf>
    <dxf>
      <alignment horizontal="center"/>
    </dxf>
    <dxf>
      <alignment horizontal="center"/>
    </dxf>
    <dxf>
      <alignment wrapText="1"/>
    </dxf>
    <dxf>
      <alignment wrapText="1"/>
    </dxf>
    <dxf>
      <alignment horizontal="center"/>
    </dxf>
    <dxf>
      <alignment wrapText="0"/>
    </dxf>
    <dxf>
      <alignment wrapText="0"/>
    </dxf>
    <dxf>
      <alignment wrapText="1"/>
    </dxf>
    <dxf>
      <alignment wrapText="1"/>
    </dxf>
    <dxf>
      <alignment wrapText="1"/>
    </dxf>
    <dxf>
      <alignment wrapText="1"/>
    </dxf>
    <dxf>
      <font>
        <sz val="9"/>
      </font>
    </dxf>
    <dxf>
      <font>
        <sz val="9"/>
      </font>
    </dxf>
    <dxf>
      <font>
        <name val="Calibri Light"/>
      </font>
    </dxf>
    <dxf>
      <border>
        <left style="thin">
          <color rgb="FF002060"/>
        </left>
      </border>
    </dxf>
    <dxf>
      <alignment wrapText="1"/>
    </dxf>
    <dxf>
      <alignment horizontal="left"/>
    </dxf>
    <dxf>
      <alignment horizontal="left"/>
    </dxf>
    <dxf>
      <alignment horizontal="left"/>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indent="0"/>
    </dxf>
    <dxf>
      <alignment vertical="center" indent="0"/>
    </dxf>
    <dxf>
      <alignment wrapText="1"/>
    </dxf>
    <dxf>
      <alignment wrapText="1"/>
    </dxf>
    <dxf>
      <alignment horizontal="center"/>
    </dxf>
    <dxf>
      <font>
        <color theme="0"/>
      </font>
    </dxf>
    <dxf>
      <font>
        <color theme="0"/>
      </font>
    </dxf>
    <dxf>
      <font>
        <color theme="1" tint="0.249977111117893"/>
      </font>
    </dxf>
    <dxf>
      <font>
        <color theme="1" tint="0.249977111117893"/>
      </font>
    </dxf>
    <dxf>
      <font>
        <color theme="1" tint="0.249977111117893"/>
      </font>
    </dxf>
    <dxf>
      <font>
        <color theme="1" tint="0.249977111117893"/>
      </font>
    </dxf>
    <dxf>
      <font>
        <name val="Calibri Light"/>
      </font>
    </dxf>
    <dxf>
      <font>
        <name val="Calibri Light"/>
      </font>
    </dxf>
    <dxf>
      <font>
        <name val="Calibri Light"/>
      </font>
    </dxf>
    <dxf>
      <font>
        <name val="Calibri Light"/>
      </font>
    </dxf>
    <dxf>
      <font>
        <name val="Calibri Light"/>
      </font>
    </dxf>
    <dxf>
      <font>
        <name val="Calibri Light"/>
      </font>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tint="-4.9989318521683403E-2"/>
        <name val="Tw Cen MT Condensed"/>
        <family val="2"/>
        <scheme val="none"/>
      </font>
      <fill>
        <patternFill patternType="solid">
          <fgColor indexed="64"/>
          <bgColor theme="9"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orbel"/>
        <family val="2"/>
        <scheme val="none"/>
      </font>
      <alignment horizontal="center" vertical="center" textRotation="0" wrapText="0" indent="0" justifyLastLine="0" shrinkToFit="0" readingOrder="0"/>
    </dxf>
    <dxf>
      <font>
        <strike val="0"/>
        <outline val="0"/>
        <shadow val="0"/>
        <u val="none"/>
        <vertAlign val="baseline"/>
        <sz val="9"/>
        <color theme="4" tint="-0.24994659260841701"/>
        <name val="Calibri"/>
        <family val="2"/>
        <scheme val="none"/>
      </font>
    </dxf>
    <dxf>
      <font>
        <strike val="0"/>
        <outline val="0"/>
        <shadow val="0"/>
        <u val="none"/>
        <vertAlign val="baseline"/>
        <sz val="9"/>
        <color theme="4" tint="-0.24994659260841701"/>
        <name val="Calibri"/>
        <family val="2"/>
        <scheme val="none"/>
      </font>
      <alignment horizontal="left" vertical="center" textRotation="0" wrapText="0"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protection locked="0" hidden="0"/>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9"/>
        <color theme="4" tint="-0.24994659260841701"/>
        <name val="Calibri"/>
        <family val="2"/>
        <scheme val="none"/>
      </font>
      <numFmt numFmtId="1" formatCode="0"/>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dxf>
    <dxf>
      <font>
        <b/>
        <strike val="0"/>
        <outline val="0"/>
        <shadow val="0"/>
        <u val="none"/>
        <vertAlign val="baseline"/>
        <sz val="14"/>
        <color theme="0"/>
        <name val="Tw Cen MT Condensed"/>
        <family val="2"/>
        <scheme val="none"/>
      </font>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ill>
        <patternFill patternType="none">
          <fgColor indexed="64"/>
          <bgColor auto="1"/>
        </patternFill>
      </fill>
    </dxf>
    <dxf>
      <fill>
        <patternFill patternType="solid">
          <fgColor theme="0"/>
        </patternFill>
      </fill>
    </dxf>
    <dxf>
      <font>
        <sz val="16"/>
        <color theme="0"/>
        <name val="Tw Cen MT Condensed Extra Bold"/>
        <scheme val="major"/>
      </font>
      <fill>
        <patternFill>
          <bgColor theme="4" tint="-0.499984740745262"/>
        </patternFill>
      </fill>
      <border>
        <bottom style="thin">
          <color theme="4"/>
        </bottom>
        <vertical/>
        <horizontal/>
      </border>
    </dxf>
    <dxf>
      <font>
        <sz val="9"/>
        <color theme="1"/>
        <name val="Calibri"/>
        <family val="2"/>
        <scheme val="none"/>
      </font>
      <fill>
        <patternFill>
          <bgColor theme="4" tint="0.79998168889431442"/>
        </patternFill>
      </fill>
      <border diagonalUp="0" diagonalDown="0">
        <left/>
        <right/>
        <top/>
        <bottom/>
        <vertical/>
        <horizontal/>
      </border>
    </dxf>
    <dxf>
      <fill>
        <patternFill>
          <bgColor theme="0" tint="-0.14996795556505021"/>
        </patternFill>
      </fill>
    </dxf>
    <dxf>
      <font>
        <color theme="0"/>
      </font>
      <fill>
        <patternFill>
          <bgColor theme="4" tint="-0.499984740745262"/>
        </patternFill>
      </fill>
    </dxf>
    <dxf>
      <border>
        <bottom style="thin">
          <color theme="4" tint="-0.499984740745262"/>
        </bottom>
      </border>
    </dxf>
    <dxf>
      <fill>
        <patternFill>
          <bgColor theme="0"/>
        </patternFill>
      </fill>
    </dxf>
    <dxf>
      <font>
        <b/>
        <i val="0"/>
        <sz val="14"/>
        <color theme="0"/>
        <name val="Tw Cen MT Condensed Extra Bold"/>
        <family val="2"/>
        <scheme val="major"/>
      </font>
      <fill>
        <patternFill>
          <bgColor theme="9" tint="-0.499984740745262"/>
        </patternFill>
      </fill>
    </dxf>
    <dxf>
      <fill>
        <patternFill>
          <bgColor theme="9" tint="-0.499984740745262"/>
        </patternFill>
      </fill>
    </dxf>
  </dxfs>
  <tableStyles count="9" defaultTableStyle="Tabela de lista de itens de férias" defaultPivotStyle="PivotStyleLight16">
    <tableStyle name="Estilo de Segmentação de Dados 1" pivot="0" table="0" count="1" xr9:uid="{DFB94057-7B74-40E4-80F8-DA991BAC14A0}">
      <tableStyleElement type="headerRow" dxfId="250"/>
    </tableStyle>
    <tableStyle name="Estilo de Segmentação de Dados 2" pivot="0" table="0" count="2" xr9:uid="{4896DF03-0083-46A6-B0BD-63D7052CD9F8}">
      <tableStyleElement type="headerRow" dxfId="249"/>
    </tableStyle>
    <tableStyle name="Estilo de Segmentação de Dados 3" pivot="0" table="0" count="1" xr9:uid="{B3AE0F46-5B7D-4CCB-A96D-02E2DC8CA511}">
      <tableStyleElement type="wholeTable" dxfId="248"/>
    </tableStyle>
    <tableStyle name="Estilo de tabela 1" pivot="0" count="3" xr9:uid="{7D817CB0-A0FA-4EC3-AEB2-551FB549FE10}">
      <tableStyleElement type="wholeTable" dxfId="247"/>
      <tableStyleElement type="headerRow" dxfId="246"/>
      <tableStyleElement type="firstRowStripe" dxfId="245"/>
    </tableStyle>
    <tableStyle name="Estilo de Tabela 2" pivot="0" count="0" xr9:uid="{46FF720A-E5F6-46B7-B277-7D0481172CBF}"/>
    <tableStyle name="Estilo de Tabela 3" pivot="0" count="0" xr9:uid="{01DAC498-BFF2-4EC7-9A66-3D22DC473A4D}"/>
    <tableStyle name="Lista de itens de férias" pivot="0" table="0" count="10" xr9:uid="{00000000-0011-0000-FFFF-FFFF00000000}">
      <tableStyleElement type="wholeTable" dxfId="244"/>
      <tableStyleElement type="headerRow" dxfId="243"/>
    </tableStyle>
    <tableStyle name="Nova Proposta" pivot="0" count="2" xr9:uid="{DC1F5E58-DC39-441C-9564-301FEFB3A275}">
      <tableStyleElement type="firstRowStripe" dxfId="242"/>
      <tableStyleElement type="secondRowStripe" dxfId="241"/>
    </tableStyle>
    <tableStyle name="Tabela de lista de itens de férias" pivot="0" count="3" xr9:uid="{00000000-0011-0000-FFFF-FFFF01000000}">
      <tableStyleElement type="wholeTable" dxfId="240"/>
      <tableStyleElement type="headerRow" dxfId="239"/>
      <tableStyleElement type="firstRowStripe" dxfId="238"/>
    </tableStyle>
  </tableStyles>
  <colors>
    <mruColors>
      <color rgb="FFC7B965"/>
      <color rgb="FFBDAD4B"/>
      <color rgb="FF813365"/>
      <color rgb="FF9E0000"/>
      <color rgb="FFAE4488"/>
      <color rgb="FFC365A1"/>
      <color rgb="FFDAD19A"/>
      <color rgb="FF6D6329"/>
      <color rgb="FF8C7F34"/>
      <color rgb="FFF49914"/>
    </mruColors>
  </colors>
  <extLst>
    <ext xmlns:x14="http://schemas.microsoft.com/office/spreadsheetml/2009/9/main" uri="{46F421CA-312F-682f-3DD2-61675219B42D}">
      <x14:dxfs count="9">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Franklin Gothic Book"/>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dxf>
          <font>
            <b val="0"/>
            <i val="0"/>
            <sz val="10"/>
            <color theme="0"/>
            <name val="Franklin Gothic Book"/>
            <family val="2"/>
            <scheme val="minor"/>
          </font>
          <fill>
            <patternFill>
              <bgColor theme="4"/>
            </patternFill>
          </fill>
          <border>
            <left style="thin">
              <color theme="4"/>
            </left>
            <right style="thin">
              <color theme="4"/>
            </right>
            <top style="thin">
              <color theme="4"/>
            </top>
            <bottom style="thin">
              <color theme="4"/>
            </bottom>
          </border>
        </dxf>
      </x14:dxfs>
    </ext>
    <ext xmlns:x14="http://schemas.microsoft.com/office/spreadsheetml/2009/9/main" uri="{EB79DEF2-80B8-43e5-95BD-54CBDDF9020C}">
      <x14:slicerStyles defaultSlicerStyle="Lista de itens de férias">
        <x14:slicerStyle name="Estilo de Segmentação de Dados 1"/>
        <x14:slicerStyle name="Estilo de Segmentação de Dados 2">
          <x14:slicerStyleElements>
            <x14:slicerStyleElement type="selectedItemWithData" dxfId="8"/>
          </x14:slicerStyleElements>
        </x14:slicerStyle>
        <x14:slicerStyle name="Estilo de Segmentação de Dados 3"/>
        <x14:slicerStyle name="Lista de itens de féria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microsoft.com/office/2007/relationships/slicerCache" Target="slicerCaches/slicerCache5.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
          <c:y val="7.1530980390441423E-2"/>
          <c:w val="0.9299707469801729"/>
          <c:h val="0.86871231500432822"/>
        </c:manualLayout>
      </c:layout>
      <c:barChart>
        <c:barDir val="bar"/>
        <c:grouping val="clustered"/>
        <c:varyColors val="0"/>
        <c:ser>
          <c:idx val="0"/>
          <c:order val="0"/>
          <c:spPr>
            <a:pattFill prst="ltDnDiag">
              <a:fgClr>
                <a:srgbClr val="6D6329"/>
              </a:fgClr>
              <a:bgClr>
                <a:schemeClr val="bg1"/>
              </a:bgClr>
            </a:pattFill>
            <a:ln>
              <a:noFill/>
            </a:ln>
            <a:effectLst/>
          </c:spPr>
          <c:invertIfNegative val="0"/>
          <c:dPt>
            <c:idx val="0"/>
            <c:invertIfNegative val="0"/>
            <c:bubble3D val="0"/>
            <c:spPr>
              <a:pattFill prst="ltDnDiag">
                <a:fgClr>
                  <a:srgbClr val="813365"/>
                </a:fgClr>
                <a:bgClr>
                  <a:schemeClr val="bg1"/>
                </a:bgClr>
              </a:pattFill>
              <a:ln>
                <a:noFill/>
              </a:ln>
              <a:effectLst/>
            </c:spPr>
            <c:extLst>
              <c:ext xmlns:c16="http://schemas.microsoft.com/office/drawing/2014/chart" uri="{C3380CC4-5D6E-409C-BE32-E72D297353CC}">
                <c16:uniqueId val="{00000001-53FE-481A-870B-829E1FA65263}"/>
              </c:ext>
            </c:extLst>
          </c:dPt>
          <c:dLbls>
            <c:dLbl>
              <c:idx val="0"/>
              <c:spPr>
                <a:solidFill>
                  <a:srgbClr val="AE4488">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FE-481A-870B-829E1FA65263}"/>
                </c:ext>
              </c:extLst>
            </c:dLbl>
            <c:spPr>
              <a:solidFill>
                <a:srgbClr val="3494BA">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multiLvlStrRef>
              <c:f>'Contribuições por dispositivos'!$Q$3</c:f>
            </c:multiLvlStrRef>
          </c:cat>
          <c:val>
            <c:numRef>
              <c:f>'Contribuições por dispositivos'!$R$3</c:f>
              <c:numCache>
                <c:formatCode>0%</c:formatCode>
                <c:ptCount val="1"/>
                <c:pt idx="0">
                  <c:v>1</c:v>
                </c:pt>
              </c:numCache>
            </c:numRef>
          </c:val>
          <c:extLst>
            <c:ext xmlns:c16="http://schemas.microsoft.com/office/drawing/2014/chart" uri="{C3380CC4-5D6E-409C-BE32-E72D297353CC}">
              <c16:uniqueId val="{00000002-53FE-481A-870B-829E1FA65263}"/>
            </c:ext>
          </c:extLst>
        </c:ser>
        <c:dLbls>
          <c:showLegendKey val="0"/>
          <c:showVal val="0"/>
          <c:showCatName val="0"/>
          <c:showSerName val="0"/>
          <c:showPercent val="0"/>
          <c:showBubbleSize val="0"/>
        </c:dLbls>
        <c:gapWidth val="100"/>
        <c:overlap val="-20"/>
        <c:axId val="325750016"/>
        <c:axId val="191355040"/>
      </c:barChart>
      <c:catAx>
        <c:axId val="325750016"/>
        <c:scaling>
          <c:orientation val="minMax"/>
        </c:scaling>
        <c:delete val="1"/>
        <c:axPos val="l"/>
        <c:numFmt formatCode="General" sourceLinked="1"/>
        <c:majorTickMark val="none"/>
        <c:minorTickMark val="none"/>
        <c:tickLblPos val="nextTo"/>
        <c:crossAx val="191355040"/>
        <c:crosses val="autoZero"/>
        <c:auto val="1"/>
        <c:lblAlgn val="ctr"/>
        <c:lblOffset val="100"/>
        <c:noMultiLvlLbl val="0"/>
      </c:catAx>
      <c:valAx>
        <c:axId val="191355040"/>
        <c:scaling>
          <c:orientation val="minMax"/>
          <c:max val="1"/>
        </c:scaling>
        <c:delete val="1"/>
        <c:axPos val="b"/>
        <c:numFmt formatCode="0%" sourceLinked="1"/>
        <c:majorTickMark val="none"/>
        <c:minorTickMark val="none"/>
        <c:tickLblPos val="nextTo"/>
        <c:crossAx val="325750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609169467851608"/>
          <c:y val="8.7113348232001508E-2"/>
          <c:w val="0.38750471980476126"/>
          <c:h val="0.86777153518940109"/>
        </c:manualLayout>
      </c:layout>
      <c:radarChart>
        <c:radarStyle val="filled"/>
        <c:varyColors val="0"/>
        <c:ser>
          <c:idx val="0"/>
          <c:order val="0"/>
          <c:spPr>
            <a:solidFill>
              <a:schemeClr val="accent6">
                <a:lumMod val="60000"/>
                <a:lumOff val="40000"/>
                <a:alpha val="62000"/>
              </a:schemeClr>
            </a:solidFill>
            <a:ln>
              <a:solidFill>
                <a:schemeClr val="accent6"/>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Dados_TD!$H$2:$H$59</c:f>
              <c:strCache>
                <c:ptCount val="58"/>
                <c:pt idx="0">
                  <c:v>Ementa </c:v>
                </c:pt>
                <c:pt idx="1">
                  <c:v>Art. 1º </c:v>
                </c:pt>
                <c:pt idx="2">
                  <c:v>Art. 2º </c:v>
                </c:pt>
                <c:pt idx="3">
                  <c:v>Art. 3º </c:v>
                </c:pt>
                <c:pt idx="4">
                  <c:v>Art. 4º </c:v>
                </c:pt>
                <c:pt idx="5">
                  <c:v>Art. 5º </c:v>
                </c:pt>
                <c:pt idx="6">
                  <c:v>Art. 6º </c:v>
                </c:pt>
                <c:pt idx="7">
                  <c:v>Art. 7º </c:v>
                </c:pt>
                <c:pt idx="8">
                  <c:v>Art. 8º </c:v>
                </c:pt>
                <c:pt idx="9">
                  <c:v>Art. 9º </c:v>
                </c:pt>
                <c:pt idx="10">
                  <c:v>Art. 10 </c:v>
                </c:pt>
                <c:pt idx="11">
                  <c:v>Art. 11 </c:v>
                </c:pt>
                <c:pt idx="12">
                  <c:v>Art. 12 </c:v>
                </c:pt>
                <c:pt idx="13">
                  <c:v>Art. 13 </c:v>
                </c:pt>
                <c:pt idx="14">
                  <c:v>Art. 14 </c:v>
                </c:pt>
                <c:pt idx="15">
                  <c:v>Art. 15 </c:v>
                </c:pt>
                <c:pt idx="16">
                  <c:v>Art. 16 </c:v>
                </c:pt>
                <c:pt idx="17">
                  <c:v>Art. 17 </c:v>
                </c:pt>
                <c:pt idx="18">
                  <c:v>Art. 18 </c:v>
                </c:pt>
                <c:pt idx="19">
                  <c:v>Art. 19 </c:v>
                </c:pt>
                <c:pt idx="20">
                  <c:v>Art. 20 </c:v>
                </c:pt>
                <c:pt idx="21">
                  <c:v>Art. 21 </c:v>
                </c:pt>
                <c:pt idx="22">
                  <c:v>Art. 22 </c:v>
                </c:pt>
                <c:pt idx="23">
                  <c:v>Art. 23 </c:v>
                </c:pt>
                <c:pt idx="24">
                  <c:v>Art. 24 </c:v>
                </c:pt>
                <c:pt idx="25">
                  <c:v>Art. 25 </c:v>
                </c:pt>
                <c:pt idx="26">
                  <c:v>Art. 26 </c:v>
                </c:pt>
                <c:pt idx="27">
                  <c:v>Art. 27 </c:v>
                </c:pt>
                <c:pt idx="28">
                  <c:v>Art. 28 </c:v>
                </c:pt>
                <c:pt idx="29">
                  <c:v>Art. 29 </c:v>
                </c:pt>
                <c:pt idx="30">
                  <c:v>Art. 30 </c:v>
                </c:pt>
                <c:pt idx="31">
                  <c:v>Art. 31 </c:v>
                </c:pt>
                <c:pt idx="32">
                  <c:v>Art. 32 </c:v>
                </c:pt>
                <c:pt idx="33">
                  <c:v>Art. 33 </c:v>
                </c:pt>
                <c:pt idx="34">
                  <c:v>Art. 34 </c:v>
                </c:pt>
                <c:pt idx="35">
                  <c:v>Art. 35 </c:v>
                </c:pt>
                <c:pt idx="36">
                  <c:v>Art. 36 </c:v>
                </c:pt>
                <c:pt idx="37">
                  <c:v>Art. 37 </c:v>
                </c:pt>
                <c:pt idx="38">
                  <c:v>Art. 38 </c:v>
                </c:pt>
                <c:pt idx="39">
                  <c:v>Art. 39 </c:v>
                </c:pt>
                <c:pt idx="40">
                  <c:v>Art. 40 </c:v>
                </c:pt>
                <c:pt idx="41">
                  <c:v>Art. 41 </c:v>
                </c:pt>
                <c:pt idx="42">
                  <c:v>Art. 42 </c:v>
                </c:pt>
                <c:pt idx="43">
                  <c:v>Art. 43 </c:v>
                </c:pt>
                <c:pt idx="44">
                  <c:v>Art. 44 </c:v>
                </c:pt>
                <c:pt idx="45">
                  <c:v>Art. 45 </c:v>
                </c:pt>
                <c:pt idx="46">
                  <c:v>Art. 46 </c:v>
                </c:pt>
                <c:pt idx="47">
                  <c:v>Art. 47 </c:v>
                </c:pt>
                <c:pt idx="48">
                  <c:v>Art. 48 </c:v>
                </c:pt>
                <c:pt idx="49">
                  <c:v>Art. 49 </c:v>
                </c:pt>
                <c:pt idx="50">
                  <c:v>Art. 50 </c:v>
                </c:pt>
                <c:pt idx="51">
                  <c:v>Art. 51 </c:v>
                </c:pt>
                <c:pt idx="52">
                  <c:v>Art. 52 </c:v>
                </c:pt>
                <c:pt idx="53">
                  <c:v>Art. 53 </c:v>
                </c:pt>
                <c:pt idx="54">
                  <c:v>Art. 54 </c:v>
                </c:pt>
                <c:pt idx="55">
                  <c:v>Art. 55 </c:v>
                </c:pt>
                <c:pt idx="56">
                  <c:v>Art. 56 </c:v>
                </c:pt>
                <c:pt idx="57">
                  <c:v>Art. 57 </c:v>
                </c:pt>
              </c:strCache>
            </c:strRef>
          </c:cat>
          <c:val>
            <c:numRef>
              <c:f>Dados_TD!$I$2:$I$59</c:f>
              <c:numCache>
                <c:formatCode>General</c:formatCode>
                <c:ptCount val="58"/>
                <c:pt idx="0">
                  <c:v>2</c:v>
                </c:pt>
                <c:pt idx="1">
                  <c:v>2</c:v>
                </c:pt>
                <c:pt idx="2">
                  <c:v>1</c:v>
                </c:pt>
                <c:pt idx="3">
                  <c:v>9</c:v>
                </c:pt>
                <c:pt idx="4">
                  <c:v>5</c:v>
                </c:pt>
                <c:pt idx="5">
                  <c:v>4</c:v>
                </c:pt>
                <c:pt idx="6">
                  <c:v>2</c:v>
                </c:pt>
                <c:pt idx="7">
                  <c:v>5</c:v>
                </c:pt>
                <c:pt idx="8">
                  <c:v>5</c:v>
                </c:pt>
                <c:pt idx="9">
                  <c:v>2</c:v>
                </c:pt>
                <c:pt idx="10">
                  <c:v>5</c:v>
                </c:pt>
                <c:pt idx="11">
                  <c:v>5</c:v>
                </c:pt>
                <c:pt idx="12">
                  <c:v>4</c:v>
                </c:pt>
                <c:pt idx="13">
                  <c:v>3</c:v>
                </c:pt>
                <c:pt idx="14">
                  <c:v>3</c:v>
                </c:pt>
                <c:pt idx="15">
                  <c:v>5</c:v>
                </c:pt>
                <c:pt idx="16">
                  <c:v>4</c:v>
                </c:pt>
                <c:pt idx="17">
                  <c:v>3</c:v>
                </c:pt>
                <c:pt idx="18">
                  <c:v>4</c:v>
                </c:pt>
                <c:pt idx="19">
                  <c:v>4</c:v>
                </c:pt>
                <c:pt idx="20">
                  <c:v>1</c:v>
                </c:pt>
                <c:pt idx="21">
                  <c:v>3</c:v>
                </c:pt>
                <c:pt idx="22">
                  <c:v>3</c:v>
                </c:pt>
                <c:pt idx="23">
                  <c:v>5</c:v>
                </c:pt>
                <c:pt idx="24">
                  <c:v>3</c:v>
                </c:pt>
                <c:pt idx="25">
                  <c:v>1</c:v>
                </c:pt>
                <c:pt idx="26">
                  <c:v>1</c:v>
                </c:pt>
                <c:pt idx="27">
                  <c:v>4</c:v>
                </c:pt>
                <c:pt idx="28">
                  <c:v>4</c:v>
                </c:pt>
                <c:pt idx="29">
                  <c:v>5</c:v>
                </c:pt>
                <c:pt idx="30">
                  <c:v>2</c:v>
                </c:pt>
                <c:pt idx="31">
                  <c:v>3</c:v>
                </c:pt>
                <c:pt idx="32">
                  <c:v>1</c:v>
                </c:pt>
                <c:pt idx="33">
                  <c:v>2</c:v>
                </c:pt>
                <c:pt idx="34">
                  <c:v>1</c:v>
                </c:pt>
                <c:pt idx="35">
                  <c:v>1</c:v>
                </c:pt>
                <c:pt idx="36">
                  <c:v>4</c:v>
                </c:pt>
                <c:pt idx="37">
                  <c:v>1</c:v>
                </c:pt>
                <c:pt idx="38">
                  <c:v>1</c:v>
                </c:pt>
                <c:pt idx="39">
                  <c:v>2</c:v>
                </c:pt>
                <c:pt idx="40">
                  <c:v>3</c:v>
                </c:pt>
                <c:pt idx="41">
                  <c:v>5</c:v>
                </c:pt>
                <c:pt idx="42">
                  <c:v>1</c:v>
                </c:pt>
                <c:pt idx="43">
                  <c:v>4</c:v>
                </c:pt>
                <c:pt idx="44">
                  <c:v>1</c:v>
                </c:pt>
                <c:pt idx="45">
                  <c:v>1</c:v>
                </c:pt>
                <c:pt idx="46">
                  <c:v>1</c:v>
                </c:pt>
                <c:pt idx="47">
                  <c:v>1</c:v>
                </c:pt>
                <c:pt idx="48">
                  <c:v>3</c:v>
                </c:pt>
                <c:pt idx="49">
                  <c:v>1</c:v>
                </c:pt>
                <c:pt idx="50">
                  <c:v>2</c:v>
                </c:pt>
                <c:pt idx="51">
                  <c:v>2</c:v>
                </c:pt>
                <c:pt idx="52">
                  <c:v>2</c:v>
                </c:pt>
                <c:pt idx="53">
                  <c:v>2</c:v>
                </c:pt>
                <c:pt idx="54">
                  <c:v>1</c:v>
                </c:pt>
                <c:pt idx="55">
                  <c:v>1</c:v>
                </c:pt>
                <c:pt idx="56">
                  <c:v>4</c:v>
                </c:pt>
                <c:pt idx="57">
                  <c:v>1</c:v>
                </c:pt>
              </c:numCache>
            </c:numRef>
          </c:val>
          <c:extLst>
            <c:ext xmlns:c16="http://schemas.microsoft.com/office/drawing/2014/chart" uri="{C3380CC4-5D6E-409C-BE32-E72D297353CC}">
              <c16:uniqueId val="{00000000-7D67-437B-B4C6-3B795BAC1869}"/>
            </c:ext>
          </c:extLst>
        </c:ser>
        <c:dLbls>
          <c:showLegendKey val="0"/>
          <c:showVal val="0"/>
          <c:showCatName val="0"/>
          <c:showSerName val="0"/>
          <c:showPercent val="0"/>
          <c:showBubbleSize val="0"/>
        </c:dLbls>
        <c:axId val="1728031904"/>
        <c:axId val="1873744080"/>
      </c:radarChart>
      <c:catAx>
        <c:axId val="172803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873744080"/>
        <c:crosses val="autoZero"/>
        <c:auto val="1"/>
        <c:lblAlgn val="ctr"/>
        <c:lblOffset val="100"/>
        <c:noMultiLvlLbl val="0"/>
      </c:catAx>
      <c:valAx>
        <c:axId val="18737440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crossAx val="1728031904"/>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44468938570161E-2"/>
          <c:y val="5.8376281146366497E-2"/>
          <c:w val="0.93218977604644093"/>
          <c:h val="0.71665283157279602"/>
        </c:manualLayout>
      </c:layout>
      <c:barChart>
        <c:barDir val="col"/>
        <c:grouping val="clustered"/>
        <c:varyColors val="0"/>
        <c:ser>
          <c:idx val="0"/>
          <c:order val="0"/>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1F-7C9C-403A-8B03-A9866B65359E}"/>
              </c:ext>
            </c:extLst>
          </c:dPt>
          <c:dPt>
            <c:idx val="1"/>
            <c:invertIfNegative val="0"/>
            <c:bubble3D val="0"/>
            <c:spPr>
              <a:solidFill>
                <a:schemeClr val="accent3">
                  <a:lumMod val="50000"/>
                </a:schemeClr>
              </a:solidFill>
            </c:spPr>
            <c:extLst>
              <c:ext xmlns:c16="http://schemas.microsoft.com/office/drawing/2014/chart" uri="{C3380CC4-5D6E-409C-BE32-E72D297353CC}">
                <c16:uniqueId val="{0000001E-7C9C-403A-8B03-A9866B65359E}"/>
              </c:ext>
            </c:extLst>
          </c:dPt>
          <c:dPt>
            <c:idx val="2"/>
            <c:invertIfNegative val="0"/>
            <c:bubble3D val="0"/>
            <c:spPr>
              <a:solidFill>
                <a:schemeClr val="accent3">
                  <a:lumMod val="50000"/>
                </a:schemeClr>
              </a:solidFill>
            </c:spPr>
            <c:extLst>
              <c:ext xmlns:c16="http://schemas.microsoft.com/office/drawing/2014/chart" uri="{C3380CC4-5D6E-409C-BE32-E72D297353CC}">
                <c16:uniqueId val="{0000001D-7C9C-403A-8B03-A9866B65359E}"/>
              </c:ext>
            </c:extLst>
          </c:dPt>
          <c:dPt>
            <c:idx val="3"/>
            <c:invertIfNegative val="0"/>
            <c:bubble3D val="0"/>
            <c:spPr>
              <a:solidFill>
                <a:schemeClr val="accent3">
                  <a:lumMod val="50000"/>
                </a:schemeClr>
              </a:solidFill>
            </c:spPr>
            <c:extLst>
              <c:ext xmlns:c16="http://schemas.microsoft.com/office/drawing/2014/chart" uri="{C3380CC4-5D6E-409C-BE32-E72D297353CC}">
                <c16:uniqueId val="{0000001C-7C9C-403A-8B03-A9866B65359E}"/>
              </c:ext>
            </c:extLst>
          </c:dPt>
          <c:dPt>
            <c:idx val="4"/>
            <c:invertIfNegative val="0"/>
            <c:bubble3D val="0"/>
            <c:spPr>
              <a:solidFill>
                <a:schemeClr val="accent6">
                  <a:lumMod val="50000"/>
                </a:schemeClr>
              </a:solidFill>
            </c:spPr>
            <c:extLst>
              <c:ext xmlns:c16="http://schemas.microsoft.com/office/drawing/2014/chart" uri="{C3380CC4-5D6E-409C-BE32-E72D297353CC}">
                <c16:uniqueId val="{00000024-7C9C-403A-8B03-A9866B65359E}"/>
              </c:ext>
            </c:extLst>
          </c:dPt>
          <c:dPt>
            <c:idx val="5"/>
            <c:invertIfNegative val="0"/>
            <c:bubble3D val="0"/>
            <c:spPr>
              <a:solidFill>
                <a:schemeClr val="accent6">
                  <a:lumMod val="50000"/>
                </a:schemeClr>
              </a:solidFill>
            </c:spPr>
            <c:extLst>
              <c:ext xmlns:c16="http://schemas.microsoft.com/office/drawing/2014/chart" uri="{C3380CC4-5D6E-409C-BE32-E72D297353CC}">
                <c16:uniqueId val="{00000023-7C9C-403A-8B03-A9866B65359E}"/>
              </c:ext>
            </c:extLst>
          </c:dPt>
          <c:dPt>
            <c:idx val="6"/>
            <c:invertIfNegative val="0"/>
            <c:bubble3D val="0"/>
            <c:spPr>
              <a:solidFill>
                <a:schemeClr val="accent6">
                  <a:lumMod val="50000"/>
                </a:schemeClr>
              </a:solidFill>
            </c:spPr>
            <c:extLst>
              <c:ext xmlns:c16="http://schemas.microsoft.com/office/drawing/2014/chart" uri="{C3380CC4-5D6E-409C-BE32-E72D297353CC}">
                <c16:uniqueId val="{00000022-7C9C-403A-8B03-A9866B65359E}"/>
              </c:ext>
            </c:extLst>
          </c:dPt>
          <c:dPt>
            <c:idx val="7"/>
            <c:invertIfNegative val="0"/>
            <c:bubble3D val="0"/>
            <c:spPr>
              <a:solidFill>
                <a:schemeClr val="accent6">
                  <a:lumMod val="50000"/>
                </a:schemeClr>
              </a:solidFill>
            </c:spPr>
            <c:extLst>
              <c:ext xmlns:c16="http://schemas.microsoft.com/office/drawing/2014/chart" uri="{C3380CC4-5D6E-409C-BE32-E72D297353CC}">
                <c16:uniqueId val="{00000021-7C9C-403A-8B03-A9866B65359E}"/>
              </c:ext>
            </c:extLst>
          </c:dPt>
          <c:dPt>
            <c:idx val="8"/>
            <c:invertIfNegative val="0"/>
            <c:bubble3D val="0"/>
            <c:spPr>
              <a:solidFill>
                <a:schemeClr val="accent6">
                  <a:lumMod val="50000"/>
                </a:schemeClr>
              </a:solidFill>
            </c:spPr>
            <c:extLst>
              <c:ext xmlns:c16="http://schemas.microsoft.com/office/drawing/2014/chart" uri="{C3380CC4-5D6E-409C-BE32-E72D297353CC}">
                <c16:uniqueId val="{00000020-7C9C-403A-8B03-A9866B65359E}"/>
              </c:ext>
            </c:extLst>
          </c:dPt>
          <c:dLbls>
            <c:spPr>
              <a:noFill/>
              <a:ln>
                <a:noFill/>
              </a:ln>
              <a:effectLst/>
            </c:spPr>
            <c:txPr>
              <a:bodyPr wrap="square" lIns="38100" tIns="19050" rIns="38100" bIns="19050" anchor="ctr">
                <a:spAutoFit/>
              </a:bodyPr>
              <a:lstStyle/>
              <a:p>
                <a:pPr>
                  <a:defRPr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'Dados Dash'!$A$13:$A$21</c:f>
              <c:strCache>
                <c:ptCount val="9"/>
                <c:pt idx="0">
                  <c:v>Profissional de saúde</c:v>
                </c:pt>
                <c:pt idx="1">
                  <c:v>Outro profissional</c:v>
                </c:pt>
                <c:pt idx="2">
                  <c:v>Pesquisador</c:v>
                </c:pt>
                <c:pt idx="3">
                  <c:v>Cidadão</c:v>
                </c:pt>
                <c:pt idx="4">
                  <c:v>Órgão  público</c:v>
                </c:pt>
                <c:pt idx="5">
                  <c:v>Entidade de defesa do consumidor</c:v>
                </c:pt>
                <c:pt idx="6">
                  <c:v>Associação de profissionais</c:v>
                </c:pt>
                <c:pt idx="7">
                  <c:v>Setor regulado</c:v>
                </c:pt>
                <c:pt idx="8">
                  <c:v>Outro</c:v>
                </c:pt>
              </c:strCache>
            </c:strRef>
          </c:cat>
          <c:val>
            <c:numRef>
              <c:f>'Dados Dash'!$B$13:$B$21</c:f>
              <c:numCache>
                <c:formatCode>General</c:formatCode>
                <c:ptCount val="9"/>
                <c:pt idx="0">
                  <c:v>2</c:v>
                </c:pt>
                <c:pt idx="1">
                  <c:v>0</c:v>
                </c:pt>
                <c:pt idx="2">
                  <c:v>0</c:v>
                </c:pt>
                <c:pt idx="3">
                  <c:v>5</c:v>
                </c:pt>
                <c:pt idx="4">
                  <c:v>0</c:v>
                </c:pt>
                <c:pt idx="5">
                  <c:v>1</c:v>
                </c:pt>
                <c:pt idx="6">
                  <c:v>1</c:v>
                </c:pt>
                <c:pt idx="7">
                  <c:v>8</c:v>
                </c:pt>
                <c:pt idx="8">
                  <c:v>3</c:v>
                </c:pt>
              </c:numCache>
            </c:numRef>
          </c:val>
          <c:extLst>
            <c:ext xmlns:c16="http://schemas.microsoft.com/office/drawing/2014/chart" uri="{C3380CC4-5D6E-409C-BE32-E72D297353CC}">
              <c16:uniqueId val="{0000001B-7C9C-403A-8B03-A9866B65359E}"/>
            </c:ext>
          </c:extLst>
        </c:ser>
        <c:dLbls>
          <c:showLegendKey val="0"/>
          <c:showVal val="1"/>
          <c:showCatName val="0"/>
          <c:showSerName val="0"/>
          <c:showPercent val="0"/>
          <c:showBubbleSize val="0"/>
        </c:dLbls>
        <c:gapWidth val="75"/>
        <c:axId val="488938656"/>
        <c:axId val="488939048"/>
      </c:barChart>
      <c:catAx>
        <c:axId val="488938656"/>
        <c:scaling>
          <c:orientation val="minMax"/>
        </c:scaling>
        <c:delete val="0"/>
        <c:axPos val="b"/>
        <c:numFmt formatCode="General" sourceLinked="0"/>
        <c:majorTickMark val="none"/>
        <c:minorTickMark val="none"/>
        <c:tickLblPos val="nextTo"/>
        <c:crossAx val="488939048"/>
        <c:crosses val="autoZero"/>
        <c:auto val="1"/>
        <c:lblAlgn val="ctr"/>
        <c:lblOffset val="100"/>
        <c:noMultiLvlLbl val="0"/>
      </c:catAx>
      <c:valAx>
        <c:axId val="488939048"/>
        <c:scaling>
          <c:orientation val="minMax"/>
        </c:scaling>
        <c:delete val="1"/>
        <c:axPos val="l"/>
        <c:numFmt formatCode="General" sourceLinked="1"/>
        <c:majorTickMark val="none"/>
        <c:minorTickMark val="none"/>
        <c:tickLblPos val="none"/>
        <c:crossAx val="488938656"/>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25" footer="0.3149606200000002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Dash'!$A$30</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Dash'!$B$30:$D$30</c:f>
              <c:numCache>
                <c:formatCode>General</c:formatCode>
                <c:ptCount val="3"/>
                <c:pt idx="0">
                  <c:v>13</c:v>
                </c:pt>
                <c:pt idx="1">
                  <c:v>6</c:v>
                </c:pt>
                <c:pt idx="2">
                  <c:v>7</c:v>
                </c:pt>
              </c:numCache>
            </c:numRef>
          </c:val>
          <c:extLst>
            <c:ext xmlns:c16="http://schemas.microsoft.com/office/drawing/2014/chart" uri="{C3380CC4-5D6E-409C-BE32-E72D297353CC}">
              <c16:uniqueId val="{00000000-7C54-48B3-AB56-AC7A9560FA4E}"/>
            </c:ext>
          </c:extLst>
        </c:ser>
        <c:ser>
          <c:idx val="1"/>
          <c:order val="1"/>
          <c:tx>
            <c:strRef>
              <c:f>'Dados Dash'!$A$31</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Dash'!$B$31:$D$31</c:f>
              <c:numCache>
                <c:formatCode>General</c:formatCode>
                <c:ptCount val="3"/>
                <c:pt idx="0">
                  <c:v>0</c:v>
                </c:pt>
                <c:pt idx="1">
                  <c:v>0</c:v>
                </c:pt>
                <c:pt idx="2">
                  <c:v>0</c:v>
                </c:pt>
              </c:numCache>
            </c:numRef>
          </c:val>
          <c:extLst>
            <c:ext xmlns:c16="http://schemas.microsoft.com/office/drawing/2014/chart" uri="{C3380CC4-5D6E-409C-BE32-E72D297353CC}">
              <c16:uniqueId val="{00000001-7C54-48B3-AB56-AC7A9560FA4E}"/>
            </c:ext>
          </c:extLst>
        </c:ser>
        <c:ser>
          <c:idx val="2"/>
          <c:order val="2"/>
          <c:tx>
            <c:strRef>
              <c:f>'Dados Dash'!$A$32</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Dash'!$B$32:$D$32</c:f>
              <c:numCache>
                <c:formatCode>General</c:formatCode>
                <c:ptCount val="3"/>
                <c:pt idx="0">
                  <c:v>7</c:v>
                </c:pt>
                <c:pt idx="1">
                  <c:v>1</c:v>
                </c:pt>
                <c:pt idx="2">
                  <c:v>6</c:v>
                </c:pt>
              </c:numCache>
            </c:numRef>
          </c:val>
          <c:extLst>
            <c:ext xmlns:c16="http://schemas.microsoft.com/office/drawing/2014/chart" uri="{C3380CC4-5D6E-409C-BE32-E72D297353CC}">
              <c16:uniqueId val="{00000002-7C54-48B3-AB56-AC7A9560FA4E}"/>
            </c:ext>
          </c:extLst>
        </c:ser>
        <c:dLbls>
          <c:showLegendKey val="0"/>
          <c:showVal val="0"/>
          <c:showCatName val="0"/>
          <c:showSerName val="0"/>
          <c:showPercent val="0"/>
          <c:showBubbleSize val="0"/>
        </c:dLbls>
        <c:gapWidth val="219"/>
        <c:overlap val="-27"/>
        <c:axId val="1086995936"/>
        <c:axId val="1086993640"/>
      </c:barChart>
      <c:catAx>
        <c:axId val="108699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93640"/>
        <c:crosses val="autoZero"/>
        <c:auto val="1"/>
        <c:lblAlgn val="ctr"/>
        <c:lblOffset val="100"/>
        <c:noMultiLvlLbl val="0"/>
      </c:catAx>
      <c:valAx>
        <c:axId val="1086993640"/>
        <c:scaling>
          <c:orientation val="minMax"/>
        </c:scaling>
        <c:delete val="1"/>
        <c:axPos val="l"/>
        <c:numFmt formatCode="General" sourceLinked="1"/>
        <c:majorTickMark val="none"/>
        <c:minorTickMark val="none"/>
        <c:tickLblPos val="nextTo"/>
        <c:crossAx val="10869959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60007922317104"/>
          <c:y val="8.2949325955083572E-2"/>
          <c:w val="0.67987884966578349"/>
          <c:h val="0.69120488328000362"/>
        </c:manualLayout>
      </c:layout>
      <c:barChart>
        <c:barDir val="bar"/>
        <c:grouping val="percentStacked"/>
        <c:varyColors val="0"/>
        <c:ser>
          <c:idx val="0"/>
          <c:order val="0"/>
          <c:tx>
            <c:strRef>
              <c:f>'Dados Dash'!$B$36</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Dash'!$B$37:$B$45</c:f>
              <c:numCache>
                <c:formatCode>General</c:formatCode>
                <c:ptCount val="9"/>
                <c:pt idx="0">
                  <c:v>1</c:v>
                </c:pt>
                <c:pt idx="1">
                  <c:v>5</c:v>
                </c:pt>
                <c:pt idx="2">
                  <c:v>1</c:v>
                </c:pt>
                <c:pt idx="3">
                  <c:v>0</c:v>
                </c:pt>
                <c:pt idx="4">
                  <c:v>0</c:v>
                </c:pt>
                <c:pt idx="5">
                  <c:v>4</c:v>
                </c:pt>
                <c:pt idx="6">
                  <c:v>0</c:v>
                </c:pt>
                <c:pt idx="7">
                  <c:v>0</c:v>
                </c:pt>
                <c:pt idx="8">
                  <c:v>2</c:v>
                </c:pt>
              </c:numCache>
            </c:numRef>
          </c:val>
          <c:extLst>
            <c:ext xmlns:c16="http://schemas.microsoft.com/office/drawing/2014/chart" uri="{C3380CC4-5D6E-409C-BE32-E72D297353CC}">
              <c16:uniqueId val="{00000000-FAF1-4F95-89D6-7F2CF4A1E0C3}"/>
            </c:ext>
          </c:extLst>
        </c:ser>
        <c:ser>
          <c:idx val="1"/>
          <c:order val="1"/>
          <c:tx>
            <c:strRef>
              <c:f>'Dados Dash'!$C$36</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Dash'!$C$37:$C$45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AF1-4F95-89D6-7F2CF4A1E0C3}"/>
            </c:ext>
          </c:extLst>
        </c:ser>
        <c:ser>
          <c:idx val="2"/>
          <c:order val="2"/>
          <c:tx>
            <c:strRef>
              <c:f>'Dados Dash'!$D$36</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Dash'!$D$37:$D$45</c:f>
              <c:numCache>
                <c:formatCode>General</c:formatCode>
                <c:ptCount val="9"/>
                <c:pt idx="0">
                  <c:v>2</c:v>
                </c:pt>
                <c:pt idx="1">
                  <c:v>3</c:v>
                </c:pt>
                <c:pt idx="2">
                  <c:v>0</c:v>
                </c:pt>
                <c:pt idx="3">
                  <c:v>1</c:v>
                </c:pt>
                <c:pt idx="4">
                  <c:v>0</c:v>
                </c:pt>
                <c:pt idx="5">
                  <c:v>1</c:v>
                </c:pt>
                <c:pt idx="6">
                  <c:v>0</c:v>
                </c:pt>
                <c:pt idx="7">
                  <c:v>0</c:v>
                </c:pt>
                <c:pt idx="8">
                  <c:v>0</c:v>
                </c:pt>
              </c:numCache>
            </c:numRef>
          </c:val>
          <c:extLst>
            <c:ext xmlns:c16="http://schemas.microsoft.com/office/drawing/2014/chart" uri="{C3380CC4-5D6E-409C-BE32-E72D297353CC}">
              <c16:uniqueId val="{00000001-B224-49E5-9C87-031CF804501D}"/>
            </c:ext>
          </c:extLst>
        </c:ser>
        <c:dLbls>
          <c:showLegendKey val="0"/>
          <c:showVal val="0"/>
          <c:showCatName val="0"/>
          <c:showSerName val="0"/>
          <c:showPercent val="0"/>
          <c:showBubbleSize val="0"/>
        </c:dLbls>
        <c:gapWidth val="182"/>
        <c:overlap val="100"/>
        <c:axId val="1086977240"/>
        <c:axId val="1086980848"/>
      </c:barChart>
      <c:catAx>
        <c:axId val="1086977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80848"/>
        <c:crosses val="autoZero"/>
        <c:auto val="1"/>
        <c:lblAlgn val="ctr"/>
        <c:lblOffset val="100"/>
        <c:noMultiLvlLbl val="0"/>
      </c:catAx>
      <c:valAx>
        <c:axId val="10869808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77240"/>
        <c:crosses val="autoZero"/>
        <c:crossBetween val="between"/>
      </c:valAx>
      <c:spPr>
        <a:noFill/>
        <a:ln>
          <a:noFill/>
        </a:ln>
        <a:effectLst/>
      </c:spPr>
    </c:plotArea>
    <c:legend>
      <c:legendPos val="b"/>
      <c:layout>
        <c:manualLayout>
          <c:xMode val="edge"/>
          <c:yMode val="edge"/>
          <c:x val="0.3730986192751729"/>
          <c:y val="0.89245574791864679"/>
          <c:w val="0.43813642546393206"/>
          <c:h val="6.804457305512287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Dash'!$A$50</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Dash'!$B$50:$D$50</c:f>
              <c:numCache>
                <c:formatCode>General</c:formatCode>
                <c:ptCount val="3"/>
                <c:pt idx="0">
                  <c:v>13</c:v>
                </c:pt>
                <c:pt idx="1">
                  <c:v>5</c:v>
                </c:pt>
                <c:pt idx="2">
                  <c:v>8</c:v>
                </c:pt>
              </c:numCache>
            </c:numRef>
          </c:val>
          <c:extLst>
            <c:ext xmlns:c16="http://schemas.microsoft.com/office/drawing/2014/chart" uri="{C3380CC4-5D6E-409C-BE32-E72D297353CC}">
              <c16:uniqueId val="{00000000-1066-465A-A4B6-A9EC890C64CB}"/>
            </c:ext>
          </c:extLst>
        </c:ser>
        <c:ser>
          <c:idx val="1"/>
          <c:order val="1"/>
          <c:tx>
            <c:strRef>
              <c:f>'Dados Dash'!$A$51</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Dash'!$B$51:$D$51</c:f>
              <c:numCache>
                <c:formatCode>General</c:formatCode>
                <c:ptCount val="3"/>
                <c:pt idx="0">
                  <c:v>0</c:v>
                </c:pt>
                <c:pt idx="1">
                  <c:v>0</c:v>
                </c:pt>
                <c:pt idx="2">
                  <c:v>0</c:v>
                </c:pt>
              </c:numCache>
            </c:numRef>
          </c:val>
          <c:extLst>
            <c:ext xmlns:c16="http://schemas.microsoft.com/office/drawing/2014/chart" uri="{C3380CC4-5D6E-409C-BE32-E72D297353CC}">
              <c16:uniqueId val="{00000001-1066-465A-A4B6-A9EC890C64CB}"/>
            </c:ext>
          </c:extLst>
        </c:ser>
        <c:ser>
          <c:idx val="2"/>
          <c:order val="2"/>
          <c:tx>
            <c:strRef>
              <c:f>'Dados Dash'!$A$52</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Dash'!$B$52:$D$52</c:f>
              <c:numCache>
                <c:formatCode>General</c:formatCode>
                <c:ptCount val="3"/>
                <c:pt idx="0">
                  <c:v>7</c:v>
                </c:pt>
                <c:pt idx="1">
                  <c:v>2</c:v>
                </c:pt>
                <c:pt idx="2">
                  <c:v>5</c:v>
                </c:pt>
              </c:numCache>
            </c:numRef>
          </c:val>
          <c:extLst>
            <c:ext xmlns:c16="http://schemas.microsoft.com/office/drawing/2014/chart" uri="{C3380CC4-5D6E-409C-BE32-E72D297353CC}">
              <c16:uniqueId val="{00000002-1066-465A-A4B6-A9EC890C64CB}"/>
            </c:ext>
          </c:extLst>
        </c:ser>
        <c:dLbls>
          <c:showLegendKey val="0"/>
          <c:showVal val="0"/>
          <c:showCatName val="0"/>
          <c:showSerName val="0"/>
          <c:showPercent val="0"/>
          <c:showBubbleSize val="0"/>
        </c:dLbls>
        <c:gapWidth val="219"/>
        <c:overlap val="-27"/>
        <c:axId val="1079797032"/>
        <c:axId val="1079800968"/>
      </c:barChart>
      <c:catAx>
        <c:axId val="107979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79800968"/>
        <c:crosses val="autoZero"/>
        <c:auto val="1"/>
        <c:lblAlgn val="ctr"/>
        <c:lblOffset val="100"/>
        <c:noMultiLvlLbl val="0"/>
      </c:catAx>
      <c:valAx>
        <c:axId val="1079800968"/>
        <c:scaling>
          <c:orientation val="minMax"/>
        </c:scaling>
        <c:delete val="1"/>
        <c:axPos val="l"/>
        <c:numFmt formatCode="General" sourceLinked="1"/>
        <c:majorTickMark val="none"/>
        <c:minorTickMark val="none"/>
        <c:tickLblPos val="nextTo"/>
        <c:crossAx val="1079797032"/>
        <c:crosses val="autoZero"/>
        <c:crossBetween val="between"/>
      </c:valAx>
      <c:spPr>
        <a:noFill/>
        <a:ln w="25400">
          <a:noFill/>
        </a:ln>
        <a:effectLst/>
      </c:spPr>
    </c:plotArea>
    <c:legend>
      <c:legendPos val="b"/>
      <c:layout>
        <c:manualLayout>
          <c:xMode val="edge"/>
          <c:yMode val="edge"/>
          <c:x val="7.7091266217543378E-2"/>
          <c:y val="0.88397261531119797"/>
          <c:w val="0.87258050621134065"/>
          <c:h val="8.031055558614612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88734720681918"/>
          <c:y val="4.3737588246141497E-2"/>
          <c:w val="0.67518581446815829"/>
          <c:h val="0.68915849443762445"/>
        </c:manualLayout>
      </c:layout>
      <c:barChart>
        <c:barDir val="bar"/>
        <c:grouping val="percentStacked"/>
        <c:varyColors val="0"/>
        <c:ser>
          <c:idx val="0"/>
          <c:order val="0"/>
          <c:tx>
            <c:strRef>
              <c:f>'Dados Dash'!$B$58</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Dash'!$B$59:$B$67</c:f>
              <c:numCache>
                <c:formatCode>General</c:formatCode>
                <c:ptCount val="9"/>
                <c:pt idx="0">
                  <c:v>1</c:v>
                </c:pt>
                <c:pt idx="1">
                  <c:v>6</c:v>
                </c:pt>
                <c:pt idx="2">
                  <c:v>1</c:v>
                </c:pt>
                <c:pt idx="3">
                  <c:v>0</c:v>
                </c:pt>
                <c:pt idx="4">
                  <c:v>0</c:v>
                </c:pt>
                <c:pt idx="5">
                  <c:v>4</c:v>
                </c:pt>
                <c:pt idx="6">
                  <c:v>0</c:v>
                </c:pt>
                <c:pt idx="7">
                  <c:v>0</c:v>
                </c:pt>
                <c:pt idx="8">
                  <c:v>1</c:v>
                </c:pt>
              </c:numCache>
            </c:numRef>
          </c:val>
          <c:extLst>
            <c:ext xmlns:c16="http://schemas.microsoft.com/office/drawing/2014/chart" uri="{C3380CC4-5D6E-409C-BE32-E72D297353CC}">
              <c16:uniqueId val="{00000000-FCE1-42F8-92BF-AD43CA755727}"/>
            </c:ext>
          </c:extLst>
        </c:ser>
        <c:ser>
          <c:idx val="1"/>
          <c:order val="1"/>
          <c:tx>
            <c:strRef>
              <c:f>'Dados Dash'!$C$58</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Dash'!$C$59:$C$67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CE1-42F8-92BF-AD43CA755727}"/>
            </c:ext>
          </c:extLst>
        </c:ser>
        <c:ser>
          <c:idx val="2"/>
          <c:order val="2"/>
          <c:tx>
            <c:strRef>
              <c:f>'Dados Dash'!$D$58</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Dash'!$D$59:$D$67</c:f>
              <c:numCache>
                <c:formatCode>General</c:formatCode>
                <c:ptCount val="9"/>
                <c:pt idx="0">
                  <c:v>2</c:v>
                </c:pt>
                <c:pt idx="1">
                  <c:v>2</c:v>
                </c:pt>
                <c:pt idx="2">
                  <c:v>0</c:v>
                </c:pt>
                <c:pt idx="3">
                  <c:v>1</c:v>
                </c:pt>
                <c:pt idx="4">
                  <c:v>0</c:v>
                </c:pt>
                <c:pt idx="5">
                  <c:v>1</c:v>
                </c:pt>
                <c:pt idx="6">
                  <c:v>0</c:v>
                </c:pt>
                <c:pt idx="7">
                  <c:v>0</c:v>
                </c:pt>
                <c:pt idx="8">
                  <c:v>1</c:v>
                </c:pt>
              </c:numCache>
            </c:numRef>
          </c:val>
          <c:extLst>
            <c:ext xmlns:c16="http://schemas.microsoft.com/office/drawing/2014/chart" uri="{C3380CC4-5D6E-409C-BE32-E72D297353CC}">
              <c16:uniqueId val="{00000002-FCE1-42F8-92BF-AD43CA755727}"/>
            </c:ext>
          </c:extLst>
        </c:ser>
        <c:dLbls>
          <c:showLegendKey val="0"/>
          <c:showVal val="0"/>
          <c:showCatName val="0"/>
          <c:showSerName val="0"/>
          <c:showPercent val="0"/>
          <c:showBubbleSize val="0"/>
        </c:dLbls>
        <c:gapWidth val="150"/>
        <c:overlap val="100"/>
        <c:axId val="1146288056"/>
        <c:axId val="1146291008"/>
      </c:barChart>
      <c:catAx>
        <c:axId val="1146288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91008"/>
        <c:crosses val="autoZero"/>
        <c:auto val="1"/>
        <c:lblAlgn val="ctr"/>
        <c:lblOffset val="100"/>
        <c:noMultiLvlLbl val="0"/>
      </c:catAx>
      <c:valAx>
        <c:axId val="11462910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88056"/>
        <c:crosses val="autoZero"/>
        <c:crossBetween val="between"/>
      </c:valAx>
      <c:spPr>
        <a:noFill/>
        <a:ln>
          <a:noFill/>
        </a:ln>
        <a:effectLst/>
      </c:spPr>
    </c:plotArea>
    <c:legend>
      <c:legendPos val="b"/>
      <c:layout>
        <c:manualLayout>
          <c:xMode val="edge"/>
          <c:yMode val="edge"/>
          <c:x val="0.31804809276757368"/>
          <c:y val="0.85993389581687696"/>
          <c:w val="0.56051694703747135"/>
          <c:h val="6.849550523489150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1242_2024_diálogo.xlsx] Gráficos e Tabelas!Tabela dinâmica16</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BDAD4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028266030172918"/>
          <c:y val="0.13277844057371616"/>
          <c:w val="0.48076996132062438"/>
          <c:h val="0.58447900545909082"/>
        </c:manualLayout>
      </c:layout>
      <c:barChart>
        <c:barDir val="bar"/>
        <c:grouping val="clustered"/>
        <c:varyColors val="0"/>
        <c:ser>
          <c:idx val="0"/>
          <c:order val="0"/>
          <c:tx>
            <c:strRef>
              <c:f>' Gráficos e Tabelas'!$E$39:$E$40</c:f>
              <c:strCache>
                <c:ptCount val="1"/>
                <c:pt idx="0">
                  <c:v>Sim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Tabelas'!$D$41:$D$49</c:f>
              <c:multiLvlStrCache>
                <c:ptCount val="6"/>
                <c:lvl>
                  <c:pt idx="0">
                    <c:v>Cidadão ou consumidor</c:v>
                  </c:pt>
                  <c:pt idx="1">
                    <c:v>Profissional de saúde</c:v>
                  </c:pt>
                  <c:pt idx="2">
                    <c:v>Conselho, sindicato ou associação de profissionais</c:v>
                  </c:pt>
                  <c:pt idx="3">
                    <c:v>Outro</c:v>
                  </c:pt>
                  <c:pt idx="4">
                    <c:v>Setor regulado: empresa ou entidade representativa</c:v>
                  </c:pt>
                  <c:pt idx="5">
                    <c:v>Entidade de defesa do consumidor ou associação de pacientes</c:v>
                  </c:pt>
                </c:lvl>
                <c:lvl>
                  <c:pt idx="0">
                    <c:v>Pessoa Física</c:v>
                  </c:pt>
                  <c:pt idx="2">
                    <c:v>Pessoa Jurídica</c:v>
                  </c:pt>
                </c:lvl>
              </c:multiLvlStrCache>
            </c:multiLvlStrRef>
          </c:cat>
          <c:val>
            <c:numRef>
              <c:f>' Gráficos e Tabelas'!$E$41:$E$49</c:f>
              <c:numCache>
                <c:formatCode>General</c:formatCode>
                <c:ptCount val="6"/>
                <c:pt idx="0">
                  <c:v>4</c:v>
                </c:pt>
                <c:pt idx="1">
                  <c:v>2</c:v>
                </c:pt>
                <c:pt idx="2">
                  <c:v>1</c:v>
                </c:pt>
                <c:pt idx="3">
                  <c:v>1</c:v>
                </c:pt>
                <c:pt idx="4">
                  <c:v>5</c:v>
                </c:pt>
              </c:numCache>
            </c:numRef>
          </c:val>
          <c:extLst>
            <c:ext xmlns:c16="http://schemas.microsoft.com/office/drawing/2014/chart" uri="{C3380CC4-5D6E-409C-BE32-E72D297353CC}">
              <c16:uniqueId val="{00000000-2D23-4A07-B95A-000904B67EBE}"/>
            </c:ext>
          </c:extLst>
        </c:ser>
        <c:ser>
          <c:idx val="1"/>
          <c:order val="1"/>
          <c:tx>
            <c:strRef>
              <c:f>' Gráficos e Tabelas'!$F$39:$F$40</c:f>
              <c:strCache>
                <c:ptCount val="1"/>
                <c:pt idx="0">
                  <c:v>Não responderam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Tabelas'!$D$41:$D$49</c:f>
              <c:multiLvlStrCache>
                <c:ptCount val="6"/>
                <c:lvl>
                  <c:pt idx="0">
                    <c:v>Cidadão ou consumidor</c:v>
                  </c:pt>
                  <c:pt idx="1">
                    <c:v>Profissional de saúde</c:v>
                  </c:pt>
                  <c:pt idx="2">
                    <c:v>Conselho, sindicato ou associação de profissionais</c:v>
                  </c:pt>
                  <c:pt idx="3">
                    <c:v>Outro</c:v>
                  </c:pt>
                  <c:pt idx="4">
                    <c:v>Setor regulado: empresa ou entidade representativa</c:v>
                  </c:pt>
                  <c:pt idx="5">
                    <c:v>Entidade de defesa do consumidor ou associação de pacientes</c:v>
                  </c:pt>
                </c:lvl>
                <c:lvl>
                  <c:pt idx="0">
                    <c:v>Pessoa Física</c:v>
                  </c:pt>
                  <c:pt idx="2">
                    <c:v>Pessoa Jurídica</c:v>
                  </c:pt>
                </c:lvl>
              </c:multiLvlStrCache>
            </c:multiLvlStrRef>
          </c:cat>
          <c:val>
            <c:numRef>
              <c:f>' Gráficos e Tabelas'!$F$41:$F$49</c:f>
              <c:numCache>
                <c:formatCode>General</c:formatCode>
                <c:ptCount val="6"/>
                <c:pt idx="0">
                  <c:v>1</c:v>
                </c:pt>
                <c:pt idx="3">
                  <c:v>2</c:v>
                </c:pt>
                <c:pt idx="4">
                  <c:v>3</c:v>
                </c:pt>
                <c:pt idx="5">
                  <c:v>1</c:v>
                </c:pt>
              </c:numCache>
            </c:numRef>
          </c:val>
          <c:extLst>
            <c:ext xmlns:c16="http://schemas.microsoft.com/office/drawing/2014/chart" uri="{C3380CC4-5D6E-409C-BE32-E72D297353CC}">
              <c16:uniqueId val="{00000000-70D7-4C94-A29C-2BA5F9304793}"/>
            </c:ext>
          </c:extLst>
        </c:ser>
        <c:dLbls>
          <c:showLegendKey val="0"/>
          <c:showVal val="0"/>
          <c:showCatName val="0"/>
          <c:showSerName val="0"/>
          <c:showPercent val="0"/>
          <c:showBubbleSize val="0"/>
        </c:dLbls>
        <c:gapWidth val="182"/>
        <c:axId val="1405451888"/>
        <c:axId val="559623856"/>
      </c:barChart>
      <c:catAx>
        <c:axId val="1405451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559623856"/>
        <c:crosses val="autoZero"/>
        <c:auto val="1"/>
        <c:lblAlgn val="ctr"/>
        <c:lblOffset val="100"/>
        <c:noMultiLvlLbl val="0"/>
      </c:catAx>
      <c:valAx>
        <c:axId val="55962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405451888"/>
        <c:crosses val="autoZero"/>
        <c:crossBetween val="between"/>
      </c:valAx>
      <c:spPr>
        <a:noFill/>
        <a:ln>
          <a:noFill/>
        </a:ln>
        <a:effectLst/>
      </c:spPr>
    </c:plotArea>
    <c:legend>
      <c:legendPos val="r"/>
      <c:layout>
        <c:manualLayout>
          <c:xMode val="edge"/>
          <c:yMode val="edge"/>
          <c:x val="1.6891369591459298E-2"/>
          <c:y val="0.84686144793455898"/>
          <c:w val="0.23278817616801345"/>
          <c:h val="0.11708853757337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1242_2024_diálogo.xlsx] Gráficos e Tabelas!Tabela dinâmica15</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813365"/>
          </a:solidFill>
          <a:ln>
            <a:noFill/>
          </a:ln>
          <a:effectLst/>
        </c:spPr>
      </c:pivotFmt>
      <c:pivotFmt>
        <c:idx val="2"/>
        <c:spPr>
          <a:solidFill>
            <a:srgbClr val="813365"/>
          </a:solidFill>
          <a:ln>
            <a:noFill/>
          </a:ln>
          <a:effectLst/>
        </c:spPr>
      </c:pivotFmt>
      <c:pivotFmt>
        <c:idx val="3"/>
        <c:spPr>
          <a:solidFill>
            <a:srgbClr val="813365"/>
          </a:solidFill>
          <a:ln>
            <a:noFill/>
          </a:ln>
          <a:effectLst/>
        </c:spPr>
      </c:pivotFmt>
      <c:pivotFmt>
        <c:idx val="4"/>
        <c:spPr>
          <a:solidFill>
            <a:srgbClr val="813365"/>
          </a:solidFill>
          <a:ln>
            <a:noFill/>
          </a:ln>
          <a:effectLst/>
        </c:spPr>
      </c:pivotFmt>
      <c:pivotFmt>
        <c:idx val="5"/>
        <c:spPr>
          <a:solidFill>
            <a:srgbClr val="813365"/>
          </a:solidFill>
          <a:ln>
            <a:noFill/>
          </a:ln>
          <a:effectLst/>
        </c:spPr>
      </c:pivotFmt>
      <c:pivotFmt>
        <c:idx val="6"/>
        <c:spPr>
          <a:solidFill>
            <a:srgbClr val="813365"/>
          </a:solidFill>
          <a:ln>
            <a:noFill/>
          </a:ln>
          <a:effectLst/>
        </c:spPr>
      </c:pivotFmt>
      <c:pivotFmt>
        <c:idx val="7"/>
        <c:spPr>
          <a:solidFill>
            <a:srgbClr val="813365"/>
          </a:solidFill>
          <a:ln>
            <a:noFill/>
          </a:ln>
          <a:effectLst/>
        </c:spPr>
      </c:pivotFmt>
      <c:pivotFmt>
        <c:idx val="8"/>
        <c:spPr>
          <a:solidFill>
            <a:srgbClr val="813365"/>
          </a:solidFill>
          <a:ln>
            <a:noFill/>
          </a:ln>
          <a:effectLst/>
        </c:spPr>
      </c:pivotFmt>
      <c:pivotFmt>
        <c:idx val="9"/>
        <c:spPr>
          <a:solidFill>
            <a:srgbClr val="813365"/>
          </a:solidFill>
          <a:ln>
            <a:noFill/>
          </a:ln>
          <a:effectLst/>
        </c:spPr>
      </c:pivotFmt>
      <c:pivotFmt>
        <c:idx val="10"/>
        <c:spPr>
          <a:solidFill>
            <a:srgbClr val="813365"/>
          </a:solidFill>
          <a:ln>
            <a:noFill/>
          </a:ln>
          <a:effectLst/>
        </c:spPr>
      </c:pivotFmt>
    </c:pivotFmts>
    <c:plotArea>
      <c:layout>
        <c:manualLayout>
          <c:layoutTarget val="inner"/>
          <c:xMode val="edge"/>
          <c:yMode val="edge"/>
          <c:x val="8.0436547995603111E-2"/>
          <c:y val="0.15718237143433994"/>
          <c:w val="0.8843217006410784"/>
          <c:h val="0.28927814687226594"/>
        </c:manualLayout>
      </c:layout>
      <c:barChart>
        <c:barDir val="col"/>
        <c:grouping val="clustered"/>
        <c:varyColors val="0"/>
        <c:ser>
          <c:idx val="0"/>
          <c:order val="0"/>
          <c:tx>
            <c:strRef>
              <c:f>' Gráficos e Tabelas'!$E$14</c:f>
              <c:strCache>
                <c:ptCount val="1"/>
                <c:pt idx="0">
                  <c:v>Total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EB6E-4A24-8681-D044F2E645C6}"/>
              </c:ext>
            </c:extLst>
          </c:dPt>
          <c:dPt>
            <c:idx val="1"/>
            <c:invertIfNegative val="0"/>
            <c:bubble3D val="0"/>
            <c:extLst>
              <c:ext xmlns:c16="http://schemas.microsoft.com/office/drawing/2014/chart" uri="{C3380CC4-5D6E-409C-BE32-E72D297353CC}">
                <c16:uniqueId val="{00000002-EB6E-4A24-8681-D044F2E645C6}"/>
              </c:ext>
            </c:extLst>
          </c:dPt>
          <c:dPt>
            <c:idx val="2"/>
            <c:invertIfNegative val="0"/>
            <c:bubble3D val="0"/>
            <c:extLst>
              <c:ext xmlns:c16="http://schemas.microsoft.com/office/drawing/2014/chart" uri="{C3380CC4-5D6E-409C-BE32-E72D297353CC}">
                <c16:uniqueId val="{00000003-EB6E-4A24-8681-D044F2E645C6}"/>
              </c:ext>
            </c:extLst>
          </c:dPt>
          <c:dPt>
            <c:idx val="3"/>
            <c:invertIfNegative val="0"/>
            <c:bubble3D val="0"/>
            <c:extLst>
              <c:ext xmlns:c16="http://schemas.microsoft.com/office/drawing/2014/chart" uri="{C3380CC4-5D6E-409C-BE32-E72D297353CC}">
                <c16:uniqueId val="{00000006-0FD2-4146-92E1-247C1B022C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Tabelas'!$D$15:$D$23</c:f>
              <c:multiLvlStrCache>
                <c:ptCount val="6"/>
                <c:lvl>
                  <c:pt idx="0">
                    <c:v>Cidadão ou consumidor</c:v>
                  </c:pt>
                  <c:pt idx="1">
                    <c:v>Profissional de saúde</c:v>
                  </c:pt>
                  <c:pt idx="2">
                    <c:v>Conselho, sindicato ou associação de profissionais</c:v>
                  </c:pt>
                  <c:pt idx="3">
                    <c:v>Outro</c:v>
                  </c:pt>
                  <c:pt idx="4">
                    <c:v>Setor regulado: empresa ou entidade representativa</c:v>
                  </c:pt>
                  <c:pt idx="5">
                    <c:v>Entidade de defesa do consumidor ou associação de pacientes</c:v>
                  </c:pt>
                </c:lvl>
                <c:lvl>
                  <c:pt idx="0">
                    <c:v>Pessoa Física</c:v>
                  </c:pt>
                  <c:pt idx="2">
                    <c:v>Pessoa Jurídica</c:v>
                  </c:pt>
                </c:lvl>
              </c:multiLvlStrCache>
            </c:multiLvlStrRef>
          </c:cat>
          <c:val>
            <c:numRef>
              <c:f>' Gráficos e Tabelas'!$E$15:$E$23</c:f>
              <c:numCache>
                <c:formatCode>General</c:formatCode>
                <c:ptCount val="6"/>
                <c:pt idx="0">
                  <c:v>5</c:v>
                </c:pt>
                <c:pt idx="1">
                  <c:v>2</c:v>
                </c:pt>
                <c:pt idx="2">
                  <c:v>1</c:v>
                </c:pt>
                <c:pt idx="3">
                  <c:v>3</c:v>
                </c:pt>
                <c:pt idx="4">
                  <c:v>8</c:v>
                </c:pt>
                <c:pt idx="5">
                  <c:v>1</c:v>
                </c:pt>
              </c:numCache>
            </c:numRef>
          </c:val>
          <c:extLst>
            <c:ext xmlns:c16="http://schemas.microsoft.com/office/drawing/2014/chart" uri="{C3380CC4-5D6E-409C-BE32-E72D297353CC}">
              <c16:uniqueId val="{00000000-EB6E-4A24-8681-D044F2E645C6}"/>
            </c:ext>
          </c:extLst>
        </c:ser>
        <c:dLbls>
          <c:showLegendKey val="0"/>
          <c:showVal val="0"/>
          <c:showCatName val="0"/>
          <c:showSerName val="0"/>
          <c:showPercent val="0"/>
          <c:showBubbleSize val="0"/>
        </c:dLbls>
        <c:gapWidth val="219"/>
        <c:overlap val="-27"/>
        <c:axId val="1328630287"/>
        <c:axId val="1479703167"/>
      </c:barChart>
      <c:catAx>
        <c:axId val="1328630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479703167"/>
        <c:crosses val="autoZero"/>
        <c:auto val="1"/>
        <c:lblAlgn val="ctr"/>
        <c:lblOffset val="100"/>
        <c:noMultiLvlLbl val="0"/>
      </c:catAx>
      <c:valAx>
        <c:axId val="1479703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328630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1242_2024_diálogo.xlsx] Gráficos e Tabelas!Tabela dinâmica1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629505936554008"/>
          <c:y val="0.1276051811575129"/>
          <c:w val="0.45444751343254869"/>
          <c:h val="0.66677646669524482"/>
        </c:manualLayout>
      </c:layout>
      <c:barChart>
        <c:barDir val="bar"/>
        <c:grouping val="percentStacked"/>
        <c:varyColors val="0"/>
        <c:ser>
          <c:idx val="0"/>
          <c:order val="0"/>
          <c:tx>
            <c:strRef>
              <c:f>' Gráficos e Tabelas'!$E$64:$E$65</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Tabelas'!$D$66:$D$74</c:f>
              <c:multiLvlStrCache>
                <c:ptCount val="6"/>
                <c:lvl>
                  <c:pt idx="0">
                    <c:v>Cidadão ou consumidor</c:v>
                  </c:pt>
                  <c:pt idx="1">
                    <c:v>Profissional de saúde</c:v>
                  </c:pt>
                  <c:pt idx="2">
                    <c:v>Conselho, sindicato ou associação de profissionais</c:v>
                  </c:pt>
                  <c:pt idx="3">
                    <c:v>Outro</c:v>
                  </c:pt>
                  <c:pt idx="4">
                    <c:v>Setor regulado: empresa ou entidade representativa</c:v>
                  </c:pt>
                  <c:pt idx="5">
                    <c:v>Entidade de defesa do consumidor ou associação de pacientes</c:v>
                  </c:pt>
                </c:lvl>
                <c:lvl>
                  <c:pt idx="0">
                    <c:v>Pessoa Física</c:v>
                  </c:pt>
                  <c:pt idx="2">
                    <c:v>Pessoa Jurídica</c:v>
                  </c:pt>
                </c:lvl>
              </c:multiLvlStrCache>
            </c:multiLvlStrRef>
          </c:cat>
          <c:val>
            <c:numRef>
              <c:f>' Gráficos e Tabelas'!$E$66:$E$74</c:f>
              <c:numCache>
                <c:formatCode>General</c:formatCode>
                <c:ptCount val="6"/>
                <c:pt idx="0">
                  <c:v>4</c:v>
                </c:pt>
                <c:pt idx="1">
                  <c:v>1</c:v>
                </c:pt>
                <c:pt idx="2">
                  <c:v>1</c:v>
                </c:pt>
                <c:pt idx="3">
                  <c:v>1</c:v>
                </c:pt>
                <c:pt idx="4">
                  <c:v>6</c:v>
                </c:pt>
              </c:numCache>
            </c:numRef>
          </c:val>
          <c:extLst>
            <c:ext xmlns:c16="http://schemas.microsoft.com/office/drawing/2014/chart" uri="{C3380CC4-5D6E-409C-BE32-E72D297353CC}">
              <c16:uniqueId val="{00000000-07D6-49D9-8DC7-AA11F416992A}"/>
            </c:ext>
          </c:extLst>
        </c:ser>
        <c:ser>
          <c:idx val="1"/>
          <c:order val="1"/>
          <c:tx>
            <c:strRef>
              <c:f>' Gráficos e Tabelas'!$F$64:$F$65</c:f>
              <c:strCache>
                <c:ptCount val="1"/>
                <c:pt idx="0">
                  <c:v>Positivos e negativos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Tabelas'!$D$66:$D$74</c:f>
              <c:multiLvlStrCache>
                <c:ptCount val="6"/>
                <c:lvl>
                  <c:pt idx="0">
                    <c:v>Cidadão ou consumidor</c:v>
                  </c:pt>
                  <c:pt idx="1">
                    <c:v>Profissional de saúde</c:v>
                  </c:pt>
                  <c:pt idx="2">
                    <c:v>Conselho, sindicato ou associação de profissionais</c:v>
                  </c:pt>
                  <c:pt idx="3">
                    <c:v>Outro</c:v>
                  </c:pt>
                  <c:pt idx="4">
                    <c:v>Setor regulado: empresa ou entidade representativa</c:v>
                  </c:pt>
                  <c:pt idx="5">
                    <c:v>Entidade de defesa do consumidor ou associação de pacientes</c:v>
                  </c:pt>
                </c:lvl>
                <c:lvl>
                  <c:pt idx="0">
                    <c:v>Pessoa Física</c:v>
                  </c:pt>
                  <c:pt idx="2">
                    <c:v>Pessoa Jurídica</c:v>
                  </c:pt>
                </c:lvl>
              </c:multiLvlStrCache>
            </c:multiLvlStrRef>
          </c:cat>
          <c:val>
            <c:numRef>
              <c:f>' Gráficos e Tabelas'!$F$66:$F$74</c:f>
              <c:numCache>
                <c:formatCode>General</c:formatCode>
                <c:ptCount val="6"/>
                <c:pt idx="0">
                  <c:v>1</c:v>
                </c:pt>
                <c:pt idx="1">
                  <c:v>1</c:v>
                </c:pt>
                <c:pt idx="3">
                  <c:v>2</c:v>
                </c:pt>
                <c:pt idx="4">
                  <c:v>2</c:v>
                </c:pt>
                <c:pt idx="5">
                  <c:v>1</c:v>
                </c:pt>
              </c:numCache>
            </c:numRef>
          </c:val>
          <c:extLst>
            <c:ext xmlns:c16="http://schemas.microsoft.com/office/drawing/2014/chart" uri="{C3380CC4-5D6E-409C-BE32-E72D297353CC}">
              <c16:uniqueId val="{00000000-45ED-4A98-A5B6-5C014DDE85E3}"/>
            </c:ext>
          </c:extLst>
        </c:ser>
        <c:dLbls>
          <c:showLegendKey val="0"/>
          <c:showVal val="0"/>
          <c:showCatName val="0"/>
          <c:showSerName val="0"/>
          <c:showPercent val="0"/>
          <c:showBubbleSize val="0"/>
        </c:dLbls>
        <c:gapWidth val="150"/>
        <c:overlap val="100"/>
        <c:axId val="1519191759"/>
        <c:axId val="1518994495"/>
      </c:barChart>
      <c:catAx>
        <c:axId val="15191917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518994495"/>
        <c:crosses val="autoZero"/>
        <c:auto val="1"/>
        <c:lblAlgn val="ctr"/>
        <c:lblOffset val="100"/>
        <c:noMultiLvlLbl val="0"/>
      </c:catAx>
      <c:valAx>
        <c:axId val="1518994495"/>
        <c:scaling>
          <c:orientation val="minMax"/>
        </c:scaling>
        <c:delete val="1"/>
        <c:axPos val="b"/>
        <c:numFmt formatCode="0%" sourceLinked="1"/>
        <c:majorTickMark val="none"/>
        <c:minorTickMark val="none"/>
        <c:tickLblPos val="nextTo"/>
        <c:crossAx val="1519191759"/>
        <c:crosses val="autoZero"/>
        <c:crossBetween val="between"/>
      </c:valAx>
      <c:spPr>
        <a:noFill/>
        <a:ln>
          <a:noFill/>
        </a:ln>
        <a:effectLst/>
      </c:spPr>
    </c:plotArea>
    <c:legend>
      <c:legendPos val="r"/>
      <c:layout>
        <c:manualLayout>
          <c:xMode val="edge"/>
          <c:yMode val="edge"/>
          <c:x val="9.4562032274652444E-2"/>
          <c:y val="0.86004083401324949"/>
          <c:w val="0.26357034229882353"/>
          <c:h val="0.105535447843878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chart" Target="../charts/chart2.xml"/><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png"/><Relationship Id="rId11" Type="http://schemas.openxmlformats.org/officeDocument/2006/relationships/chart" Target="../charts/chart6.xml"/><Relationship Id="rId5" Type="http://schemas.microsoft.com/office/2007/relationships/hdphoto" Target="../media/hdphoto1.wdp"/><Relationship Id="rId10" Type="http://schemas.openxmlformats.org/officeDocument/2006/relationships/chart" Target="../charts/chart5.xml"/><Relationship Id="rId4" Type="http://schemas.openxmlformats.org/officeDocument/2006/relationships/image" Target="../media/image5.png"/><Relationship Id="rId9"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16934</xdr:colOff>
      <xdr:row>0</xdr:row>
      <xdr:rowOff>101600</xdr:rowOff>
    </xdr:from>
    <xdr:to>
      <xdr:col>9</xdr:col>
      <xdr:colOff>9525</xdr:colOff>
      <xdr:row>1</xdr:row>
      <xdr:rowOff>67734</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83609" y="101600"/>
          <a:ext cx="12689416" cy="1252009"/>
        </a:xfrm>
        <a:prstGeom prst="rect">
          <a:avLst/>
        </a:prstGeom>
        <a:solidFill>
          <a:schemeClr val="bg1"/>
        </a:solidFill>
        <a:ln/>
        <a:effectLst>
          <a:outerShdw blurRad="63500" sx="102000" sy="102000" algn="ctr"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rtl="0"/>
          <a:endParaRPr lang="en-GB" sz="1100"/>
        </a:p>
      </xdr:txBody>
    </xdr:sp>
    <xdr:clientData/>
  </xdr:twoCellAnchor>
  <xdr:oneCellAnchor>
    <xdr:from>
      <xdr:col>15</xdr:col>
      <xdr:colOff>213360</xdr:colOff>
      <xdr:row>2</xdr:row>
      <xdr:rowOff>0</xdr:rowOff>
    </xdr:from>
    <xdr:ext cx="184731" cy="252249"/>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21349335" y="3038475"/>
          <a:ext cx="184731" cy="25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xdr:from>
      <xdr:col>1</xdr:col>
      <xdr:colOff>0</xdr:colOff>
      <xdr:row>0</xdr:row>
      <xdr:rowOff>524933</xdr:rowOff>
    </xdr:from>
    <xdr:to>
      <xdr:col>5</xdr:col>
      <xdr:colOff>3550863</xdr:colOff>
      <xdr:row>0</xdr:row>
      <xdr:rowOff>524933</xdr:rowOff>
    </xdr:to>
    <xdr:cxnSp macro="">
      <xdr:nvCxnSpPr>
        <xdr:cNvPr id="4" name="Conector reto 3">
          <a:extLst>
            <a:ext uri="{FF2B5EF4-FFF2-40B4-BE49-F238E27FC236}">
              <a16:creationId xmlns:a16="http://schemas.microsoft.com/office/drawing/2014/main" id="{00000000-0008-0000-0100-000004000000}"/>
            </a:ext>
          </a:extLst>
        </xdr:cNvPr>
        <xdr:cNvCxnSpPr/>
      </xdr:nvCxnSpPr>
      <xdr:spPr>
        <a:xfrm>
          <a:off x="66675" y="524933"/>
          <a:ext cx="6808413" cy="0"/>
        </a:xfrm>
        <a:prstGeom prst="line">
          <a:avLst/>
        </a:prstGeom>
        <a:ln>
          <a:solidFill>
            <a:schemeClr val="accent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0</xdr:row>
      <xdr:rowOff>133350</xdr:rowOff>
    </xdr:from>
    <xdr:to>
      <xdr:col>9</xdr:col>
      <xdr:colOff>47624</xdr:colOff>
      <xdr:row>1</xdr:row>
      <xdr:rowOff>180976</xdr:rowOff>
    </xdr:to>
    <xdr:grpSp>
      <xdr:nvGrpSpPr>
        <xdr:cNvPr id="5" name="Agrupar 4">
          <a:extLst>
            <a:ext uri="{FF2B5EF4-FFF2-40B4-BE49-F238E27FC236}">
              <a16:creationId xmlns:a16="http://schemas.microsoft.com/office/drawing/2014/main" id="{00000000-0008-0000-0100-000005000000}"/>
            </a:ext>
          </a:extLst>
        </xdr:cNvPr>
        <xdr:cNvGrpSpPr/>
      </xdr:nvGrpSpPr>
      <xdr:grpSpPr>
        <a:xfrm>
          <a:off x="66675" y="133350"/>
          <a:ext cx="12744449" cy="1333501"/>
          <a:chOff x="4443455" y="235248"/>
          <a:chExt cx="4192322" cy="1184039"/>
        </a:xfrm>
      </xdr:grpSpPr>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4458378" y="235248"/>
            <a:ext cx="4177399"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accent1">
                    <a:lumMod val="50000"/>
                  </a:schemeClr>
                </a:solidFill>
                <a:latin typeface="Tw Cen MT" panose="020B0602020104020603" pitchFamily="34" charset="0"/>
              </a:rPr>
              <a:t>ANÁLISE DAS CONTRIBUIÇÕES</a:t>
            </a: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4443455" y="586157"/>
            <a:ext cx="4131371" cy="83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1">
                    <a:lumMod val="50000"/>
                  </a:schemeClr>
                </a:solidFill>
                <a:latin typeface="Calibri" panose="020F0502020204030204" pitchFamily="34" charset="0"/>
                <a:cs typeface="Calibri" panose="020F0502020204030204" pitchFamily="34" charset="0"/>
              </a:rPr>
              <a:t>Consulta</a:t>
            </a:r>
            <a:r>
              <a:rPr lang="pt-BR" sz="1600" b="1" baseline="0">
                <a:solidFill>
                  <a:schemeClr val="accent1">
                    <a:lumMod val="50000"/>
                  </a:schemeClr>
                </a:solidFill>
                <a:latin typeface="Calibri" panose="020F0502020204030204" pitchFamily="34" charset="0"/>
                <a:cs typeface="Calibri" panose="020F0502020204030204" pitchFamily="34" charset="0"/>
              </a:rPr>
              <a:t> Pública</a:t>
            </a:r>
            <a:r>
              <a:rPr lang="pt-BR" sz="1600" b="1">
                <a:solidFill>
                  <a:schemeClr val="accent1">
                    <a:lumMod val="50000"/>
                  </a:schemeClr>
                </a:solidFill>
                <a:latin typeface="Calibri" panose="020F0502020204030204" pitchFamily="34" charset="0"/>
                <a:cs typeface="Calibri" panose="020F0502020204030204" pitchFamily="34" charset="0"/>
              </a:rPr>
              <a:t> nº 1242/2024</a:t>
            </a:r>
          </a:p>
          <a:p>
            <a:r>
              <a:rPr lang="pt-BR" sz="1600" b="1">
                <a:solidFill>
                  <a:schemeClr val="accent1">
                    <a:lumMod val="50000"/>
                  </a:schemeClr>
                </a:solidFill>
                <a:latin typeface="Calibri" panose="020F0502020204030204" pitchFamily="34" charset="0"/>
                <a:cs typeface="Calibri" panose="020F0502020204030204" pitchFamily="34" charset="0"/>
              </a:rPr>
              <a:t>Assunto:</a:t>
            </a:r>
            <a:r>
              <a:rPr lang="pt-BR" sz="1600">
                <a:solidFill>
                  <a:schemeClr val="accent1">
                    <a:lumMod val="50000"/>
                  </a:schemeClr>
                </a:solidFill>
                <a:latin typeface="Calibri" panose="020F0502020204030204" pitchFamily="34" charset="0"/>
                <a:cs typeface="Calibri" panose="020F0502020204030204" pitchFamily="34" charset="0"/>
              </a:rPr>
              <a:t> </a:t>
            </a:r>
            <a:r>
              <a:rPr lang="pt-BR" sz="1600" i="0">
                <a:solidFill>
                  <a:schemeClr val="accent1">
                    <a:lumMod val="50000"/>
                  </a:schemeClr>
                </a:solidFill>
                <a:latin typeface="Calibri" panose="020F0502020204030204" pitchFamily="34" charset="0"/>
                <a:cs typeface="Calibri" panose="020F0502020204030204" pitchFamily="34" charset="0"/>
              </a:rPr>
              <a:t>Proposta de RDC que estabelece requisitos sanitários para fórmulas infantis para lactentes e crianças pequenas, alimentos de transição, cereais para lactentes e crianças pequenas, fórmulas para nutrição enteral e dietoterápicas para erros inatos do metabolismo.</a:t>
            </a:r>
          </a:p>
        </xdr:txBody>
      </xdr:sp>
    </xdr:grpSp>
    <xdr:clientData/>
  </xdr:twoCellAnchor>
  <xdr:twoCellAnchor editAs="oneCell">
    <xdr:from>
      <xdr:col>6</xdr:col>
      <xdr:colOff>2435435</xdr:colOff>
      <xdr:row>0</xdr:row>
      <xdr:rowOff>179069</xdr:rowOff>
    </xdr:from>
    <xdr:to>
      <xdr:col>8</xdr:col>
      <xdr:colOff>1746461</xdr:colOff>
      <xdr:row>0</xdr:row>
      <xdr:rowOff>686985</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12485" y="179069"/>
          <a:ext cx="3235326" cy="507916"/>
        </a:xfrm>
        <a:prstGeom prst="rect">
          <a:avLst/>
        </a:prstGeom>
      </xdr:spPr>
    </xdr:pic>
    <xdr:clientData/>
  </xdr:twoCellAnchor>
  <xdr:twoCellAnchor editAs="absolute">
    <xdr:from>
      <xdr:col>0</xdr:col>
      <xdr:colOff>66674</xdr:colOff>
      <xdr:row>1</xdr:row>
      <xdr:rowOff>242942</xdr:rowOff>
    </xdr:from>
    <xdr:to>
      <xdr:col>6</xdr:col>
      <xdr:colOff>1181099</xdr:colOff>
      <xdr:row>1</xdr:row>
      <xdr:rowOff>1657350</xdr:rowOff>
    </xdr:to>
    <mc:AlternateContent xmlns:mc="http://schemas.openxmlformats.org/markup-compatibility/2006" xmlns:sle15="http://schemas.microsoft.com/office/drawing/2012/slicer">
      <mc:Choice Requires="sle15">
        <xdr:graphicFrame macro="">
          <xdr:nvGraphicFramePr>
            <xdr:cNvPr id="9" name="Dispositivos">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microsoft.com/office/drawing/2010/slicer">
              <sle:slicer xmlns:sle="http://schemas.microsoft.com/office/drawing/2010/slicer" name="Dispositivos"/>
            </a:graphicData>
          </a:graphic>
        </xdr:graphicFrame>
      </mc:Choice>
      <mc:Fallback xmlns="">
        <xdr:sp macro="" textlink="">
          <xdr:nvSpPr>
            <xdr:cNvPr id="0" name=""/>
            <xdr:cNvSpPr>
              <a:spLocks noTextEdit="1"/>
            </xdr:cNvSpPr>
          </xdr:nvSpPr>
          <xdr:spPr>
            <a:xfrm>
              <a:off x="66675" y="1528817"/>
              <a:ext cx="6806415" cy="135720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50800</xdr:colOff>
      <xdr:row>1</xdr:row>
      <xdr:rowOff>1752599</xdr:rowOff>
    </xdr:from>
    <xdr:to>
      <xdr:col>10</xdr:col>
      <xdr:colOff>0</xdr:colOff>
      <xdr:row>3</xdr:row>
      <xdr:rowOff>16933</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1312544</xdr:colOff>
      <xdr:row>1</xdr:row>
      <xdr:rowOff>257176</xdr:rowOff>
    </xdr:from>
    <xdr:to>
      <xdr:col>11</xdr:col>
      <xdr:colOff>9524</xdr:colOff>
      <xdr:row>1</xdr:row>
      <xdr:rowOff>1644016</xdr:rowOff>
    </xdr:to>
    <mc:AlternateContent xmlns:mc="http://schemas.openxmlformats.org/markup-compatibility/2006" xmlns:sle15="http://schemas.microsoft.com/office/drawing/2012/slicer">
      <mc:Choice Requires="sle15">
        <xdr:graphicFrame macro="">
          <xdr:nvGraphicFramePr>
            <xdr:cNvPr id="11" name="Instituição">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Instituição"/>
            </a:graphicData>
          </a:graphic>
        </xdr:graphicFrame>
      </mc:Choice>
      <mc:Fallback xmlns="">
        <xdr:sp macro="" textlink="">
          <xdr:nvSpPr>
            <xdr:cNvPr id="0" name=""/>
            <xdr:cNvSpPr>
              <a:spLocks noTextEdit="1"/>
            </xdr:cNvSpPr>
          </xdr:nvSpPr>
          <xdr:spPr>
            <a:xfrm>
              <a:off x="8189594" y="1543051"/>
              <a:ext cx="8879205" cy="138684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de tabela. As segmentações de dados de tabela não são suportadas nesta versão do Excel.
Se a forma tiver sido modificada numa versão anterior do Excel ou se o livro tiver sido guardado no Excel 2007 ou anterior, a segmentação de dados não poderá ser utilizada.</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1196340</xdr:colOff>
      <xdr:row>0</xdr:row>
      <xdr:rowOff>93132</xdr:rowOff>
    </xdr:from>
    <xdr:to>
      <xdr:col>11</xdr:col>
      <xdr:colOff>364070</xdr:colOff>
      <xdr:row>0</xdr:row>
      <xdr:rowOff>1346200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3799840" y="93132"/>
          <a:ext cx="12174647" cy="1253068"/>
        </a:xfrm>
        <a:prstGeom prst="rect">
          <a:avLst/>
        </a:prstGeom>
        <a:ln>
          <a:noFill/>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LISTA DE CONTRIBUIÇÕES POR</a:t>
          </a:r>
          <a:r>
            <a:rPr lang="pt-BR" sz="1600" b="1" baseline="0">
              <a:solidFill>
                <a:schemeClr val="dk1"/>
              </a:solidFill>
              <a:effectLst/>
              <a:latin typeface="Tw Cen MT" panose="020B0602020104020603" pitchFamily="34" charset="0"/>
              <a:ea typeface="+mn-ea"/>
              <a:cs typeface="+mn-cs"/>
            </a:rPr>
            <a:t> PESSOA FÍSICA/JURÍDICA</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600" b="1" baseline="0">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Consulta Pública n° 1.242, de 20 de março de 2024</a:t>
          </a:r>
          <a:endParaRPr lang="pt-BR" sz="8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400" b="0">
              <a:solidFill>
                <a:schemeClr val="dk1"/>
              </a:solidFill>
              <a:effectLst/>
              <a:latin typeface="Tw Cen MT" panose="020B0602020104020603" pitchFamily="34" charset="0"/>
              <a:ea typeface="+mn-ea"/>
              <a:cs typeface="+mn-cs"/>
            </a:rPr>
            <a:t>Proposta de RDC que estabelece requisitos sanitários para fórmulas infantis para lactentes e crianças pequenas, alimentos de transição, cereais para lactentes e crianças pequenas, fórmulas para nutrição enteral e dietoterápicas para erros inatos do metabolismo.</a:t>
          </a:r>
          <a:endParaRPr lang="pt-BR" sz="1400" b="0">
            <a:latin typeface="Tw Cen MT" panose="020B0602020104020603" pitchFamily="34" charset="0"/>
          </a:endParaRPr>
        </a:p>
      </xdr:txBody>
    </xdr:sp>
    <xdr:clientData/>
  </xdr:twoCellAnchor>
  <xdr:twoCellAnchor editAs="oneCell">
    <xdr:from>
      <xdr:col>0</xdr:col>
      <xdr:colOff>33867</xdr:colOff>
      <xdr:row>0</xdr:row>
      <xdr:rowOff>601136</xdr:rowOff>
    </xdr:from>
    <xdr:to>
      <xdr:col>2</xdr:col>
      <xdr:colOff>440268</xdr:colOff>
      <xdr:row>0</xdr:row>
      <xdr:rowOff>1082462</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7" y="601136"/>
          <a:ext cx="3009901" cy="481326"/>
        </a:xfrm>
        <a:prstGeom prst="rect">
          <a:avLst/>
        </a:prstGeom>
      </xdr:spPr>
    </xdr:pic>
    <xdr:clientData/>
  </xdr:twoCellAnchor>
  <xdr:twoCellAnchor>
    <xdr:from>
      <xdr:col>3</xdr:col>
      <xdr:colOff>1219197</xdr:colOff>
      <xdr:row>0</xdr:row>
      <xdr:rowOff>482601</xdr:rowOff>
    </xdr:from>
    <xdr:to>
      <xdr:col>9</xdr:col>
      <xdr:colOff>1163263</xdr:colOff>
      <xdr:row>0</xdr:row>
      <xdr:rowOff>482601</xdr:rowOff>
    </xdr:to>
    <xdr:cxnSp macro="">
      <xdr:nvCxnSpPr>
        <xdr:cNvPr id="4" name="Conector reto 3">
          <a:extLst>
            <a:ext uri="{FF2B5EF4-FFF2-40B4-BE49-F238E27FC236}">
              <a16:creationId xmlns:a16="http://schemas.microsoft.com/office/drawing/2014/main" id="{00000000-0008-0000-0200-000004000000}"/>
            </a:ext>
          </a:extLst>
        </xdr:cNvPr>
        <xdr:cNvCxnSpPr/>
      </xdr:nvCxnSpPr>
      <xdr:spPr>
        <a:xfrm>
          <a:off x="5467347" y="482601"/>
          <a:ext cx="7116391"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42334</xdr:colOff>
      <xdr:row>11</xdr:row>
      <xdr:rowOff>169333</xdr:rowOff>
    </xdr:from>
    <xdr:to>
      <xdr:col>22</xdr:col>
      <xdr:colOff>296334</xdr:colOff>
      <xdr:row>12</xdr:row>
      <xdr:rowOff>158749</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11784754" y="2782993"/>
          <a:ext cx="863600" cy="294216"/>
        </a:xfrm>
        <a:prstGeom prst="ellipse">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17</xdr:col>
      <xdr:colOff>52917</xdr:colOff>
      <xdr:row>4</xdr:row>
      <xdr:rowOff>148167</xdr:rowOff>
    </xdr:from>
    <xdr:to>
      <xdr:col>23</xdr:col>
      <xdr:colOff>444500</xdr:colOff>
      <xdr:row>11</xdr:row>
      <xdr:rowOff>137583</xdr:rowOff>
    </xdr:to>
    <xdr:sp macro="" textlink="">
      <xdr:nvSpPr>
        <xdr:cNvPr id="3" name="CaixaDeTexto 1">
          <a:extLst>
            <a:ext uri="{FF2B5EF4-FFF2-40B4-BE49-F238E27FC236}">
              <a16:creationId xmlns:a16="http://schemas.microsoft.com/office/drawing/2014/main" id="{00000000-0008-0000-0400-000003000000}"/>
            </a:ext>
          </a:extLst>
        </xdr:cNvPr>
        <xdr:cNvSpPr txBox="1"/>
      </xdr:nvSpPr>
      <xdr:spPr>
        <a:xfrm>
          <a:off x="9334077" y="628227"/>
          <a:ext cx="4094903" cy="2123016"/>
        </a:xfrm>
        <a:prstGeom prst="rect">
          <a:avLst/>
        </a:prstGeom>
        <a:solidFill>
          <a:schemeClr val="tx2">
            <a:lumMod val="20000"/>
            <a:lumOff val="80000"/>
          </a:schemeClr>
        </a:solidFill>
        <a:ln>
          <a:solidFill>
            <a:schemeClr val="bg1">
              <a:lumMod val="65000"/>
            </a:schemeClr>
          </a:solidFill>
          <a:prstDash val="sysDot"/>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pt-BR" sz="1100"/>
        </a:p>
      </xdr:txBody>
    </xdr:sp>
    <xdr:clientData/>
  </xdr:twoCellAnchor>
  <xdr:twoCellAnchor>
    <xdr:from>
      <xdr:col>11</xdr:col>
      <xdr:colOff>497417</xdr:colOff>
      <xdr:row>4</xdr:row>
      <xdr:rowOff>158750</xdr:rowOff>
    </xdr:from>
    <xdr:to>
      <xdr:col>17</xdr:col>
      <xdr:colOff>42333</xdr:colOff>
      <xdr:row>11</xdr:row>
      <xdr:rowOff>137583</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6075257" y="638810"/>
          <a:ext cx="3248236" cy="2112433"/>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283632</xdr:colOff>
      <xdr:row>24</xdr:row>
      <xdr:rowOff>285749</xdr:rowOff>
    </xdr:from>
    <xdr:to>
      <xdr:col>14</xdr:col>
      <xdr:colOff>262465</xdr:colOff>
      <xdr:row>32</xdr:row>
      <xdr:rowOff>95250</xdr:rowOff>
    </xdr:to>
    <xdr:sp macro="" textlink="">
      <xdr:nvSpPr>
        <xdr:cNvPr id="5" name="CaixaDeTexto 4">
          <a:extLst>
            <a:ext uri="{FF2B5EF4-FFF2-40B4-BE49-F238E27FC236}">
              <a16:creationId xmlns:a16="http://schemas.microsoft.com/office/drawing/2014/main" id="{00000000-0008-0000-0400-000005000000}"/>
            </a:ext>
          </a:extLst>
        </xdr:cNvPr>
        <xdr:cNvSpPr txBox="1"/>
      </xdr:nvSpPr>
      <xdr:spPr>
        <a:xfrm>
          <a:off x="5861472" y="6861809"/>
          <a:ext cx="1853353"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311149</xdr:colOff>
      <xdr:row>24</xdr:row>
      <xdr:rowOff>281516</xdr:rowOff>
    </xdr:from>
    <xdr:to>
      <xdr:col>11</xdr:col>
      <xdr:colOff>289982</xdr:colOff>
      <xdr:row>32</xdr:row>
      <xdr:rowOff>91017</xdr:rowOff>
    </xdr:to>
    <xdr:sp macro="" textlink="">
      <xdr:nvSpPr>
        <xdr:cNvPr id="6" name="CaixaDeTexto 5">
          <a:extLst>
            <a:ext uri="{FF2B5EF4-FFF2-40B4-BE49-F238E27FC236}">
              <a16:creationId xmlns:a16="http://schemas.microsoft.com/office/drawing/2014/main" id="{00000000-0008-0000-0400-000006000000}"/>
            </a:ext>
          </a:extLst>
        </xdr:cNvPr>
        <xdr:cNvSpPr txBox="1"/>
      </xdr:nvSpPr>
      <xdr:spPr>
        <a:xfrm>
          <a:off x="4014469" y="6857576"/>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328083</xdr:colOff>
      <xdr:row>24</xdr:row>
      <xdr:rowOff>287865</xdr:rowOff>
    </xdr:from>
    <xdr:to>
      <xdr:col>8</xdr:col>
      <xdr:colOff>306916</xdr:colOff>
      <xdr:row>32</xdr:row>
      <xdr:rowOff>97366</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2179743" y="6863925"/>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283634</xdr:colOff>
      <xdr:row>14</xdr:row>
      <xdr:rowOff>220434</xdr:rowOff>
    </xdr:from>
    <xdr:to>
      <xdr:col>14</xdr:col>
      <xdr:colOff>262467</xdr:colOff>
      <xdr:row>22</xdr:row>
      <xdr:rowOff>29935</xdr:rowOff>
    </xdr:to>
    <xdr:sp macro="" textlink="">
      <xdr:nvSpPr>
        <xdr:cNvPr id="8" name="CaixaDeTexto 7">
          <a:extLst>
            <a:ext uri="{FF2B5EF4-FFF2-40B4-BE49-F238E27FC236}">
              <a16:creationId xmlns:a16="http://schemas.microsoft.com/office/drawing/2014/main" id="{00000000-0008-0000-0400-000008000000}"/>
            </a:ext>
          </a:extLst>
        </xdr:cNvPr>
        <xdr:cNvSpPr txBox="1"/>
      </xdr:nvSpPr>
      <xdr:spPr>
        <a:xfrm>
          <a:off x="5857120" y="4716234"/>
          <a:ext cx="1851176"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311151</xdr:colOff>
      <xdr:row>14</xdr:row>
      <xdr:rowOff>215898</xdr:rowOff>
    </xdr:from>
    <xdr:to>
      <xdr:col>11</xdr:col>
      <xdr:colOff>289984</xdr:colOff>
      <xdr:row>22</xdr:row>
      <xdr:rowOff>25399</xdr:rowOff>
    </xdr:to>
    <xdr:sp macro="" textlink="">
      <xdr:nvSpPr>
        <xdr:cNvPr id="9" name="CaixaDeTexto 8">
          <a:extLst>
            <a:ext uri="{FF2B5EF4-FFF2-40B4-BE49-F238E27FC236}">
              <a16:creationId xmlns:a16="http://schemas.microsoft.com/office/drawing/2014/main" id="{00000000-0008-0000-0400-000009000000}"/>
            </a:ext>
          </a:extLst>
        </xdr:cNvPr>
        <xdr:cNvSpPr txBox="1"/>
      </xdr:nvSpPr>
      <xdr:spPr>
        <a:xfrm>
          <a:off x="4014471" y="3743958"/>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328085</xdr:colOff>
      <xdr:row>14</xdr:row>
      <xdr:rowOff>211664</xdr:rowOff>
    </xdr:from>
    <xdr:to>
      <xdr:col>8</xdr:col>
      <xdr:colOff>306918</xdr:colOff>
      <xdr:row>22</xdr:row>
      <xdr:rowOff>21165</xdr:rowOff>
    </xdr:to>
    <xdr:sp macro="" textlink="">
      <xdr:nvSpPr>
        <xdr:cNvPr id="10" name="CaixaDeTexto 9">
          <a:extLst>
            <a:ext uri="{FF2B5EF4-FFF2-40B4-BE49-F238E27FC236}">
              <a16:creationId xmlns:a16="http://schemas.microsoft.com/office/drawing/2014/main" id="{00000000-0008-0000-0400-00000A000000}"/>
            </a:ext>
          </a:extLst>
        </xdr:cNvPr>
        <xdr:cNvSpPr txBox="1"/>
      </xdr:nvSpPr>
      <xdr:spPr>
        <a:xfrm>
          <a:off x="2179745" y="3739724"/>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editAs="oneCell">
    <xdr:from>
      <xdr:col>6</xdr:col>
      <xdr:colOff>85726</xdr:colOff>
      <xdr:row>4</xdr:row>
      <xdr:rowOff>203052</xdr:rowOff>
    </xdr:from>
    <xdr:to>
      <xdr:col>7</xdr:col>
      <xdr:colOff>88446</xdr:colOff>
      <xdr:row>6</xdr:row>
      <xdr:rowOff>201083</xdr:rowOff>
    </xdr:to>
    <xdr:pic>
      <xdr:nvPicPr>
        <xdr:cNvPr id="11" name="Imagem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2569846" y="683112"/>
          <a:ext cx="612320" cy="607631"/>
        </a:xfrm>
        <a:prstGeom prst="rect">
          <a:avLst/>
        </a:prstGeom>
      </xdr:spPr>
    </xdr:pic>
    <xdr:clientData/>
  </xdr:twoCellAnchor>
  <xdr:twoCellAnchor editAs="oneCell">
    <xdr:from>
      <xdr:col>9</xdr:col>
      <xdr:colOff>0</xdr:colOff>
      <xdr:row>4</xdr:row>
      <xdr:rowOff>148167</xdr:rowOff>
    </xdr:from>
    <xdr:to>
      <xdr:col>10</xdr:col>
      <xdr:colOff>99665</xdr:colOff>
      <xdr:row>6</xdr:row>
      <xdr:rowOff>127001</xdr:rowOff>
    </xdr:to>
    <xdr:pic>
      <xdr:nvPicPr>
        <xdr:cNvPr id="12" name="Imagem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312920" y="628227"/>
          <a:ext cx="732125" cy="588434"/>
        </a:xfrm>
        <a:prstGeom prst="rect">
          <a:avLst/>
        </a:prstGeom>
      </xdr:spPr>
    </xdr:pic>
    <xdr:clientData/>
  </xdr:twoCellAnchor>
  <xdr:twoCellAnchor>
    <xdr:from>
      <xdr:col>2</xdr:col>
      <xdr:colOff>379942</xdr:colOff>
      <xdr:row>4</xdr:row>
      <xdr:rowOff>232833</xdr:rowOff>
    </xdr:from>
    <xdr:to>
      <xdr:col>4</xdr:col>
      <xdr:colOff>285750</xdr:colOff>
      <xdr:row>6</xdr:row>
      <xdr:rowOff>243416</xdr:rowOff>
    </xdr:to>
    <xdr:grpSp>
      <xdr:nvGrpSpPr>
        <xdr:cNvPr id="13" name="Grupo 13">
          <a:extLst>
            <a:ext uri="{FF2B5EF4-FFF2-40B4-BE49-F238E27FC236}">
              <a16:creationId xmlns:a16="http://schemas.microsoft.com/office/drawing/2014/main" id="{00000000-0008-0000-0400-00000D000000}"/>
            </a:ext>
          </a:extLst>
        </xdr:cNvPr>
        <xdr:cNvGrpSpPr/>
      </xdr:nvGrpSpPr>
      <xdr:grpSpPr>
        <a:xfrm>
          <a:off x="1570567" y="1554427"/>
          <a:ext cx="1644121" cy="629708"/>
          <a:chOff x="3419475" y="3057525"/>
          <a:chExt cx="1019172" cy="552449"/>
        </a:xfrm>
      </xdr:grpSpPr>
      <xdr:pic>
        <xdr:nvPicPr>
          <xdr:cNvPr id="14" name="Imagem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3419475" y="3114675"/>
            <a:ext cx="557645" cy="466725"/>
          </a:xfrm>
          <a:prstGeom prst="rect">
            <a:avLst/>
          </a:prstGeom>
        </xdr:spPr>
      </xdr:pic>
      <xdr:pic>
        <xdr:nvPicPr>
          <xdr:cNvPr id="15" name="Imagem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3886198" y="3057525"/>
            <a:ext cx="552449" cy="552449"/>
          </a:xfrm>
          <a:prstGeom prst="rect">
            <a:avLst/>
          </a:prstGeom>
        </xdr:spPr>
      </xdr:pic>
    </xdr:grpSp>
    <xdr:clientData/>
  </xdr:twoCellAnchor>
  <xdr:twoCellAnchor>
    <xdr:from>
      <xdr:col>11</xdr:col>
      <xdr:colOff>105833</xdr:colOff>
      <xdr:row>4</xdr:row>
      <xdr:rowOff>95551</xdr:rowOff>
    </xdr:from>
    <xdr:to>
      <xdr:col>23</xdr:col>
      <xdr:colOff>582081</xdr:colOff>
      <xdr:row>13</xdr:row>
      <xdr:rowOff>182336</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391583</xdr:colOff>
      <xdr:row>14</xdr:row>
      <xdr:rowOff>0</xdr:rowOff>
    </xdr:from>
    <xdr:to>
      <xdr:col>15</xdr:col>
      <xdr:colOff>232834</xdr:colOff>
      <xdr:row>24</xdr:row>
      <xdr:rowOff>10582</xdr:rowOff>
    </xdr:to>
    <xdr:sp macro="" textlink="">
      <xdr:nvSpPr>
        <xdr:cNvPr id="17" name="CaixaDeTexto 16">
          <a:extLst>
            <a:ext uri="{FF2B5EF4-FFF2-40B4-BE49-F238E27FC236}">
              <a16:creationId xmlns:a16="http://schemas.microsoft.com/office/drawing/2014/main" id="{00000000-0008-0000-0400-000011000000}"/>
            </a:ext>
          </a:extLst>
        </xdr:cNvPr>
        <xdr:cNvSpPr txBox="1"/>
      </xdr:nvSpPr>
      <xdr:spPr>
        <a:xfrm>
          <a:off x="7843943" y="3528060"/>
          <a:ext cx="450851" cy="3058582"/>
        </a:xfrm>
        <a:prstGeom prst="rect">
          <a:avLst/>
        </a:prstGeom>
        <a:solidFill>
          <a:schemeClr val="accent6">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Opinião por segmento</a:t>
          </a:r>
        </a:p>
      </xdr:txBody>
    </xdr:sp>
    <xdr:clientData/>
  </xdr:twoCellAnchor>
  <xdr:twoCellAnchor editAs="oneCell">
    <xdr:from>
      <xdr:col>2</xdr:col>
      <xdr:colOff>571501</xdr:colOff>
      <xdr:row>14</xdr:row>
      <xdr:rowOff>253998</xdr:rowOff>
    </xdr:from>
    <xdr:to>
      <xdr:col>3</xdr:col>
      <xdr:colOff>726015</xdr:colOff>
      <xdr:row>17</xdr:row>
      <xdr:rowOff>105829</xdr:rowOff>
    </xdr:to>
    <xdr:pic>
      <xdr:nvPicPr>
        <xdr:cNvPr id="18" name="Imagem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artisticPhotocopy/>
                  </a14:imgEffect>
                </a14:imgLayer>
              </a14:imgProps>
            </a:ext>
            <a:ext uri="{28A0092B-C50C-407E-A947-70E740481C1C}">
              <a14:useLocalDpi xmlns:a14="http://schemas.microsoft.com/office/drawing/2010/main" val="0"/>
            </a:ext>
          </a:extLst>
        </a:blip>
        <a:stretch>
          <a:fillRect/>
        </a:stretch>
      </xdr:blipFill>
      <xdr:spPr>
        <a:xfrm>
          <a:off x="571501" y="3782058"/>
          <a:ext cx="786974" cy="766231"/>
        </a:xfrm>
        <a:prstGeom prst="rect">
          <a:avLst/>
        </a:prstGeom>
      </xdr:spPr>
    </xdr:pic>
    <xdr:clientData/>
  </xdr:twoCellAnchor>
  <xdr:twoCellAnchor>
    <xdr:from>
      <xdr:col>14</xdr:col>
      <xdr:colOff>391584</xdr:colOff>
      <xdr:row>24</xdr:row>
      <xdr:rowOff>10583</xdr:rowOff>
    </xdr:from>
    <xdr:to>
      <xdr:col>15</xdr:col>
      <xdr:colOff>232835</xdr:colOff>
      <xdr:row>33</xdr:row>
      <xdr:rowOff>370417</xdr:rowOff>
    </xdr:to>
    <xdr:sp macro="" textlink="">
      <xdr:nvSpPr>
        <xdr:cNvPr id="19" name="CaixaDeTexto 18">
          <a:extLst>
            <a:ext uri="{FF2B5EF4-FFF2-40B4-BE49-F238E27FC236}">
              <a16:creationId xmlns:a16="http://schemas.microsoft.com/office/drawing/2014/main" id="{00000000-0008-0000-0400-000013000000}"/>
            </a:ext>
          </a:extLst>
        </xdr:cNvPr>
        <xdr:cNvSpPr txBox="1"/>
      </xdr:nvSpPr>
      <xdr:spPr>
        <a:xfrm>
          <a:off x="7843944" y="6586643"/>
          <a:ext cx="450851" cy="303445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Impacto por segmento</a:t>
          </a:r>
        </a:p>
      </xdr:txBody>
    </xdr:sp>
    <xdr:clientData/>
  </xdr:twoCellAnchor>
  <xdr:twoCellAnchor>
    <xdr:from>
      <xdr:col>2</xdr:col>
      <xdr:colOff>328083</xdr:colOff>
      <xdr:row>25</xdr:row>
      <xdr:rowOff>105833</xdr:rowOff>
    </xdr:from>
    <xdr:to>
      <xdr:col>4</xdr:col>
      <xdr:colOff>275166</xdr:colOff>
      <xdr:row>27</xdr:row>
      <xdr:rowOff>201084</xdr:rowOff>
    </xdr:to>
    <xdr:grpSp>
      <xdr:nvGrpSpPr>
        <xdr:cNvPr id="20" name="Grupo 21">
          <a:extLst>
            <a:ext uri="{FF2B5EF4-FFF2-40B4-BE49-F238E27FC236}">
              <a16:creationId xmlns:a16="http://schemas.microsoft.com/office/drawing/2014/main" id="{00000000-0008-0000-0400-000014000000}"/>
            </a:ext>
          </a:extLst>
        </xdr:cNvPr>
        <xdr:cNvGrpSpPr/>
      </xdr:nvGrpSpPr>
      <xdr:grpSpPr>
        <a:xfrm>
          <a:off x="1518708" y="7928239"/>
          <a:ext cx="1685396" cy="714376"/>
          <a:chOff x="391584" y="6445248"/>
          <a:chExt cx="1047750" cy="560922"/>
        </a:xfrm>
      </xdr:grpSpPr>
      <xdr:pic>
        <xdr:nvPicPr>
          <xdr:cNvPr id="21" name="Imagem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584" y="6455834"/>
            <a:ext cx="550336" cy="550336"/>
          </a:xfrm>
          <a:prstGeom prst="rect">
            <a:avLst/>
          </a:prstGeom>
        </xdr:spPr>
      </xdr:pic>
      <xdr:pic>
        <xdr:nvPicPr>
          <xdr:cNvPr id="22" name="Imagem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7"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878417" y="6445248"/>
            <a:ext cx="560917" cy="560917"/>
          </a:xfrm>
          <a:prstGeom prst="rect">
            <a:avLst/>
          </a:prstGeom>
        </xdr:spPr>
      </xdr:pic>
    </xdr:grpSp>
    <xdr:clientData/>
  </xdr:twoCellAnchor>
  <xdr:twoCellAnchor>
    <xdr:from>
      <xdr:col>5</xdr:col>
      <xdr:colOff>190497</xdr:colOff>
      <xdr:row>15</xdr:row>
      <xdr:rowOff>42030</xdr:rowOff>
    </xdr:from>
    <xdr:to>
      <xdr:col>14</xdr:col>
      <xdr:colOff>412747</xdr:colOff>
      <xdr:row>24</xdr:row>
      <xdr:rowOff>22980</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186267</xdr:colOff>
      <xdr:row>13</xdr:row>
      <xdr:rowOff>110067</xdr:rowOff>
    </xdr:from>
    <xdr:to>
      <xdr:col>26</xdr:col>
      <xdr:colOff>520700</xdr:colOff>
      <xdr:row>23</xdr:row>
      <xdr:rowOff>277283</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222250</xdr:colOff>
      <xdr:row>25</xdr:row>
      <xdr:rowOff>127000</xdr:rowOff>
    </xdr:from>
    <xdr:to>
      <xdr:col>14</xdr:col>
      <xdr:colOff>412750</xdr:colOff>
      <xdr:row>34</xdr:row>
      <xdr:rowOff>107950</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211667</xdr:colOff>
      <xdr:row>23</xdr:row>
      <xdr:rowOff>298753</xdr:rowOff>
    </xdr:from>
    <xdr:to>
      <xdr:col>26</xdr:col>
      <xdr:colOff>603250</xdr:colOff>
      <xdr:row>34</xdr:row>
      <xdr:rowOff>140002</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0</xdr:row>
      <xdr:rowOff>161925</xdr:rowOff>
    </xdr:from>
    <xdr:to>
      <xdr:col>27</xdr:col>
      <xdr:colOff>0</xdr:colOff>
      <xdr:row>2</xdr:row>
      <xdr:rowOff>114301</xdr:rowOff>
    </xdr:to>
    <xdr:sp macro="" textlink="">
      <xdr:nvSpPr>
        <xdr:cNvPr id="53" name="CaixaDeTexto 52">
          <a:extLst>
            <a:ext uri="{FF2B5EF4-FFF2-40B4-BE49-F238E27FC236}">
              <a16:creationId xmlns:a16="http://schemas.microsoft.com/office/drawing/2014/main" id="{00000000-0008-0000-0400-000035000000}"/>
            </a:ext>
          </a:extLst>
        </xdr:cNvPr>
        <xdr:cNvSpPr txBox="1"/>
      </xdr:nvSpPr>
      <xdr:spPr>
        <a:xfrm>
          <a:off x="1257300" y="161925"/>
          <a:ext cx="16097250" cy="904876"/>
        </a:xfrm>
        <a:prstGeom prst="rect">
          <a:avLst/>
        </a:prstGeom>
        <a:solidFill>
          <a:schemeClr val="bg1"/>
        </a:solidFill>
        <a:ln w="19050">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pt-BR" sz="2400" b="1">
              <a:solidFill>
                <a:schemeClr val="accent6">
                  <a:lumMod val="50000"/>
                </a:schemeClr>
              </a:solidFill>
              <a:latin typeface="+mn-lt"/>
              <a:ea typeface="Segoe UI Emoji" panose="020B0502040204020203" pitchFamily="34" charset="0"/>
              <a:cs typeface="Segoe UI Light" panose="020B0502040204020203" pitchFamily="34" charset="0"/>
            </a:rPr>
            <a:t>PAINEL</a:t>
          </a:r>
          <a:r>
            <a:rPr lang="pt-BR" sz="2400" b="1" baseline="0">
              <a:solidFill>
                <a:schemeClr val="accent6">
                  <a:lumMod val="50000"/>
                </a:schemeClr>
              </a:solidFill>
              <a:latin typeface="+mn-lt"/>
              <a:ea typeface="Segoe UI Emoji" panose="020B0502040204020203" pitchFamily="34" charset="0"/>
              <a:cs typeface="Segoe UI Light" panose="020B0502040204020203" pitchFamily="34" charset="0"/>
            </a:rPr>
            <a:t> SOBRE PERFIS, OPINIÕES E PERCEPÇÕES DE IMPACTOS</a:t>
          </a:r>
          <a:endParaRPr lang="pt-BR" sz="2400" b="1">
            <a:solidFill>
              <a:schemeClr val="accent6">
                <a:lumMod val="50000"/>
              </a:schemeClr>
            </a:solidFill>
            <a:latin typeface="+mn-lt"/>
            <a:ea typeface="Segoe UI Emoji" panose="020B0502040204020203" pitchFamily="34" charset="0"/>
            <a:cs typeface="Segoe UI Light" panose="020B0502040204020203"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7620</xdr:rowOff>
    </xdr:from>
    <xdr:to>
      <xdr:col>20</xdr:col>
      <xdr:colOff>30480</xdr:colOff>
      <xdr:row>7</xdr:row>
      <xdr:rowOff>7620</xdr:rowOff>
    </xdr:to>
    <xdr:sp macro="" textlink="">
      <xdr:nvSpPr>
        <xdr:cNvPr id="9" name="CaixaDeTexto 8">
          <a:extLst>
            <a:ext uri="{FF2B5EF4-FFF2-40B4-BE49-F238E27FC236}">
              <a16:creationId xmlns:a16="http://schemas.microsoft.com/office/drawing/2014/main" id="{00000000-0008-0000-0500-000009000000}"/>
            </a:ext>
          </a:extLst>
        </xdr:cNvPr>
        <xdr:cNvSpPr txBox="1"/>
      </xdr:nvSpPr>
      <xdr:spPr>
        <a:xfrm>
          <a:off x="198120" y="182880"/>
          <a:ext cx="12755880" cy="1051560"/>
        </a:xfrm>
        <a:prstGeom prst="rect">
          <a:avLst/>
        </a:prstGeom>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endParaRPr lang="pt-BR" sz="1100"/>
        </a:p>
      </xdr:txBody>
    </xdr:sp>
    <xdr:clientData/>
  </xdr:twoCellAnchor>
  <xdr:twoCellAnchor>
    <xdr:from>
      <xdr:col>1</xdr:col>
      <xdr:colOff>38100</xdr:colOff>
      <xdr:row>2</xdr:row>
      <xdr:rowOff>70485</xdr:rowOff>
    </xdr:from>
    <xdr:to>
      <xdr:col>20</xdr:col>
      <xdr:colOff>22860</xdr:colOff>
      <xdr:row>6</xdr:row>
      <xdr:rowOff>30481</xdr:rowOff>
    </xdr:to>
    <xdr:sp macro="" textlink="">
      <xdr:nvSpPr>
        <xdr:cNvPr id="7" name="Caixa de texto 84">
          <a:extLst>
            <a:ext uri="{FF2B5EF4-FFF2-40B4-BE49-F238E27FC236}">
              <a16:creationId xmlns:a16="http://schemas.microsoft.com/office/drawing/2014/main" id="{00000000-0008-0000-0500-000007000000}"/>
            </a:ext>
          </a:extLst>
        </xdr:cNvPr>
        <xdr:cNvSpPr txBox="1"/>
      </xdr:nvSpPr>
      <xdr:spPr>
        <a:xfrm>
          <a:off x="236220" y="421005"/>
          <a:ext cx="13616940" cy="661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rtl="0"/>
          <a:r>
            <a:rPr lang="en-US" sz="3000">
              <a:solidFill>
                <a:schemeClr val="bg1"/>
              </a:solidFill>
              <a:latin typeface="Tw Cen MT Condensed Extra Bold" panose="020B0803020202020204" pitchFamily="34" charset="0"/>
            </a:rPr>
            <a:t>Gráficos </a:t>
          </a:r>
          <a:r>
            <a:rPr lang="en-US" sz="3000" baseline="0">
              <a:solidFill>
                <a:schemeClr val="bg1"/>
              </a:solidFill>
              <a:latin typeface="Tw Cen MT Condensed Extra Bold" panose="020B0803020202020204" pitchFamily="34" charset="0"/>
            </a:rPr>
            <a:t>relacionados à Consulta Pública</a:t>
          </a:r>
          <a:endParaRPr lang="en-US" sz="3000">
            <a:solidFill>
              <a:schemeClr val="bg1"/>
            </a:solidFill>
            <a:latin typeface="Tw Cen MT Condensed Extra Bold" panose="020B0803020202020204" pitchFamily="34" charset="0"/>
          </a:endParaRPr>
        </a:p>
      </xdr:txBody>
    </xdr:sp>
    <xdr:clientData/>
  </xdr:twoCellAnchor>
  <xdr:twoCellAnchor editAs="oneCell">
    <xdr:from>
      <xdr:col>5</xdr:col>
      <xdr:colOff>75161</xdr:colOff>
      <xdr:row>12</xdr:row>
      <xdr:rowOff>151361</xdr:rowOff>
    </xdr:from>
    <xdr:to>
      <xdr:col>9</xdr:col>
      <xdr:colOff>308264</xdr:colOff>
      <xdr:row>25</xdr:row>
      <xdr:rowOff>27708</xdr:rowOff>
    </xdr:to>
    <mc:AlternateContent xmlns:mc="http://schemas.openxmlformats.org/markup-compatibility/2006" xmlns:a14="http://schemas.microsoft.com/office/drawing/2010/main">
      <mc:Choice Requires="a14">
        <xdr:graphicFrame macro="">
          <xdr:nvGraphicFramePr>
            <xdr:cNvPr id="14" name="Qual desses segmentos você se identifica?">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a:graphicData>
          </a:graphic>
        </xdr:graphicFrame>
      </mc:Choice>
      <mc:Fallback xmlns="">
        <xdr:sp macro="" textlink="">
          <xdr:nvSpPr>
            <xdr:cNvPr id="0" name=""/>
            <xdr:cNvSpPr>
              <a:spLocks noTextEdit="1"/>
            </xdr:cNvSpPr>
          </xdr:nvSpPr>
          <xdr:spPr>
            <a:xfrm>
              <a:off x="5019502" y="2489317"/>
              <a:ext cx="3081944" cy="1719002"/>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As segmentações de dados são suportadas no Excel 2010 ou posterior.
Se a forma tiver sido modificada numa versão anterior do Excel, ou se o livro tiver sido guardado no Excel 2003 ou anterior, a segmentação de dados não poderá ser utilizada.</a:t>
              </a:r>
            </a:p>
          </xdr:txBody>
        </xdr:sp>
      </mc:Fallback>
    </mc:AlternateContent>
    <xdr:clientData/>
  </xdr:twoCellAnchor>
  <xdr:twoCellAnchor>
    <xdr:from>
      <xdr:col>9</xdr:col>
      <xdr:colOff>832657</xdr:colOff>
      <xdr:row>37</xdr:row>
      <xdr:rowOff>151707</xdr:rowOff>
    </xdr:from>
    <xdr:to>
      <xdr:col>18</xdr:col>
      <xdr:colOff>23206</xdr:colOff>
      <xdr:row>56</xdr:row>
      <xdr:rowOff>89016</xdr:rowOff>
    </xdr:to>
    <xdr:graphicFrame macro="">
      <xdr:nvGraphicFramePr>
        <xdr:cNvPr id="13" name="Gráfico 15">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60960</xdr:colOff>
      <xdr:row>37</xdr:row>
      <xdr:rowOff>161060</xdr:rowOff>
    </xdr:from>
    <xdr:to>
      <xdr:col>9</xdr:col>
      <xdr:colOff>779318</xdr:colOff>
      <xdr:row>49</xdr:row>
      <xdr:rowOff>138545</xdr:rowOff>
    </xdr:to>
    <mc:AlternateContent xmlns:mc="http://schemas.openxmlformats.org/markup-compatibility/2006" xmlns:a14="http://schemas.microsoft.com/office/drawing/2010/main">
      <mc:Choice Requires="a14">
        <xdr:graphicFrame macro="">
          <xdr:nvGraphicFramePr>
            <xdr:cNvPr id="17" name="Qual desses segmentos você se identifica? 1">
              <a:extLst>
                <a:ext uri="{FF2B5EF4-FFF2-40B4-BE49-F238E27FC236}">
                  <a16:creationId xmlns:a16="http://schemas.microsoft.com/office/drawing/2014/main" id="{00000000-0008-0000-0500-000011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1"/>
            </a:graphicData>
          </a:graphic>
        </xdr:graphicFrame>
      </mc:Choice>
      <mc:Fallback xmlns="">
        <xdr:sp macro="" textlink="">
          <xdr:nvSpPr>
            <xdr:cNvPr id="0" name=""/>
            <xdr:cNvSpPr>
              <a:spLocks noTextEdit="1"/>
            </xdr:cNvSpPr>
          </xdr:nvSpPr>
          <xdr:spPr>
            <a:xfrm>
              <a:off x="6122324" y="6620742"/>
              <a:ext cx="2450176" cy="90141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As segmentações de dados são suportadas no Excel 2010 ou posterior.
Se a forma tiver sido modificada numa versão anterior do Excel, ou se o livro tiver sido guardado no Excel 2003 ou anterior, a segmentação de dados não poderá ser utilizada.</a:t>
              </a:r>
            </a:p>
          </xdr:txBody>
        </xdr:sp>
      </mc:Fallback>
    </mc:AlternateContent>
    <xdr:clientData/>
  </xdr:twoCellAnchor>
  <xdr:twoCellAnchor>
    <xdr:from>
      <xdr:col>3</xdr:col>
      <xdr:colOff>434340</xdr:colOff>
      <xdr:row>10</xdr:row>
      <xdr:rowOff>114300</xdr:rowOff>
    </xdr:from>
    <xdr:to>
      <xdr:col>8</xdr:col>
      <xdr:colOff>1303020</xdr:colOff>
      <xdr:row>12</xdr:row>
      <xdr:rowOff>38100</xdr:rowOff>
    </xdr:to>
    <xdr:sp macro="" textlink="">
      <xdr:nvSpPr>
        <xdr:cNvPr id="18" name="CaixaDeTexto 17">
          <a:extLst>
            <a:ext uri="{FF2B5EF4-FFF2-40B4-BE49-F238E27FC236}">
              <a16:creationId xmlns:a16="http://schemas.microsoft.com/office/drawing/2014/main" id="{00000000-0008-0000-0500-000012000000}"/>
            </a:ext>
          </a:extLst>
        </xdr:cNvPr>
        <xdr:cNvSpPr txBox="1"/>
      </xdr:nvSpPr>
      <xdr:spPr>
        <a:xfrm>
          <a:off x="1135380" y="2194560"/>
          <a:ext cx="518922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accent6">
                  <a:lumMod val="75000"/>
                </a:schemeClr>
              </a:solidFill>
              <a:latin typeface="Century Gothic" panose="020B0502020202020204" pitchFamily="34" charset="0"/>
            </a:rPr>
            <a:t>Utilize estes painéis para mudar os dados a serem apresentados no gráfico:</a:t>
          </a:r>
        </a:p>
      </xdr:txBody>
    </xdr:sp>
    <xdr:clientData/>
  </xdr:twoCellAnchor>
  <xdr:twoCellAnchor>
    <xdr:from>
      <xdr:col>9</xdr:col>
      <xdr:colOff>574269</xdr:colOff>
      <xdr:row>12</xdr:row>
      <xdr:rowOff>142355</xdr:rowOff>
    </xdr:from>
    <xdr:to>
      <xdr:col>17</xdr:col>
      <xdr:colOff>309994</xdr:colOff>
      <xdr:row>32</xdr:row>
      <xdr:rowOff>144780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697921</xdr:colOff>
      <xdr:row>62</xdr:row>
      <xdr:rowOff>183227</xdr:rowOff>
    </xdr:from>
    <xdr:to>
      <xdr:col>17</xdr:col>
      <xdr:colOff>454601</xdr:colOff>
      <xdr:row>79</xdr:row>
      <xdr:rowOff>148937</xdr:rowOff>
    </xdr:to>
    <xdr:graphicFrame macro="">
      <xdr:nvGraphicFramePr>
        <xdr:cNvPr id="19" name="Gráfico 2">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73083</xdr:colOff>
      <xdr:row>62</xdr:row>
      <xdr:rowOff>181840</xdr:rowOff>
    </xdr:from>
    <xdr:to>
      <xdr:col>9</xdr:col>
      <xdr:colOff>639215</xdr:colOff>
      <xdr:row>72</xdr:row>
      <xdr:rowOff>69273</xdr:rowOff>
    </xdr:to>
    <mc:AlternateContent xmlns:mc="http://schemas.openxmlformats.org/markup-compatibility/2006" xmlns:a14="http://schemas.microsoft.com/office/drawing/2010/main">
      <mc:Choice Requires="a14">
        <xdr:graphicFrame macro="">
          <xdr:nvGraphicFramePr>
            <xdr:cNvPr id="20" name="Qual desses segmentos você se identifica? 2">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Qual desses segmentos você se identifica? 2"/>
            </a:graphicData>
          </a:graphic>
        </xdr:graphicFrame>
      </mc:Choice>
      <mc:Fallback xmlns="">
        <xdr:sp macro="" textlink="">
          <xdr:nvSpPr>
            <xdr:cNvPr id="0" name=""/>
            <xdr:cNvSpPr>
              <a:spLocks noTextEdit="1"/>
            </xdr:cNvSpPr>
          </xdr:nvSpPr>
          <xdr:spPr>
            <a:xfrm>
              <a:off x="6134447" y="10719954"/>
              <a:ext cx="2297950" cy="20955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As segmentações de dados são suportadas no Excel 2010 ou posterior.
Se a forma tiver sido modificada numa versão anterior do Excel, ou se o livro tiver sido guardado no Excel 2003 ou anterior, a segmentação de dados não poderá ser utilizada.</a:t>
              </a:r>
            </a:p>
          </xdr:txBody>
        </xdr:sp>
      </mc:Fallback>
    </mc:AlternateContent>
    <xdr:clientData/>
  </xdr:twoCellAnchor>
  <xdr:twoCellAnchor>
    <xdr:from>
      <xdr:col>3</xdr:col>
      <xdr:colOff>8655</xdr:colOff>
      <xdr:row>84</xdr:row>
      <xdr:rowOff>86589</xdr:rowOff>
    </xdr:from>
    <xdr:to>
      <xdr:col>14</xdr:col>
      <xdr:colOff>554178</xdr:colOff>
      <xdr:row>105</xdr:row>
      <xdr:rowOff>441613</xdr:rowOff>
    </xdr:to>
    <xdr:graphicFrame macro="">
      <xdr:nvGraphicFramePr>
        <xdr:cNvPr id="21" name="Gráfico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0.0148</cdr:x>
      <cdr:y>0.01929</cdr:y>
    </cdr:from>
    <cdr:to>
      <cdr:x>0.9852</cdr:x>
      <cdr:y>0.09296</cdr:y>
    </cdr:to>
    <cdr:sp macro="" textlink="">
      <cdr:nvSpPr>
        <cdr:cNvPr id="2" name="CaixaDeTexto 1">
          <a:extLst xmlns:a="http://schemas.openxmlformats.org/drawingml/2006/main">
            <a:ext uri="{FF2B5EF4-FFF2-40B4-BE49-F238E27FC236}">
              <a16:creationId xmlns:a16="http://schemas.microsoft.com/office/drawing/2014/main" id="{E0392181-C48B-4362-A04F-6085C72C9ECF}"/>
            </a:ext>
          </a:extLst>
        </cdr:cNvPr>
        <cdr:cNvSpPr txBox="1"/>
      </cdr:nvSpPr>
      <cdr:spPr>
        <a:xfrm xmlns:a="http://schemas.openxmlformats.org/drawingml/2006/main">
          <a:off x="71500" y="65125"/>
          <a:ext cx="4688080" cy="248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"Você é a favor da norma?"</a:t>
          </a:r>
          <a:endParaRPr lang="pt-BR" sz="1100" b="1">
            <a:latin typeface="Calibri" panose="020F0502020204030204" pitchFamily="34" charset="0"/>
            <a:cs typeface="Calibri" panose="020F050202020403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0.23693</cdr:x>
      <cdr:y>0.02326</cdr:y>
    </cdr:from>
    <cdr:to>
      <cdr:x>0.75958</cdr:x>
      <cdr:y>0.10465</cdr:y>
    </cdr:to>
    <cdr:sp macro="" textlink="">
      <cdr:nvSpPr>
        <cdr:cNvPr id="2" name="CaixaDeTexto 1">
          <a:extLst xmlns:a="http://schemas.openxmlformats.org/drawingml/2006/main">
            <a:ext uri="{FF2B5EF4-FFF2-40B4-BE49-F238E27FC236}">
              <a16:creationId xmlns:a16="http://schemas.microsoft.com/office/drawing/2014/main" id="{B1496543-4E3A-4AF1-8D0E-2D97B40DAB3A}"/>
            </a:ext>
          </a:extLst>
        </cdr:cNvPr>
        <cdr:cNvSpPr txBox="1"/>
      </cdr:nvSpPr>
      <cdr:spPr>
        <a:xfrm xmlns:a="http://schemas.openxmlformats.org/drawingml/2006/main">
          <a:off x="1036320" y="76200"/>
          <a:ext cx="22860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100" b="1" baseline="0">
              <a:latin typeface="Calibri" panose="020F0502020204030204" pitchFamily="34" charset="0"/>
              <a:cs typeface="Calibri" panose="020F0502020204030204" pitchFamily="34" charset="0"/>
            </a:rPr>
            <a:t>Perfis dos participantes</a:t>
          </a:r>
          <a:endParaRPr lang="pt-BR" sz="1100" b="1">
            <a:latin typeface="Calibri" panose="020F0502020204030204" pitchFamily="34" charset="0"/>
            <a:cs typeface="Calibri" panose="020F050202020403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0.01533</cdr:x>
      <cdr:y>0.00801</cdr:y>
    </cdr:from>
    <cdr:to>
      <cdr:x>0.98978</cdr:x>
      <cdr:y>0.08772</cdr:y>
    </cdr:to>
    <cdr:sp macro="" textlink="">
      <cdr:nvSpPr>
        <cdr:cNvPr id="2" name="CaixaDeTexto 1">
          <a:extLst xmlns:a="http://schemas.openxmlformats.org/drawingml/2006/main">
            <a:ext uri="{FF2B5EF4-FFF2-40B4-BE49-F238E27FC236}">
              <a16:creationId xmlns:a16="http://schemas.microsoft.com/office/drawing/2014/main" id="{A21E69E2-18A9-4BF4-9E59-EE8F050023CD}"/>
            </a:ext>
          </a:extLst>
        </cdr:cNvPr>
        <cdr:cNvSpPr txBox="1"/>
      </cdr:nvSpPr>
      <cdr:spPr>
        <a:xfrm xmlns:a="http://schemas.openxmlformats.org/drawingml/2006/main">
          <a:off x="68580" y="29267"/>
          <a:ext cx="4358640" cy="2912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"A proposta de norma possui impactos?"</a:t>
          </a:r>
          <a:endParaRPr lang="pt-BR" sz="1100" b="1">
            <a:latin typeface="Calibri" panose="020F0502020204030204" pitchFamily="34" charset="0"/>
            <a:cs typeface="Calibri" panose="020F050202020403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0.02492</cdr:x>
      <cdr:y>0.07453</cdr:y>
    </cdr:from>
    <cdr:to>
      <cdr:x>0.36221</cdr:x>
      <cdr:y>0.19598</cdr:y>
    </cdr:to>
    <cdr:sp macro="" textlink="">
      <cdr:nvSpPr>
        <cdr:cNvPr id="2" name="CaixaDeTexto 1">
          <a:extLst xmlns:a="http://schemas.openxmlformats.org/drawingml/2006/main">
            <a:ext uri="{FF2B5EF4-FFF2-40B4-BE49-F238E27FC236}">
              <a16:creationId xmlns:a16="http://schemas.microsoft.com/office/drawing/2014/main" id="{8E184567-C728-4DA7-96E3-72562A28CEB4}"/>
            </a:ext>
          </a:extLst>
        </cdr:cNvPr>
        <cdr:cNvSpPr txBox="1"/>
      </cdr:nvSpPr>
      <cdr:spPr>
        <a:xfrm xmlns:a="http://schemas.openxmlformats.org/drawingml/2006/main">
          <a:off x="149634" y="226032"/>
          <a:ext cx="2025278" cy="3683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b="1" baseline="0">
              <a:latin typeface="Calibri" panose="020F0502020204030204" pitchFamily="34" charset="0"/>
              <a:cs typeface="Calibri" panose="020F0502020204030204" pitchFamily="34" charset="0"/>
            </a:rPr>
            <a:t>N = 161</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563880</xdr:colOff>
      <xdr:row>1</xdr:row>
      <xdr:rowOff>137160</xdr:rowOff>
    </xdr:from>
    <xdr:to>
      <xdr:col>10</xdr:col>
      <xdr:colOff>506094</xdr:colOff>
      <xdr:row>36</xdr:row>
      <xdr:rowOff>37429</xdr:rowOff>
    </xdr:to>
    <xdr:sp macro="" textlink="">
      <xdr:nvSpPr>
        <xdr:cNvPr id="2" name="Caixa de texto 1595" descr="Double-click done when item has been packed or repacked.&#10;&#10;TIPS&#10;Pack light&#10;Try rolling clothes instead of folding for less wrinkles&#10;Wrap shoes in plastic bags to avoid marking clothes&#10;Pack fragile items in the interior of luggage&#10;Pack day items separately&#10;Take fewer clothes if you will have laundry services available&#10;Consider purchasing toiletries when you arrive at your destination&#10;Leave itinerary with someone at home" title="Packing Tips">
          <a:extLst>
            <a:ext uri="{FF2B5EF4-FFF2-40B4-BE49-F238E27FC236}">
              <a16:creationId xmlns:a16="http://schemas.microsoft.com/office/drawing/2014/main" id="{00000000-0008-0000-0C00-000002000000}"/>
            </a:ext>
          </a:extLst>
        </xdr:cNvPr>
        <xdr:cNvSpPr txBox="1"/>
      </xdr:nvSpPr>
      <xdr:spPr>
        <a:xfrm rot="10800000" flipV="1">
          <a:off x="3611880" y="312420"/>
          <a:ext cx="2990214" cy="6034369"/>
        </a:xfrm>
        <a:prstGeom prst="rect">
          <a:avLst/>
        </a:prstGeom>
        <a:no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ctr">
          <a:noAutofit/>
        </a:bodyPr>
        <a:lstStyle/>
        <a:p>
          <a:pPr algn="ctr" rtl="0"/>
          <a:r>
            <a:rPr lang="pt-br" sz="1600" baseline="0">
              <a:solidFill>
                <a:schemeClr val="accent1">
                  <a:lumMod val="50000"/>
                </a:schemeClr>
              </a:solidFill>
              <a:latin typeface="+mj-lt"/>
              <a:cs typeface="Arial" pitchFamily="34" charset="0"/>
            </a:rPr>
            <a:t>INSTRUÇÕES</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No quadro "Selecione o dispositivo" clique no artigo ou tópico para iniciar a análise. </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Caso precise filtrar vários artigos ao mesmo tempo, clique em</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Aperte           para retirar todos os filtros simultaneamente.</a:t>
          </a:r>
          <a:r>
            <a:rPr lang="en-US" sz="1400" baseline="0">
              <a:solidFill>
                <a:schemeClr val="accent1">
                  <a:lumMod val="50000"/>
                </a:schemeClr>
              </a:solidFill>
              <a:latin typeface="+mn-lt"/>
              <a:cs typeface="Arial" pitchFamily="34" charset="0"/>
            </a:rPr>
            <a:t>      </a:t>
          </a:r>
        </a:p>
        <a:p>
          <a:pPr algn="l" rtl="0"/>
          <a:endParaRPr lang="en-US" sz="1400" baseline="0">
            <a:solidFill>
              <a:schemeClr val="accent1">
                <a:lumMod val="50000"/>
              </a:schemeClr>
            </a:solidFill>
            <a:latin typeface="+mn-lt"/>
            <a:cs typeface="Arial" pitchFamily="34" charset="0"/>
          </a:endParaRPr>
        </a:p>
        <a:p>
          <a:pPr algn="l" rtl="0"/>
          <a:endParaRPr lang="en-US" sz="1400" baseline="0">
            <a:solidFill>
              <a:schemeClr val="accent1">
                <a:lumMod val="50000"/>
              </a:schemeClr>
            </a:solidFill>
            <a:latin typeface="+mn-lt"/>
            <a:cs typeface="Arial" pitchFamily="34" charset="0"/>
          </a:endParaRPr>
        </a:p>
        <a:p>
          <a:pPr algn="ctr" rtl="0">
            <a:spcAft>
              <a:spcPts val="400"/>
            </a:spcAft>
          </a:pPr>
          <a:r>
            <a:rPr lang="pt-br" sz="1400" b="1" spc="0" baseline="0">
              <a:solidFill>
                <a:schemeClr val="accent1">
                  <a:lumMod val="50000"/>
                </a:schemeClr>
              </a:solidFill>
              <a:latin typeface="+mj-lt"/>
              <a:cs typeface="Arial" pitchFamily="34" charset="0"/>
            </a:rPr>
            <a:t>DICAS</a:t>
          </a:r>
        </a:p>
        <a:p>
          <a:pPr algn="ctr" rtl="0">
            <a:spcAft>
              <a:spcPts val="400"/>
            </a:spcAft>
          </a:pPr>
          <a:endParaRPr lang="pt-br" sz="1400" b="1" spc="0" baseline="0">
            <a:solidFill>
              <a:schemeClr val="accent1">
                <a:lumMod val="50000"/>
              </a:schemeClr>
            </a:solidFill>
            <a:latin typeface="+mj-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Quando concluir a análise de cada dispositivo, você poderá marcá-lo na coluna "</a:t>
          </a:r>
          <a:r>
            <a:rPr lang="en-US" sz="1400" b="1" baseline="0">
              <a:solidFill>
                <a:schemeClr val="accent1">
                  <a:lumMod val="50000"/>
                </a:schemeClr>
              </a:solidFill>
              <a:latin typeface="+mn-lt"/>
              <a:cs typeface="Arial" pitchFamily="34" charset="0"/>
            </a:rPr>
            <a:t>Concluído</a:t>
          </a:r>
          <a:r>
            <a:rPr lang="en-US" sz="1400" baseline="0">
              <a:solidFill>
                <a:schemeClr val="accent1">
                  <a:lumMod val="50000"/>
                </a:schemeClr>
              </a:solidFill>
              <a:latin typeface="+mn-lt"/>
              <a:cs typeface="Arial" pitchFamily="34" charset="0"/>
            </a:rPr>
            <a:t>" clicando duas vezes na célula correspondente a qual foi analisada. </a:t>
          </a:r>
        </a:p>
        <a:p>
          <a:pPr marL="285750" indent="-285750" algn="l" rtl="0">
            <a:buFont typeface="Arial" panose="020B0604020202020204" pitchFamily="34" charset="0"/>
            <a:buChar char="•"/>
          </a:pPr>
          <a:endParaRPr lang="en-US" sz="1400" baseline="0">
            <a:solidFill>
              <a:schemeClr val="accent1">
                <a:lumMod val="50000"/>
              </a:schemeClr>
            </a:solidFill>
            <a:latin typeface="+mn-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Para limpar as marcações na coluna "Concluído", utilize o botão "</a:t>
          </a:r>
          <a:r>
            <a:rPr lang="en-US" sz="1400" b="1" baseline="0">
              <a:solidFill>
                <a:schemeClr val="accent1">
                  <a:lumMod val="50000"/>
                </a:schemeClr>
              </a:solidFill>
              <a:latin typeface="+mn-lt"/>
              <a:cs typeface="Arial" pitchFamily="34" charset="0"/>
            </a:rPr>
            <a:t>Limpar lista de verificação</a:t>
          </a:r>
          <a:r>
            <a:rPr lang="en-US" sz="1400" baseline="0">
              <a:solidFill>
                <a:schemeClr val="accent1">
                  <a:lumMod val="50000"/>
                </a:schemeClr>
              </a:solidFill>
              <a:latin typeface="+mn-lt"/>
              <a:cs typeface="Arial" pitchFamily="34" charset="0"/>
            </a:rPr>
            <a:t>" que fica na parte superior desta planilha.</a:t>
          </a:r>
        </a:p>
        <a:p>
          <a:pPr algn="l" rtl="0"/>
          <a:r>
            <a:rPr lang="en-US" sz="1400" baseline="0">
              <a:solidFill>
                <a:schemeClr val="accent1">
                  <a:lumMod val="50000"/>
                </a:schemeClr>
              </a:solidFill>
              <a:latin typeface="+mn-lt"/>
              <a:cs typeface="Arial" pitchFamily="34" charset="0"/>
            </a:rPr>
            <a:t>        </a:t>
          </a:r>
        </a:p>
        <a:p>
          <a:pPr algn="l" rtl="0"/>
          <a:r>
            <a:rPr lang="en-US" sz="1400" baseline="0">
              <a:solidFill>
                <a:schemeClr val="accent1">
                  <a:lumMod val="50000"/>
                </a:schemeClr>
              </a:solidFill>
              <a:latin typeface="+mn-lt"/>
              <a:cs typeface="Arial" pitchFamily="34" charset="0"/>
            </a:rPr>
            <a:t>       </a:t>
          </a:r>
        </a:p>
      </xdr:txBody>
    </xdr:sp>
    <xdr:clientData/>
  </xdr:twoCellAnchor>
  <xdr:twoCellAnchor>
    <xdr:from>
      <xdr:col>6</xdr:col>
      <xdr:colOff>548369</xdr:colOff>
      <xdr:row>12</xdr:row>
      <xdr:rowOff>53340</xdr:rowOff>
    </xdr:from>
    <xdr:to>
      <xdr:col>7</xdr:col>
      <xdr:colOff>255047</xdr:colOff>
      <xdr:row>13</xdr:row>
      <xdr:rowOff>173140</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rot="10800000" flipH="1" flipV="1">
          <a:off x="4205969" y="2156460"/>
          <a:ext cx="316278" cy="295060"/>
        </a:xfrm>
        <a:prstGeom prst="rect">
          <a:avLst/>
        </a:prstGeom>
      </xdr:spPr>
    </xdr:pic>
    <xdr:clientData/>
  </xdr:twoCellAnchor>
  <xdr:twoCellAnchor>
    <xdr:from>
      <xdr:col>10</xdr:col>
      <xdr:colOff>7620</xdr:colOff>
      <xdr:row>10</xdr:row>
      <xdr:rowOff>51066</xdr:rowOff>
    </xdr:from>
    <xdr:to>
      <xdr:col>10</xdr:col>
      <xdr:colOff>323327</xdr:colOff>
      <xdr:row>11</xdr:row>
      <xdr:rowOff>170007</xdr:rowOff>
    </xdr:to>
    <xdr:pic>
      <xdr:nvPicPr>
        <xdr:cNvPr id="4" name="Imagem 3">
          <a:extLst>
            <a:ext uri="{FF2B5EF4-FFF2-40B4-BE49-F238E27FC236}">
              <a16:creationId xmlns:a16="http://schemas.microsoft.com/office/drawing/2014/main" id="{00000000-0008-0000-0C00-000004000000}"/>
            </a:ext>
          </a:extLst>
        </xdr:cNvPr>
        <xdr:cNvPicPr>
          <a:picLocks/>
        </xdr:cNvPicPr>
      </xdr:nvPicPr>
      <xdr:blipFill>
        <a:blip xmlns:r="http://schemas.openxmlformats.org/officeDocument/2006/relationships" r:embed="rId2"/>
        <a:stretch>
          <a:fillRect/>
        </a:stretch>
      </xdr:blipFill>
      <xdr:spPr>
        <a:xfrm rot="10800000" flipH="1" flipV="1">
          <a:off x="6103620" y="1803666"/>
          <a:ext cx="315707" cy="29420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ário do Windows" refreshedDate="45470.603092476849" createdVersion="6" refreshedVersion="8" minRefreshableVersion="3" recordCount="20" xr:uid="{57574525-9995-42F9-A879-D4DB01B49D8D}">
  <cacheSource type="worksheet">
    <worksheetSource name="Dados_tabelas"/>
  </cacheSource>
  <cacheFields count="6">
    <cacheField name="Sua contribuição será feita em nome de uma pessoa física ou uma pessoa jurídica?" numFmtId="0">
      <sharedItems containsMixedTypes="1" containsNumber="1" containsInteger="1" minValue="0" maxValue="0" count="3">
        <s v="Pessoa Física"/>
        <s v="Pessoa Jurídica"/>
        <n v="0" u="1"/>
      </sharedItems>
    </cacheField>
    <cacheField name="Qual desses segmentos você se identifica?" numFmtId="0">
      <sharedItems containsMixedTypes="1" containsNumber="1" containsInteger="1" minValue="0" maxValue="0" count="7">
        <s v="Cidadão ou consumidor"/>
        <s v="Profissional de saúde"/>
        <s v="Conselho, sindicato ou associação de profissionais"/>
        <s v="Outro"/>
        <s v="Setor regulado: empresa ou entidade representativa"/>
        <s v="Entidade de defesa do consumidor ou associação de pacientes"/>
        <n v="0" u="1"/>
      </sharedItems>
    </cacheField>
    <cacheField name="Você é a favor desta proposta de norma?" numFmtId="0">
      <sharedItems containsMixedTypes="1" containsNumber="1" containsInteger="1" minValue="0" maxValue="0" count="3">
        <s v="Sim"/>
        <s v="Não responderam"/>
        <n v="0" u="1"/>
      </sharedItems>
    </cacheField>
    <cacheField name="Você considera que a proposta de norma possui impactos" numFmtId="0">
      <sharedItems containsBlank="1" count="4">
        <s v="Positivos"/>
        <s v="Positivos e negativos"/>
        <m u="1"/>
        <s v="Negativos" u="1"/>
      </sharedItems>
    </cacheField>
    <cacheField name="Onde você está?" numFmtId="0">
      <sharedItems/>
    </cacheField>
    <cacheField name="Em qual desses segmentos você se identifica como setor regulado?" numFmtId="0">
      <sharedItems containsBlank="1"/>
    </cacheField>
  </cacheFields>
  <extLst>
    <ext xmlns:x14="http://schemas.microsoft.com/office/spreadsheetml/2009/9/main" uri="{725AE2AE-9491-48be-B2B4-4EB974FC3084}">
      <x14:pivotCacheDefinition pivotCacheId="1969825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x v="0"/>
    <x v="0"/>
    <x v="0"/>
    <s v="Nacional"/>
    <m/>
  </r>
  <r>
    <x v="0"/>
    <x v="0"/>
    <x v="0"/>
    <x v="0"/>
    <s v="Nacional"/>
    <m/>
  </r>
  <r>
    <x v="0"/>
    <x v="0"/>
    <x v="0"/>
    <x v="0"/>
    <s v="Nacional"/>
    <m/>
  </r>
  <r>
    <x v="0"/>
    <x v="1"/>
    <x v="0"/>
    <x v="0"/>
    <s v="Nacional"/>
    <m/>
  </r>
  <r>
    <x v="0"/>
    <x v="0"/>
    <x v="0"/>
    <x v="0"/>
    <s v="Nacional"/>
    <m/>
  </r>
  <r>
    <x v="1"/>
    <x v="2"/>
    <x v="0"/>
    <x v="0"/>
    <s v="Nacional"/>
    <m/>
  </r>
  <r>
    <x v="1"/>
    <x v="3"/>
    <x v="1"/>
    <x v="0"/>
    <s v="Nacional"/>
    <m/>
  </r>
  <r>
    <x v="1"/>
    <x v="4"/>
    <x v="0"/>
    <x v="0"/>
    <s v="Nacional"/>
    <s v="Entidade representativa do setor regulado"/>
  </r>
  <r>
    <x v="1"/>
    <x v="5"/>
    <x v="1"/>
    <x v="1"/>
    <s v="Nacional"/>
    <m/>
  </r>
  <r>
    <x v="1"/>
    <x v="4"/>
    <x v="1"/>
    <x v="0"/>
    <s v="Nacional"/>
    <s v="Entidade representativa do setor regulado"/>
  </r>
  <r>
    <x v="1"/>
    <x v="4"/>
    <x v="0"/>
    <x v="1"/>
    <s v="Nacional"/>
    <s v="Empresa"/>
  </r>
  <r>
    <x v="0"/>
    <x v="0"/>
    <x v="1"/>
    <x v="1"/>
    <s v="Nacional"/>
    <m/>
  </r>
  <r>
    <x v="1"/>
    <x v="4"/>
    <x v="1"/>
    <x v="1"/>
    <s v="Nacional"/>
    <s v="Entidade representativa do setor regulado"/>
  </r>
  <r>
    <x v="1"/>
    <x v="3"/>
    <x v="1"/>
    <x v="1"/>
    <s v="Nacional"/>
    <m/>
  </r>
  <r>
    <x v="1"/>
    <x v="3"/>
    <x v="0"/>
    <x v="1"/>
    <s v="Nacional"/>
    <m/>
  </r>
  <r>
    <x v="1"/>
    <x v="4"/>
    <x v="0"/>
    <x v="0"/>
    <s v="Nacional"/>
    <s v="Empresa"/>
  </r>
  <r>
    <x v="1"/>
    <x v="4"/>
    <x v="0"/>
    <x v="0"/>
    <s v="Nacional"/>
    <s v="Empresa"/>
  </r>
  <r>
    <x v="1"/>
    <x v="4"/>
    <x v="0"/>
    <x v="0"/>
    <s v="Nacional"/>
    <s v="Empresa"/>
  </r>
  <r>
    <x v="0"/>
    <x v="1"/>
    <x v="0"/>
    <x v="1"/>
    <s v="Nacional"/>
    <m/>
  </r>
  <r>
    <x v="1"/>
    <x v="4"/>
    <x v="1"/>
    <x v="0"/>
    <s v="Nacional"/>
    <s v="Empres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57C946-C882-4C84-8C43-FD8BC73B888F}" name="Tabela dinâmica1" cacheId="2"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1" colHeaderCaption="Nº">
  <location ref="D64:G74" firstHeaderRow="1" firstDataRow="2" firstDataCol="1"/>
  <pivotFields count="6">
    <pivotField axis="axisRow" showAll="0">
      <items count="4">
        <item m="1" x="2"/>
        <item x="0"/>
        <item x="1"/>
        <item t="default"/>
      </items>
    </pivotField>
    <pivotField axis="axisRow" showAll="0">
      <items count="8">
        <item m="1" x="6"/>
        <item x="0"/>
        <item x="1"/>
        <item x="2"/>
        <item x="3"/>
        <item x="4"/>
        <item x="5"/>
        <item t="default"/>
      </items>
    </pivotField>
    <pivotField showAll="0"/>
    <pivotField axis="axisCol" dataField="1" showAll="0">
      <items count="5">
        <item m="1" x="3"/>
        <item x="0"/>
        <item x="1"/>
        <item m="1" x="2"/>
        <item t="default"/>
      </items>
    </pivotField>
    <pivotField showAll="0"/>
    <pivotField showAll="0"/>
  </pivotFields>
  <rowFields count="2">
    <field x="0"/>
    <field x="1"/>
  </rowFields>
  <rowItems count="9">
    <i>
      <x v="1"/>
    </i>
    <i r="1">
      <x v="1"/>
    </i>
    <i r="1">
      <x v="2"/>
    </i>
    <i>
      <x v="2"/>
    </i>
    <i r="1">
      <x v="3"/>
    </i>
    <i r="1">
      <x v="4"/>
    </i>
    <i r="1">
      <x v="5"/>
    </i>
    <i r="1">
      <x v="6"/>
    </i>
    <i t="grand">
      <x/>
    </i>
  </rowItems>
  <colFields count="1">
    <field x="3"/>
  </colFields>
  <colItems count="3">
    <i>
      <x v="1"/>
    </i>
    <i>
      <x v="2"/>
    </i>
    <i t="grand">
      <x/>
    </i>
  </colItems>
  <dataFields count="1">
    <dataField name="A proposta de norma possui impactos?" fld="3" subtotal="count" baseField="0" baseItem="0"/>
  </dataFields>
  <formats count="27">
    <format dxfId="44">
      <pivotArea outline="0" collapsedLevelsAreSubtotals="1" fieldPosition="0"/>
    </format>
    <format dxfId="43">
      <pivotArea dataOnly="0" labelOnly="1" fieldPosition="0">
        <references count="1">
          <reference field="3" count="1">
            <x v="2"/>
          </reference>
        </references>
      </pivotArea>
    </format>
    <format dxfId="42">
      <pivotArea dataOnly="0" labelOnly="1" grandCol="1" outline="0" fieldPosition="0"/>
    </format>
    <format dxfId="41">
      <pivotArea dataOnly="0" labelOnly="1" fieldPosition="0">
        <references count="1">
          <reference field="3" count="0"/>
        </references>
      </pivotArea>
    </format>
    <format dxfId="40">
      <pivotArea dataOnly="0" labelOnly="1" grandCol="1" outline="0" fieldPosition="0"/>
    </format>
    <format dxfId="39">
      <pivotArea grandCol="1" outline="0" collapsedLevelsAreSubtotals="1" fieldPosition="0"/>
    </format>
    <format dxfId="38">
      <pivotArea dataOnly="0" labelOnly="1" grandCol="1" outline="0" fieldPosition="0"/>
    </format>
    <format dxfId="37">
      <pivotArea type="topRight" dataOnly="0" labelOnly="1" outline="0" offset="C1" fieldPosition="0"/>
    </format>
    <format dxfId="36">
      <pivotArea type="origin" dataOnly="0" labelOnly="1" outline="0" fieldPosition="0"/>
    </format>
    <format dxfId="35">
      <pivotArea type="origin" dataOnly="0" labelOnly="1" outline="0" fieldPosition="0"/>
    </format>
    <format dxfId="34">
      <pivotArea type="origin" dataOnly="0" labelOnly="1" outline="0" fieldPosition="0"/>
    </format>
    <format dxfId="33">
      <pivotArea outline="0" collapsedLevelsAreSubtotals="1" fieldPosition="0"/>
    </format>
    <format dxfId="32">
      <pivotArea dataOnly="0" labelOnly="1" fieldPosition="0">
        <references count="1">
          <reference field="0" count="0"/>
        </references>
      </pivotArea>
    </format>
    <format dxfId="31">
      <pivotArea dataOnly="0" labelOnly="1" grandRow="1" outline="0" fieldPosition="0"/>
    </format>
    <format dxfId="30">
      <pivotArea type="all" dataOnly="0" outline="0" fieldPosition="0"/>
    </format>
    <format dxfId="29">
      <pivotArea outline="0" collapsedLevelsAreSubtotals="1" fieldPosition="0"/>
    </format>
    <format dxfId="28">
      <pivotArea type="origin" dataOnly="0" labelOnly="1" outline="0" fieldPosition="0"/>
    </format>
    <format dxfId="27">
      <pivotArea type="topRight" dataOnly="0" labelOnly="1" outline="0" fieldPosition="0"/>
    </format>
    <format dxfId="26">
      <pivotArea dataOnly="0" labelOnly="1" fieldPosition="0">
        <references count="1">
          <reference field="0" count="0"/>
        </references>
      </pivotArea>
    </format>
    <format dxfId="25">
      <pivotArea dataOnly="0" labelOnly="1" grandRow="1" outline="0" fieldPosition="0"/>
    </format>
    <format dxfId="24">
      <pivotArea dataOnly="0" labelOnly="1" fieldPosition="0">
        <references count="1">
          <reference field="3" count="0"/>
        </references>
      </pivotArea>
    </format>
    <format dxfId="23">
      <pivotArea dataOnly="0" labelOnly="1" grandCol="1" outline="0" fieldPosition="0"/>
    </format>
    <format dxfId="22">
      <pivotArea type="origin" dataOnly="0" labelOnly="1" outline="0" fieldPosition="0"/>
    </format>
    <format dxfId="21">
      <pivotArea dataOnly="0" labelOnly="1" fieldPosition="0">
        <references count="1">
          <reference field="3" count="0"/>
        </references>
      </pivotArea>
    </format>
    <format dxfId="20">
      <pivotArea dataOnly="0" labelOnly="1" grandCol="1" outline="0" fieldPosition="0"/>
    </format>
    <format dxfId="19">
      <pivotArea dataOnly="0" labelOnly="1" fieldPosition="0">
        <references count="1">
          <reference field="0" count="0"/>
        </references>
      </pivotArea>
    </format>
    <format dxfId="18">
      <pivotArea dataOnly="0" labelOnly="1" grandRow="1"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6" series="1">
      <pivotArea type="data" outline="0" fieldPosition="0">
        <references count="2">
          <reference field="4294967294" count="1" selected="0">
            <x v="0"/>
          </reference>
          <reference field="3" count="1" selected="0">
            <x v="3"/>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609C424-E31F-4086-9D0B-AAB5E993BA8C}" name="Tabela dinâmica16" cacheId="2"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2" rowHeaderCaption="Você é a favor dessa norma?" colHeaderCaption="Nº">
  <location ref="D39:G49" firstHeaderRow="1" firstDataRow="2" firstDataCol="1"/>
  <pivotFields count="6">
    <pivotField axis="axisRow" showAll="0">
      <items count="4">
        <item m="1" x="2"/>
        <item x="0"/>
        <item x="1"/>
        <item t="default"/>
      </items>
    </pivotField>
    <pivotField axis="axisRow" showAll="0">
      <items count="8">
        <item m="1" x="6"/>
        <item x="0"/>
        <item x="1"/>
        <item x="2"/>
        <item x="3"/>
        <item x="4"/>
        <item x="5"/>
        <item t="default"/>
      </items>
    </pivotField>
    <pivotField axis="axisCol" dataField="1" showAll="0">
      <items count="4">
        <item m="1" x="2"/>
        <item x="0"/>
        <item x="1"/>
        <item t="default"/>
      </items>
    </pivotField>
    <pivotField showAll="0"/>
    <pivotField showAll="0"/>
    <pivotField showAll="0"/>
  </pivotFields>
  <rowFields count="2">
    <field x="0"/>
    <field x="1"/>
  </rowFields>
  <rowItems count="9">
    <i>
      <x v="1"/>
    </i>
    <i r="1">
      <x v="1"/>
    </i>
    <i r="1">
      <x v="2"/>
    </i>
    <i>
      <x v="2"/>
    </i>
    <i r="1">
      <x v="3"/>
    </i>
    <i r="1">
      <x v="4"/>
    </i>
    <i r="1">
      <x v="5"/>
    </i>
    <i r="1">
      <x v="6"/>
    </i>
    <i t="grand">
      <x/>
    </i>
  </rowItems>
  <colFields count="1">
    <field x="2"/>
  </colFields>
  <colItems count="3">
    <i>
      <x v="1"/>
    </i>
    <i>
      <x v="2"/>
    </i>
    <i t="grand">
      <x/>
    </i>
  </colItems>
  <dataFields count="1">
    <dataField name="Voce é a favor da norma?" fld="2" subtotal="count" baseField="0" baseItem="0"/>
  </dataFields>
  <formats count="23">
    <format dxfId="67">
      <pivotArea outline="0" collapsedLevelsAreSubtotals="1" fieldPosition="0"/>
    </format>
    <format dxfId="66">
      <pivotArea field="0" type="button" dataOnly="0" labelOnly="1" outline="0" axis="axisRow" fieldPosition="0"/>
    </format>
    <format dxfId="65">
      <pivotArea dataOnly="0" labelOnly="1" fieldPosition="0">
        <references count="1">
          <reference field="0" count="0"/>
        </references>
      </pivotArea>
    </format>
    <format dxfId="64">
      <pivotArea dataOnly="0" labelOnly="1" grandRow="1" outline="0" fieldPosition="0"/>
    </format>
    <format dxfId="63">
      <pivotArea dataOnly="0" labelOnly="1" fieldPosition="0">
        <references count="1">
          <reference field="2" count="0"/>
        </references>
      </pivotArea>
    </format>
    <format dxfId="62">
      <pivotArea dataOnly="0" labelOnly="1" grandCol="1" outline="0" fieldPosition="0"/>
    </format>
    <format dxfId="61">
      <pivotArea outline="0" collapsedLevelsAreSubtotals="1" fieldPosition="0"/>
    </format>
    <format dxfId="60">
      <pivotArea dataOnly="0" labelOnly="1" fieldPosition="0">
        <references count="1">
          <reference field="2" count="0"/>
        </references>
      </pivotArea>
    </format>
    <format dxfId="59">
      <pivotArea dataOnly="0" labelOnly="1" grandCol="1" outline="0" fieldPosition="0"/>
    </format>
    <format dxfId="58">
      <pivotArea field="0" type="button" dataOnly="0" labelOnly="1" outline="0" axis="axisRow" fieldPosition="0"/>
    </format>
    <format dxfId="57">
      <pivotArea dataOnly="0" labelOnly="1" fieldPosition="0">
        <references count="1">
          <reference field="0" count="0"/>
        </references>
      </pivotArea>
    </format>
    <format dxfId="56">
      <pivotArea dataOnly="0" labelOnly="1" grandRow="1" outline="0" fieldPosition="0"/>
    </format>
    <format dxfId="55">
      <pivotArea dataOnly="0" labelOnly="1" grandCol="1" outline="0" fieldPosition="0"/>
    </format>
    <format dxfId="54">
      <pivotArea dataOnly="0" grandCol="1" outline="0" fieldPosition="0"/>
    </format>
    <format dxfId="53">
      <pivotArea type="all" dataOnly="0" outline="0" fieldPosition="0"/>
    </format>
    <format dxfId="52">
      <pivotArea dataOnly="0" labelOnly="1" fieldPosition="0">
        <references count="1">
          <reference field="2" count="0"/>
        </references>
      </pivotArea>
    </format>
    <format dxfId="51">
      <pivotArea dataOnly="0" labelOnly="1" grandCol="1" outline="0" fieldPosition="0"/>
    </format>
    <format dxfId="50">
      <pivotArea dataOnly="0" labelOnly="1" grandRow="1" outline="0" fieldPosition="0"/>
    </format>
    <format dxfId="49">
      <pivotArea type="origin" dataOnly="0" labelOnly="1" outline="0" fieldPosition="0"/>
    </format>
    <format dxfId="48">
      <pivotArea dataOnly="0" labelOnly="1" fieldPosition="0">
        <references count="1">
          <reference field="2" count="0"/>
        </references>
      </pivotArea>
    </format>
    <format dxfId="47">
      <pivotArea dataOnly="0" labelOnly="1" grandCol="1" outline="0" fieldPosition="0"/>
    </format>
    <format dxfId="46">
      <pivotArea dataOnly="0" labelOnly="1" fieldPosition="0">
        <references count="1">
          <reference field="0" count="0"/>
        </references>
      </pivotArea>
    </format>
    <format dxfId="45">
      <pivotArea dataOnly="0" labelOnly="1" fieldPosition="0">
        <references count="2">
          <reference field="0" count="0" selected="0"/>
          <reference field="1" count="0"/>
        </references>
      </pivotArea>
    </format>
  </formats>
  <chartFormats count="3">
    <chartFormat chart="1" format="8" series="1">
      <pivotArea type="data" outline="0" fieldPosition="0">
        <references count="2">
          <reference field="4294967294" count="1" selected="0">
            <x v="0"/>
          </reference>
          <reference field="2" count="1" selected="0">
            <x v="0"/>
          </reference>
        </references>
      </pivotArea>
    </chartFormat>
    <chartFormat chart="1" format="13" series="1">
      <pivotArea type="data" outline="0" fieldPosition="0">
        <references count="2">
          <reference field="4294967294" count="1" selected="0">
            <x v="0"/>
          </reference>
          <reference field="2" count="1" selected="0">
            <x v="1"/>
          </reference>
        </references>
      </pivotArea>
    </chartFormat>
    <chartFormat chart="1" format="14" series="1">
      <pivotArea type="data" outline="0" fieldPosition="0">
        <references count="2">
          <reference field="4294967294" count="1" selected="0">
            <x v="0"/>
          </reference>
          <reference field="2" count="1" selected="0">
            <x v="2"/>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4D4B6A8-2BB8-4494-8185-B75568386036}" name="Tabela dinâmica15" cacheId="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rowHeaderCaption="Perfis dos participantes">
  <location ref="D14:E23" firstHeaderRow="1" firstDataRow="1" firstDataCol="1"/>
  <pivotFields count="6">
    <pivotField axis="axisRow" showAll="0">
      <items count="4">
        <item m="1" x="2"/>
        <item x="0"/>
        <item x="1"/>
        <item t="default"/>
      </items>
    </pivotField>
    <pivotField axis="axisRow" dataField="1" showAll="0">
      <items count="8">
        <item m="1" x="6"/>
        <item x="0"/>
        <item x="1"/>
        <item x="2"/>
        <item x="3"/>
        <item x="4"/>
        <item x="5"/>
        <item t="default"/>
      </items>
    </pivotField>
    <pivotField showAll="0"/>
    <pivotField showAll="0"/>
    <pivotField showAll="0"/>
    <pivotField showAll="0"/>
  </pivotFields>
  <rowFields count="2">
    <field x="0"/>
    <field x="1"/>
  </rowFields>
  <rowItems count="9">
    <i>
      <x v="1"/>
    </i>
    <i r="1">
      <x v="1"/>
    </i>
    <i r="1">
      <x v="2"/>
    </i>
    <i>
      <x v="2"/>
    </i>
    <i r="1">
      <x v="3"/>
    </i>
    <i r="1">
      <x v="4"/>
    </i>
    <i r="1">
      <x v="5"/>
    </i>
    <i r="1">
      <x v="6"/>
    </i>
    <i t="grand">
      <x/>
    </i>
  </rowItems>
  <colItems count="1">
    <i/>
  </colItems>
  <dataFields count="1">
    <dataField name="Nº" fld="1" subtotal="count" baseField="0" baseItem="0"/>
  </dataFields>
  <formats count="15">
    <format dxfId="82">
      <pivotArea type="all" dataOnly="0" outline="0" fieldPosition="0"/>
    </format>
    <format dxfId="81">
      <pivotArea outline="0" collapsedLevelsAreSubtotals="1" fieldPosition="0"/>
    </format>
    <format dxfId="80">
      <pivotArea field="0" type="button" dataOnly="0" labelOnly="1" outline="0" axis="axisRow" fieldPosition="0"/>
    </format>
    <format dxfId="79">
      <pivotArea dataOnly="0" labelOnly="1" fieldPosition="0">
        <references count="1">
          <reference field="0" count="0"/>
        </references>
      </pivotArea>
    </format>
    <format dxfId="78">
      <pivotArea dataOnly="0" labelOnly="1" grandRow="1" outline="0" fieldPosition="0"/>
    </format>
    <format dxfId="77">
      <pivotArea dataOnly="0" labelOnly="1" outline="0" axis="axisValues" fieldPosition="0"/>
    </format>
    <format dxfId="76">
      <pivotArea type="all" dataOnly="0" outline="0" fieldPosition="0"/>
    </format>
    <format dxfId="75">
      <pivotArea outline="0" collapsedLevelsAreSubtotals="1" fieldPosition="0"/>
    </format>
    <format dxfId="74">
      <pivotArea dataOnly="0" labelOnly="1" fieldPosition="0">
        <references count="1">
          <reference field="0" count="0"/>
        </references>
      </pivotArea>
    </format>
    <format dxfId="73">
      <pivotArea dataOnly="0" labelOnly="1" grandRow="1" outline="0" fieldPosition="0"/>
    </format>
    <format dxfId="72">
      <pivotArea field="0" type="button" dataOnly="0" labelOnly="1" outline="0" axis="axisRow" fieldPosition="0"/>
    </format>
    <format dxfId="71">
      <pivotArea dataOnly="0" labelOnly="1" outline="0" axis="axisValues" fieldPosition="0"/>
    </format>
    <format dxfId="70">
      <pivotArea dataOnly="0" labelOnly="1" outline="0" axis="axisValues" fieldPosition="0"/>
    </format>
    <format dxfId="69">
      <pivotArea dataOnly="0" labelOnly="1" fieldPosition="0">
        <references count="1">
          <reference field="0" count="0"/>
        </references>
      </pivotArea>
    </format>
    <format dxfId="68">
      <pivotArea dataOnly="0" labelOnly="1" grandRow="1" outline="0"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 xr10:uid="{C123E5A1-6CC6-4291-9F28-2AF77252B1CE}" sourceName="Qual desses segmentos você se identifica?">
  <pivotTables>
    <pivotTable tabId="6" name="Tabela dinâmica15"/>
  </pivotTables>
  <data>
    <tabular pivotCacheId="196982521">
      <items count="7">
        <i x="0" s="1"/>
        <i x="2" s="1"/>
        <i x="5" s="1"/>
        <i x="3" s="1"/>
        <i x="1" s="1"/>
        <i x="4" s="1"/>
        <i x="6"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1" xr10:uid="{B228BF8B-57F3-422B-AE8F-211E6D4FE690}" sourceName="Qual desses segmentos você se identifica?">
  <pivotTables>
    <pivotTable tabId="6" name="Tabela dinâmica16"/>
  </pivotTables>
  <data>
    <tabular pivotCacheId="196982521">
      <items count="7">
        <i x="0" s="1"/>
        <i x="2" s="1"/>
        <i x="5" s="1"/>
        <i x="3" s="1"/>
        <i x="1" s="1"/>
        <i x="4" s="1"/>
        <i x="6"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2" xr10:uid="{C24B39EA-A930-4A0D-A8B4-8FC3F2364791}" sourceName="Qual desses segmentos você se identifica?">
  <pivotTables>
    <pivotTable tabId="6" name="Tabela dinâmica1"/>
  </pivotTables>
  <data>
    <tabular pivotCacheId="196982521">
      <items count="7">
        <i x="0" s="1"/>
        <i x="2" s="1"/>
        <i x="5" s="1"/>
        <i x="3" s="1"/>
        <i x="1" s="1"/>
        <i x="4" s="1"/>
        <i x="6"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Dispositivos" xr10:uid="{34728ADE-0F63-4678-9D98-CC246012C1F8}" sourceName="Dispositivos">
  <extLst>
    <x:ext xmlns:x15="http://schemas.microsoft.com/office/spreadsheetml/2010/11/main" uri="{2F2917AC-EB37-4324-AD4E-5DD8C200BD13}">
      <x15:tableSlicerCache tableId="2" column="1" sortOrder="descending"/>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nstituição" xr10:uid="{943A17F6-BD39-4C6A-877D-C0707B2F432A}" sourceName="Instituição">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positivos" xr10:uid="{2F2CD96E-6D37-4EE4-8CF5-71E0EEF1A1E2}" cache="SegmentaçãodeDados_Dispositivos" caption="Filtrar por dispositivos:" columnCount="4" rowHeight="260350"/>
  <slicer name="Instituição" xr10:uid="{06BA9578-4F03-4403-B769-E6DACEE02A23}" cache="SegmentaçãodeDados_Instituição" caption="Filtrar por Instituição:" columnCount="4" rowHeight="2603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l desses segmentos você se identifica?" xr10:uid="{D6A021AB-65AB-425F-A93D-27DF0DC110A8}" cache="SegmentaçãodeDados_Qual_desses_segmentos_você_se_identifica?" caption="Segmentos de representação" style="SlicerStyleDark3" rowHeight="260350"/>
  <slicer name="Qual desses segmentos você se identifica? 1" xr10:uid="{2FC55239-097B-4060-A1F6-B0227B4FF137}" cache="SegmentaçãodeDados_Qual_desses_segmentos_você_se_identifica?1" caption="Segmentos de representação" style="SlicerStyleDark3" rowHeight="260350"/>
  <slicer name="Qual desses segmentos você se identifica? 2" xr10:uid="{7D6C0940-D499-4410-9BD9-716EF1CD3019}" cache="SegmentaçãodeDados_Qual_desses_segmentos_você_se_identifica?2" caption="Segmentos de representação" style="SlicerStyleDark3" rowHeight="2603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C633C0-D075-48AF-BE3F-3963E30F3031}" name="Lista_de_contribuições" displayName="Lista_de_contribuições" ref="B4:K165" headerRowDxfId="237" dataDxfId="236">
  <autoFilter ref="B4:K165" xr:uid="{00000000-0009-0000-0100-000002000000}"/>
  <tableColumns count="10">
    <tableColumn id="4" xr3:uid="{CDA93A2C-1EA2-4CD7-A687-33A78521D969}" name="ID do participante" dataDxfId="235"/>
    <tableColumn id="7" xr3:uid="{83D17049-C4FD-4903-AE78-AB90DEE81E80}" name="Instituição" dataDxfId="234"/>
    <tableColumn id="11" xr3:uid="{73FFB4D4-9242-4AE5-A727-C16D1EC480E4}" name="Segmento" dataDxfId="233"/>
    <tableColumn id="1" xr3:uid="{06580077-CA18-4684-9542-D156D52D8784}" name="Dispositivos" dataDxfId="232"/>
    <tableColumn id="3" xr3:uid="{1C011F06-2F88-4F78-87AB-6D3FA590071B}" name="Proposta" totalsRowFunction="count" dataDxfId="231"/>
    <tableColumn id="5" xr3:uid="{068E67A6-F5B9-4D48-B5EB-01638B07D6AF}" name="Justificativa" dataDxfId="230"/>
    <tableColumn id="2" xr3:uid="{B5BBE002-5997-49A0-90F5-0C8125295A2E}" name="Bloco de Contribuições" dataDxfId="229"/>
    <tableColumn id="8" xr3:uid="{8FCB51B2-3497-4FC9-83EF-2406536D1DA0}" name="Posicionamento da Área Técnica" dataDxfId="228"/>
    <tableColumn id="10" xr3:uid="{4ABE0753-D44C-4CCF-8588-FE869FCF8FBF}" name="Justificativa da Anvisa" dataDxfId="227"/>
    <tableColumn id="6" xr3:uid="{5F6F339D-A648-4240-9D01-8FAE2CF08016}" name="Redação do artigo pós-análise" dataDxfId="226"/>
  </tableColumns>
  <tableStyleInfo name="Tabela de lista de itens de férias" showFirstColumn="0" showLastColumn="0" showRowStripes="1" showColumnStripes="0"/>
  <extLst>
    <ext xmlns:x14="http://schemas.microsoft.com/office/spreadsheetml/2009/9/main" uri="{504A1905-F514-4f6f-8877-14C23A59335A}">
      <x14:table altText="Checklist" altTextSummary="Lista dos itens a pôr na ma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FF7A4B-F08A-4382-8204-4CA89BFB2915}" name="Tabela5" displayName="Tabela5" ref="O4:O165" totalsRowShown="0" headerRowDxfId="225" dataDxfId="224">
  <autoFilter ref="O4:O165" xr:uid="{7A028579-3676-4092-AD30-2D194BFEB850}"/>
  <tableColumns count="1">
    <tableColumn id="1" xr3:uid="{18E3551D-9067-49A3-82CD-6785CE1C3F0A}" name="TAGs" dataDxfId="223">
      <calculatedColumnFormula>IF(Lista_de_contribuições[[#This Row],[Posicionamento da Área Técnica]]&lt;&gt;"",1,0)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E494C46-D8BF-4F8A-BB77-C9AD62B5B345}" name="Tabela9" displayName="Tabela9" ref="A2:EE22" totalsRowShown="0" headerRowDxfId="222" dataDxfId="220" headerRowBorderDxfId="221" tableBorderDxfId="219" totalsRowBorderDxfId="218">
  <autoFilter ref="A2:EE22" xr:uid="{E53BB9AD-44BA-4B05-BC91-DCBB003A63FC}"/>
  <tableColumns count="135">
    <tableColumn id="1" xr3:uid="{F45988C1-EFF4-4332-A8BA-5048594DF808}" name="Data de envio" dataDxfId="217"/>
    <tableColumn id="2" xr3:uid="{41B5BEC1-AAA5-4AA4-81D8-48E165A725CC}" name="ID da resposta" dataDxfId="216"/>
    <tableColumn id="134" xr3:uid="{6ED0102D-94A8-4D3A-BE7B-8D4050F67ABF}" name="Nome dos Respondentes" dataDxfId="215"/>
    <tableColumn id="3" xr3:uid="{01C5A539-355E-436C-AEE4-75BA8F117B59}" name="Qual a origem da sua contribuição?" dataDxfId="214"/>
    <tableColumn id="4" xr3:uid="{C0A82A83-8F1A-40C3-9877-A2C30179A928}" name="Em qual unidade da federação?" dataDxfId="213"/>
    <tableColumn id="5" xr3:uid="{D852D15B-AB1F-477B-B829-F62F5E529EE9}" name="A sua contribuição será feita em nome de uma pessoa física ou uma pessoa jurídica?" dataDxfId="212"/>
    <tableColumn id="135" xr3:uid="{5F4F8C25-C8E7-4289-96D8-428026C8E012}" name="Qual é o seu nome completo?" dataDxfId="211"/>
    <tableColumn id="6" xr3:uid="{641CF240-4613-4E84-866E-5B22DCB1CD6D}" name="Nome da instituição:" dataDxfId="210"/>
    <tableColumn id="7" xr3:uid="{1943D2AA-2B73-4EEC-A5CB-8D25B046E0F9}" name="Qual o CNPJ da instituição que você representa?" dataDxfId="209"/>
    <tableColumn id="8" xr3:uid="{E73CA466-5639-4F92-BE1C-A4FD5236DD06}" name="Qual é o seu segmento?" dataDxfId="208"/>
    <tableColumn id="9" xr3:uid="{6B9FDE5F-588A-462D-BBF1-224B1F621DC7}" name="Qual é o seu segmento? [Outros]" dataDxfId="207"/>
    <tableColumn id="10" xr3:uid="{6DB4849D-EB68-4BE0-9D8A-8F25F572A045}" name="Em qual desses segmentos você se identifica como setor regulado?" dataDxfId="206"/>
    <tableColumn id="11" xr3:uid="{E173F2A5-222D-421F-A242-4501A88EF3E3}" name="Qual a sua profissão?" dataDxfId="205"/>
    <tableColumn id="12" xr3:uid="{E45305A7-A43A-40DF-9367-489679514D13}" name="Você é a favor desta proposta de norma?" dataDxfId="204"/>
    <tableColumn id="13" xr3:uid="{417BA37A-5098-42B9-AF71-B4B809A7181D}" name="Se desejar, detalhe sua opinião:  Atenção: este espaço serve para o participante comentar, do ponto de vista particular, a proposta normativa que está em consulta pública. Por se tratar de comentários de cunho pessoal, sem argumentação ou evidências, não " dataDxfId="203"/>
    <tableColumn id="14" xr3:uid="{2AF41412-BA79-4481-B40D-843FDEADDB6E}" name="Ementa - Proposta de alteração:" dataDxfId="202"/>
    <tableColumn id="15" xr3:uid="{0C5B6F29-547D-4241-8171-9443D1008890}" name="Ementa - Justificativa/comentários:" dataDxfId="201"/>
    <tableColumn id="16" xr3:uid="{4BE47FD6-9ABE-4735-9F9D-BCA912F5C80E}" name="Art. 1º - Proposta de alteração:" dataDxfId="200"/>
    <tableColumn id="17" xr3:uid="{7F3C4009-0070-4467-ADC4-521BE7AEF876}" name="Art. 1º - Justificativa/comentários:" dataDxfId="199"/>
    <tableColumn id="18" xr3:uid="{CFFC51B7-5864-4272-BCD1-56FB1D7B92FA}" name="Art. 2º - Proposta de alteração:" dataDxfId="198"/>
    <tableColumn id="19" xr3:uid="{AED20B24-289A-4C0A-858B-99E1FBABBCB9}" name="Art. 2º - Justificativa/comentários:" dataDxfId="197"/>
    <tableColumn id="20" xr3:uid="{AA2CA507-364A-421F-8F39-A785D01F389B}" name="Art. 3º - Proposta de alteração:" dataDxfId="196"/>
    <tableColumn id="21" xr3:uid="{62636A9E-43CC-438C-8151-E0A17C583A10}" name="Art. 3º - Justificativa/comentários:" dataDxfId="195"/>
    <tableColumn id="22" xr3:uid="{3CC6267C-2651-427C-B3CB-A0CB8198898A}" name="Art. 4º - Proposta de alteração:" dataDxfId="194"/>
    <tableColumn id="23" xr3:uid="{AC4263D0-55F6-4A25-A87F-D9BF7DE9D968}" name="Art. 4º - Justificativa/comentários:" dataDxfId="193"/>
    <tableColumn id="24" xr3:uid="{55D53F5E-C3B3-47C1-B625-1A3A454B2D33}" name="Art. 5º - Proposta de alteração:" dataDxfId="192"/>
    <tableColumn id="25" xr3:uid="{5F91EBD4-F1E7-4074-8035-AD97A615253B}" name="Art. 5º - Justificativa/comentários:" dataDxfId="191"/>
    <tableColumn id="26" xr3:uid="{2F505676-73ED-48DA-8C58-933F9D563186}" name="Art. 6º - Proposta de alteração:" dataDxfId="190"/>
    <tableColumn id="27" xr3:uid="{B28309CA-FCE5-4F63-AEB6-247435089A73}" name="Art. 6º - Justificativa/comentários:" dataDxfId="189"/>
    <tableColumn id="28" xr3:uid="{28899ACA-8138-4653-BAFC-4100B5E3D323}" name="Art. 7º - Proposta de alteração:" dataDxfId="188"/>
    <tableColumn id="29" xr3:uid="{9D729314-A1DF-40C1-A235-583932526BCB}" name="Art. 7º - Justificativa/comentários:" dataDxfId="187"/>
    <tableColumn id="30" xr3:uid="{C86DDF05-1D2E-424A-8469-8B5B3E850FF2}" name="Art. 8º - Proposta de alteração:" dataDxfId="186"/>
    <tableColumn id="31" xr3:uid="{DC91125E-2F40-4E2D-A724-DEC0D64EB14E}" name="Art. 8º - Justificativa/comentários:" dataDxfId="185"/>
    <tableColumn id="32" xr3:uid="{C347437F-96C4-4577-A463-A35883B32BE2}" name="Art. 9º - Proposta de alteração:" dataDxfId="184"/>
    <tableColumn id="33" xr3:uid="{394244FA-1808-40DA-A7EE-8E089F75984E}" name="Art. 9º - Justificativa/comentários:" dataDxfId="183"/>
    <tableColumn id="34" xr3:uid="{2D8B6589-B949-447D-BDDC-80E6B3E08855}" name="Art. 10 - Proposta de alteração:" dataDxfId="182"/>
    <tableColumn id="35" xr3:uid="{4BCE2DA2-03F4-4B30-8125-A85FA50B1834}" name="Art. 10 - Justificativa/comentários:" dataDxfId="181"/>
    <tableColumn id="36" xr3:uid="{6864F989-5FA3-4DE6-AF32-89C09FCBAB7C}" name="Art. 11 - Proposta de alteração:" dataDxfId="180"/>
    <tableColumn id="37" xr3:uid="{8F22040E-3C34-4714-A30C-1C608E3B9CD0}" name="Art. 11 - Justificativa/comentários:" dataDxfId="179"/>
    <tableColumn id="38" xr3:uid="{481C37EA-82D2-4DBF-87A0-AD65C3E1629D}" name="Art. 12 - Proposta de alteração:" dataDxfId="178"/>
    <tableColumn id="39" xr3:uid="{61F18497-0E6C-4EF5-9FD6-95BA3809F01A}" name="Art. 12 - Justificativa/comentários:" dataDxfId="177"/>
    <tableColumn id="40" xr3:uid="{7F98CCFE-4F06-4E6D-AD80-E91C2D57A7C9}" name="Art. 13 - Proposta de alteração:" dataDxfId="176"/>
    <tableColumn id="41" xr3:uid="{C75F6822-CD79-45B3-967C-196D426196AC}" name="Art. 13 - Justificativa/comentários:" dataDxfId="175"/>
    <tableColumn id="42" xr3:uid="{DBC591B1-5636-41E0-AC7A-6CF263D73F19}" name="Art. 14 - Proposta de alteração:" dataDxfId="174"/>
    <tableColumn id="43" xr3:uid="{CB2920BA-1CCB-449E-B23B-16B535CE8473}" name="Art. 14 - Justificativa/comentários:" dataDxfId="173"/>
    <tableColumn id="44" xr3:uid="{DC5F5AA5-D680-4578-AFC1-93005B48726E}" name="Art. 15 - Proposta de alteração:" dataDxfId="172"/>
    <tableColumn id="45" xr3:uid="{557F71AC-76C1-4839-BAA7-0CA0A26479FD}" name="Art. 15 - Justificativa/comentários:" dataDxfId="171"/>
    <tableColumn id="46" xr3:uid="{CB995904-52B8-42EC-903A-CBEB9D8584B4}" name="Art. 16 - Proposta de alteração:" dataDxfId="170"/>
    <tableColumn id="47" xr3:uid="{27DDFB1D-66FB-4A8F-956E-F2687157E467}" name="Art. 16 - Justificativa/comentários:" dataDxfId="169"/>
    <tableColumn id="48" xr3:uid="{8D9AC307-B1FC-479C-BA08-129DF07A33C6}" name="Art. 17 - Proposta de alteração:" dataDxfId="168"/>
    <tableColumn id="49" xr3:uid="{DE658392-E24A-4207-99B9-99785129E59C}" name="Art. 17 - Justificativa/comentários:" dataDxfId="167"/>
    <tableColumn id="50" xr3:uid="{1C2675B4-61BE-4DF0-ADE2-B91F3CEE6912}" name="Art. 18 - Proposta de alteração:" dataDxfId="166"/>
    <tableColumn id="51" xr3:uid="{017F9E88-303E-4E59-9336-8977B2A8AE1F}" name="Art. 18 - Justificativa/comentários:" dataDxfId="165"/>
    <tableColumn id="52" xr3:uid="{9D2EEA33-BD9D-4407-AB87-982BF368571F}" name="Art. 19 - Proposta de alteração:" dataDxfId="164"/>
    <tableColumn id="53" xr3:uid="{A4F12EE4-9F1E-4E64-839D-439005B99CA7}" name="Art. 19 - Justificativa/comentários:" dataDxfId="163"/>
    <tableColumn id="54" xr3:uid="{A5485396-9664-48CB-8559-BEBD7D40B3EA}" name="Art. 20 - Proposta de alteração:" dataDxfId="162"/>
    <tableColumn id="55" xr3:uid="{DAAE3C3C-44D3-4A1C-9336-68C14DDD0F2F}" name="Art. 20 - Justificativa/comentários:" dataDxfId="161"/>
    <tableColumn id="56" xr3:uid="{E985F75B-E22E-430E-B36D-B8A5BB187CB6}" name="Art. 21 - Proposta de alteração:" dataDxfId="160"/>
    <tableColumn id="57" xr3:uid="{BAC972A1-BE73-462C-AA1D-AB209E6B3077}" name="Art. 21 - Justificativa/comentários:" dataDxfId="159"/>
    <tableColumn id="58" xr3:uid="{B8998E3D-0FFC-43B2-B03D-19F18AAC35CB}" name="Art. 22 - Proposta de alteração:" dataDxfId="158"/>
    <tableColumn id="59" xr3:uid="{129CFACC-AE9A-40A9-B196-974969D3F70D}" name="Art. 22 - Justificativa/comentários:" dataDxfId="157"/>
    <tableColumn id="60" xr3:uid="{3A0C083E-FB89-4E15-82A4-E39EF7FB25DA}" name="Art. 23 - Proposta de alteração:" dataDxfId="156"/>
    <tableColumn id="61" xr3:uid="{4829F2CF-98E3-4A12-8CD9-1DAE726A8EE7}" name="Art. 23 - Justificativa/comentários:" dataDxfId="155"/>
    <tableColumn id="62" xr3:uid="{EAC27BF2-1C50-42F4-9527-CABBFC2D1C47}" name="Art. 24 - Proposta de alteração:" dataDxfId="154"/>
    <tableColumn id="63" xr3:uid="{E75D8A6C-59D9-4FD3-99C8-228D7423B6C3}" name="Art. 24 - Justificativa/comentários:" dataDxfId="153"/>
    <tableColumn id="64" xr3:uid="{85A00201-3424-404E-9954-D86D4E3E0045}" name="Art. 25 - Proposta de alteração:" dataDxfId="152"/>
    <tableColumn id="65" xr3:uid="{800F0D3F-0C38-4FC7-AB7C-E4D6DD5A1B53}" name="Art. 25 - Justificativa/comentários:" dataDxfId="151"/>
    <tableColumn id="66" xr3:uid="{7BA2FB73-AB7D-4B8E-9CAA-35375F21C6E1}" name="Art. 26 - Proposta de alteração:" dataDxfId="150"/>
    <tableColumn id="67" xr3:uid="{2F16DD48-82DA-457B-921B-AF3A9321A4B9}" name="Art. 26 - Justificativa/comentários:" dataDxfId="149"/>
    <tableColumn id="68" xr3:uid="{02EB6067-5175-41C4-9747-ED5967975563}" name="Art. 27 - Proposta de alteração:" dataDxfId="148"/>
    <tableColumn id="69" xr3:uid="{7F939DA3-B624-4763-BF33-DC529F4D7E58}" name="Art. 27 - Justificativa/comentários:" dataDxfId="147"/>
    <tableColumn id="70" xr3:uid="{A2449E46-D925-4B00-9430-3F5D6F2424FC}" name="Art. 28 - Proposta de alteração:" dataDxfId="146"/>
    <tableColumn id="71" xr3:uid="{1BD57FF5-325F-4C00-8C51-D5D6779FCCA9}" name="Art. 28 - Justificativa/comentários:" dataDxfId="145"/>
    <tableColumn id="72" xr3:uid="{7C9389B0-16F1-4FF6-A329-3FD30CD023B4}" name="Art. 29 - Proposta de alteração:" dataDxfId="144"/>
    <tableColumn id="73" xr3:uid="{FDD8C22A-F4F5-4A2C-B4C2-75DAD35D4CA8}" name="Art. 29 - Justificativa/comentários:" dataDxfId="143"/>
    <tableColumn id="74" xr3:uid="{8DFDD324-B0F4-4274-A465-F046BD0CC972}" name="Art. 30 - Proposta de alteração:" dataDxfId="142"/>
    <tableColumn id="75" xr3:uid="{B4A2E48B-D5BA-4EAC-8828-3DAA9D399690}" name="Art. 30 - Justificativa/comentários:" dataDxfId="141"/>
    <tableColumn id="76" xr3:uid="{505609A1-98C0-4DA7-93CB-C7780B4D56BA}" name="Art. 31 - Proposta de alteração:" dataDxfId="140"/>
    <tableColumn id="77" xr3:uid="{2466824D-CE38-42E6-9340-E80AF7C43A55}" name="Art. 31 - Justificativa/comentários:" dataDxfId="139"/>
    <tableColumn id="78" xr3:uid="{EE242675-836C-4E98-8F33-D61DF180A18D}" name="Art. 32 - Proposta de alteração:" dataDxfId="138"/>
    <tableColumn id="79" xr3:uid="{AF58D4E4-DAFE-4C31-BEBB-7D5B31169A84}" name="Art. 32 - Justificativa/comentários:" dataDxfId="137"/>
    <tableColumn id="80" xr3:uid="{23912752-9D7F-40AC-A03C-EB40A0623D2A}" name="Art. 33 - Proposta de alteração:" dataDxfId="136"/>
    <tableColumn id="81" xr3:uid="{CFD4DB6F-B186-4620-A5FC-8063AD5601C4}" name="Art. 33 - Justificativa/comentários:" dataDxfId="135"/>
    <tableColumn id="82" xr3:uid="{6EA30DC5-3B0F-4ADF-B27D-98E86D11E78B}" name="Art. 34 - Proposta de alteração:" dataDxfId="134"/>
    <tableColumn id="83" xr3:uid="{0DD89C3C-98EC-4E17-A122-7B961A965461}" name="Art. 34 - Justificativa/comentários:" dataDxfId="133"/>
    <tableColumn id="84" xr3:uid="{CBD1ECBD-BF41-41FD-B9D8-4E94E86E6A03}" name="Art. 35 - Proposta de alteração:" dataDxfId="132"/>
    <tableColumn id="85" xr3:uid="{B1E8573F-2029-43C4-AE8A-49D79540ABD7}" name="Art. 35 - Justificativa/comentários:" dataDxfId="131"/>
    <tableColumn id="86" xr3:uid="{741F364E-F6AD-479F-AF03-EBA6B61D73F9}" name="Art. 36 - Proposta de alteração:" dataDxfId="130"/>
    <tableColumn id="87" xr3:uid="{CA8B0927-DFCE-4B39-AF77-5000EF70AA5A}" name="Art. 36 - Justificativa/comentários:" dataDxfId="129"/>
    <tableColumn id="88" xr3:uid="{C63DA53C-5E7F-4A0B-8F82-C53EC899CB73}" name="Art. 37 - Proposta de alteração:" dataDxfId="128"/>
    <tableColumn id="89" xr3:uid="{5C36CFE8-DA31-4096-9F52-22223B4B8C80}" name="Art. 37 - Justificativa/comentários:" dataDxfId="127"/>
    <tableColumn id="90" xr3:uid="{A2F020D7-108A-427D-A870-2F8638BDB605}" name="Art. 38 - Proposta de alteração:" dataDxfId="126"/>
    <tableColumn id="91" xr3:uid="{F261E4D8-CFA8-4A6E-B25C-C522459EC06F}" name="Art. 38 - Justificativa/comentários:" dataDxfId="125"/>
    <tableColumn id="92" xr3:uid="{14EB84E2-DF4F-4390-898B-5AAFAA9871A3}" name="Art. 39 - Proposta de alteração:" dataDxfId="124"/>
    <tableColumn id="93" xr3:uid="{99F8ECBB-FA8A-44B8-9A75-6E4A9895CD16}" name="Art. 39 - Justificativa/comentários:" dataDxfId="123"/>
    <tableColumn id="94" xr3:uid="{2FD8EF3A-5A3A-4724-A115-0BD525EEBE77}" name="Art. 40 - Proposta de alteração:" dataDxfId="122"/>
    <tableColumn id="95" xr3:uid="{25DD2A95-8C51-480A-B142-572810015735}" name="Art. 40 - Justificativa/comentários:" dataDxfId="121"/>
    <tableColumn id="96" xr3:uid="{50E07FDB-6B5F-4FF4-B8B1-C6309FC77BB8}" name="Art. 41 - Proposta de alteração:" dataDxfId="120"/>
    <tableColumn id="97" xr3:uid="{BDC656EC-30DC-4EA5-A05C-BCEF46C1B982}" name="Art. 41 - Justificativa/comentários:" dataDxfId="119"/>
    <tableColumn id="98" xr3:uid="{67A23743-2071-418D-BF5D-57AC759B04EB}" name="Art. 42 - Proposta de alteração:" dataDxfId="118"/>
    <tableColumn id="99" xr3:uid="{29DD1636-5B89-4EFB-89BA-C1DB99E95273}" name="Art. 42 - Justificativa/comentários:" dataDxfId="117"/>
    <tableColumn id="100" xr3:uid="{C970667E-3725-4E30-BE21-2FBB137E1286}" name="Art. 43 - Proposta de alteração:" dataDxfId="116"/>
    <tableColumn id="101" xr3:uid="{91BD4A0B-073E-4E2C-8779-34B4744D5837}" name="Art. 43 - Justificativa/comentários:" dataDxfId="115"/>
    <tableColumn id="102" xr3:uid="{8135F737-C970-4066-A9F2-A574992134EB}" name="Art. 44 - Proposta de alteração:" dataDxfId="114"/>
    <tableColumn id="103" xr3:uid="{23BC18EF-6341-4BFA-B9DB-7F70F28EA8D2}" name="Art. 44 - Justificativa/comentários:" dataDxfId="113"/>
    <tableColumn id="104" xr3:uid="{946118EE-C359-447D-90CD-22A2B6BEEFD7}" name="Art. 45 - Proposta de alteração:" dataDxfId="112"/>
    <tableColumn id="105" xr3:uid="{C4D34EF3-4A5C-4715-8DEE-241457A488E3}" name="Art. 45 - Justificativa/comentários:" dataDxfId="111"/>
    <tableColumn id="106" xr3:uid="{569B44CB-C46F-47DA-96B5-578357C10B8C}" name="Art. 46 - Proposta de alteração:" dataDxfId="110"/>
    <tableColumn id="107" xr3:uid="{7B8C08A4-6D8F-423B-BE96-0EBF78BB5F9E}" name="Art. 46 - Justificativa/comentários:" dataDxfId="109"/>
    <tableColumn id="108" xr3:uid="{9F5B04D4-0B57-41E2-BBB8-8C285CF5ACE8}" name="Art. 47 - Proposta de alteração:" dataDxfId="108"/>
    <tableColumn id="109" xr3:uid="{7FB88002-30DE-4849-8E36-32D2D62F0FA8}" name="Art. 47 - Justificativa/comentários:" dataDxfId="107"/>
    <tableColumn id="110" xr3:uid="{11AE3A8E-5152-4D69-894D-FFC7079B3B7B}" name="Art. 48 - Proposta de alteração:" dataDxfId="106"/>
    <tableColumn id="111" xr3:uid="{C9A7602D-F09A-4FBA-B35B-4F1C0577045F}" name="Art. 48 - Justificativa/comentários:" dataDxfId="105"/>
    <tableColumn id="112" xr3:uid="{044D7639-572E-499F-A4F9-5BE694D3563B}" name="Art. 49 - Proposta de alteração:" dataDxfId="104"/>
    <tableColumn id="113" xr3:uid="{9E10015D-3A4C-4410-8CF6-56D2843AF4F8}" name="Art. 49 - Justificativa/comentários:" dataDxfId="103"/>
    <tableColumn id="114" xr3:uid="{B0A6255A-3239-42F5-A4CA-3778349ED67F}" name="Art. 50 - Proposta de alteração:" dataDxfId="102"/>
    <tableColumn id="115" xr3:uid="{F66327F6-7815-4BD8-BABC-3954F558EBB3}" name="Art. 50 - Justificativa/comentários:" dataDxfId="101"/>
    <tableColumn id="116" xr3:uid="{3F369319-66B4-42B6-844F-6A1961714C31}" name="Art. 51 - Proposta de alteração:" dataDxfId="100"/>
    <tableColumn id="117" xr3:uid="{BB2B2A74-9D66-4911-AE27-0B9BAFF789C8}" name="Art. 51 - Justificativa/comentários:" dataDxfId="99"/>
    <tableColumn id="118" xr3:uid="{4EBD387A-21B9-4015-8DF1-FD3AF3E19BB6}" name="Art. 52 - Proposta de alteração:" dataDxfId="98"/>
    <tableColumn id="119" xr3:uid="{97D6E2DD-605A-44C7-B1D8-5FB6D6C0F292}" name="Art. 52 - Justificativa/comentários:" dataDxfId="97"/>
    <tableColumn id="120" xr3:uid="{7342F72C-9F74-4AFD-8D5D-FD895F4A0BDF}" name="Art. 53 - Proposta de alteração:" dataDxfId="96"/>
    <tableColumn id="121" xr3:uid="{95D5578D-2086-424A-8873-FE84F4365FF6}" name="Art. 53 - Justificativa/comentários:" dataDxfId="95"/>
    <tableColumn id="122" xr3:uid="{D31AF55D-B959-417E-810F-58AAAC4F5819}" name="Art. 54 - Proposta de alteração:" dataDxfId="94"/>
    <tableColumn id="123" xr3:uid="{6F6351C1-A7D9-4556-9AE7-F6D38828677F}" name="Art. 54 - Justificativa/comentários:" dataDxfId="93"/>
    <tableColumn id="124" xr3:uid="{87AC74DF-0FBC-4C15-BB1A-B5330E203728}" name="Art. 55 - Proposta de alteração:" dataDxfId="92"/>
    <tableColumn id="125" xr3:uid="{C9B713D4-F565-4F5C-844A-D6379613C426}" name="Art. 55 - Justificativa/comentários:" dataDxfId="91"/>
    <tableColumn id="126" xr3:uid="{A8C55E64-B686-4AC6-9143-3D5E8284FBCB}" name="Art. 56 - Proposta de alteração:" dataDxfId="90"/>
    <tableColumn id="127" xr3:uid="{0BA6A636-6CE8-4BD6-AE97-4480CBF7C4D4}" name="Art. 56 - Justificativa/comentários:" dataDxfId="89"/>
    <tableColumn id="128" xr3:uid="{F8E130A1-B557-47A8-91C9-203DA18AC5F9}" name="Art. 57 - Proposta de alteração:" dataDxfId="88"/>
    <tableColumn id="129" xr3:uid="{54C879E7-5103-4CEE-AAD7-7021A022583E}" name="Art. 57 - Justificativa/comentários:" dataDxfId="87"/>
    <tableColumn id="130" xr3:uid="{22F5AE7B-E986-458C-B025-759AA5E557AD}" name="Referências bibliográficas:" dataDxfId="86"/>
    <tableColumn id="131" xr3:uid="{C65F5E13-F5F4-40AA-81AD-68A75187CA14}" name="Você considera que a proposta de norma possui impactos:" dataDxfId="85"/>
    <tableColumn id="132" xr3:uid="{E1B5E285-BC85-456E-BFFB-0A140F7230A4}" name=" Descreva aqui os impactos positivos:" dataDxfId="84"/>
    <tableColumn id="133" xr3:uid="{AC6D1DDB-A2A2-484E-ADCD-41E3C12B0F73}" name="Descreva aqui os impactos negativos:" dataDxfId="83"/>
  </tableColumns>
  <tableStyleInfo name="Estilo de Tabela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1B0036-4076-47EC-848B-D1B40655C79D}" name="Tabela7" displayName="Tabela7" ref="D109:F113" totalsRowShown="0" headerRowDxfId="17" dataDxfId="16">
  <autoFilter ref="D109:F113" xr:uid="{49DBED63-45DC-4C30-9853-DFE19AB34E0A}"/>
  <tableColumns count="3">
    <tableColumn id="1" xr3:uid="{8127723E-646A-42E3-9795-A2D100216449}" name="Análise quantitativa das Contribuições" dataDxfId="15"/>
    <tableColumn id="2" xr3:uid="{99AECC70-623E-433A-859B-8D7DC63E930F}" name="Nº" dataDxfId="14"/>
    <tableColumn id="3" xr3:uid="{BFA0748F-78D0-4A7F-AED1-0F3A24C5469B}" name="%" dataDxfId="13">
      <calculatedColumnFormula>IFERROR(E110/$E$114,"")</calculatedColumnFormula>
    </tableColumn>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FCA0F5-26E7-4609-B641-C9FC0E53AEEB}" name="Dados_tabelas" displayName="Dados_tabelas" ref="A1:F21" totalsRowShown="0" headerRowDxfId="12" dataDxfId="11">
  <autoFilter ref="A1:F21" xr:uid="{B19E770D-9389-4CFF-9A28-1C9560DD4308}"/>
  <tableColumns count="6">
    <tableColumn id="1" xr3:uid="{29871DA8-8C49-485F-9625-B76E7E24D950}" name="Sua contribuição será feita em nome de uma pessoa física ou uma pessoa jurídica?" dataDxfId="10"/>
    <tableColumn id="2" xr3:uid="{602C20F9-7F57-4BD0-9407-312250444891}" name="Qual desses segmentos você se identifica?" dataDxfId="9"/>
    <tableColumn id="3" xr3:uid="{341416E2-6565-4B8A-A49A-1247EFA16690}" name="Você é a favor desta proposta de norma?" dataDxfId="8"/>
    <tableColumn id="6" xr3:uid="{13FBB054-F22C-400B-8B6F-6E7C0E95B9C9}" name="Você considera que a proposta de norma possui impactos" dataDxfId="7"/>
    <tableColumn id="7" xr3:uid="{BDBAD947-89F6-4F5C-A910-10642E4BCEC4}" name="Onde você está?" dataDxfId="6"/>
    <tableColumn id="8" xr3:uid="{F72C3F90-7034-4846-8C6C-61B44AD32415}" name="Em qual desses segmentos você se identifica como setor regulado?" dataDxfId="5"/>
  </tableColumns>
  <tableStyleInfo name="Estilo de Tabela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23235-42D2-41AA-9C24-5C947CE892CA}" name="Tabela1" displayName="Tabela1" ref="H1:I59" totalsRowShown="0" headerRowDxfId="4" dataDxfId="3" tableBorderDxfId="2">
  <autoFilter ref="H1:I59" xr:uid="{25555FE0-4165-4E3B-B916-C39A768C8C8B}"/>
  <tableColumns count="2">
    <tableColumn id="1" xr3:uid="{3C9BAC1D-5B75-453F-A156-5990766F0D93}" name="Dispositivos da Norma" dataDxfId="1"/>
    <tableColumn id="2" xr3:uid="{8165DB22-9721-4ACE-B51C-A7FFE81C61DC}" name="Nº" dataDxfId="0">
      <calculatedColumnFormula>COUNTIF(Lista_de_contribuições[Dispositivos],Tabela1[[#This Row],[Dispositivos da Norma]])</calculatedColumnFormula>
    </tableColumn>
  </tableColumns>
  <tableStyleInfo name="Estilo de Tabela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6D73F7-B6FB-4256-AC87-BEF63A36E7FD}" name="Tabela3" displayName="Tabela3" ref="A2:A5" totalsRowShown="0">
  <autoFilter ref="A2:A5" xr:uid="{BD8326C0-E674-4B36-AE4B-77F7234B537A}"/>
  <tableColumns count="1">
    <tableColumn id="1" xr3:uid="{9D2630BF-4076-4DD6-BF8F-27EA486057C1}" name="Posicionamento da Anvisa"/>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EF2503-4A0F-4C99-BE28-5160E4239673}" name="Tabela8" displayName="Tabela8" ref="A8:A11" totalsRowShown="0">
  <autoFilter ref="A8:A11" xr:uid="{BC726A35-F809-4F3B-8BCA-E1B24E3C235F}"/>
  <tableColumns count="1">
    <tableColumn id="1" xr3:uid="{3F844458-FF5C-4D96-8946-52E78B259121}" name="Opinião dos participantes"/>
  </tableColumns>
  <tableStyleInfo name="Tabela de lista de itens de férias"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Custom 5">
      <a:majorFont>
        <a:latin typeface="Tw Cen MT Condensed Extra Bold"/>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07/relationships/slicer" Target="../slicers/slicer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4.x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5C9F-3683-4FC3-84A9-BB3F03AD8159}">
  <sheetPr codeName="Sheet1">
    <pageSetUpPr autoPageBreaks="0" fitToPage="1"/>
  </sheetPr>
  <dimension ref="B1:V165"/>
  <sheetViews>
    <sheetView showGridLines="0" tabSelected="1" topLeftCell="F1" zoomScaleNormal="100" zoomScaleSheetLayoutView="100" workbookViewId="0">
      <selection activeCell="K90" sqref="K90"/>
    </sheetView>
  </sheetViews>
  <sheetFormatPr defaultColWidth="8.85546875" defaultRowHeight="21" customHeight="1" x14ac:dyDescent="0.2"/>
  <cols>
    <col min="1" max="1" width="1" style="126" customWidth="1"/>
    <col min="2" max="3" width="16.28515625" style="129" customWidth="1"/>
    <col min="4" max="4" width="14.85546875" style="126" customWidth="1"/>
    <col min="5" max="5" width="15.140625" style="126" customWidth="1"/>
    <col min="6" max="6" width="39.5703125" style="130" customWidth="1"/>
    <col min="7" max="7" width="41.42578125" style="130" customWidth="1"/>
    <col min="8" max="8" width="17.42578125" style="170" customWidth="1"/>
    <col min="9" max="9" width="29.42578125" style="126" customWidth="1"/>
    <col min="10" max="10" width="31.7109375" style="126" customWidth="1"/>
    <col min="11" max="11" width="32.7109375" customWidth="1"/>
    <col min="12" max="12" width="31.7109375" style="126" customWidth="1"/>
    <col min="13" max="13" width="21.28515625" style="126" customWidth="1"/>
    <col min="14" max="14" width="0" style="126" hidden="1" customWidth="1"/>
    <col min="15" max="15" width="8.85546875" style="126" hidden="1" customWidth="1"/>
    <col min="16" max="16" width="8.85546875" style="128" hidden="1" customWidth="1"/>
    <col min="17" max="17" width="11.28515625" style="127" hidden="1" customWidth="1"/>
    <col min="18" max="19" width="8.85546875" style="127" customWidth="1"/>
    <col min="20" max="20" width="11.42578125" style="127" bestFit="1" customWidth="1"/>
    <col min="21" max="21" width="8.85546875" style="127"/>
    <col min="22" max="16384" width="8.85546875" style="126"/>
  </cols>
  <sheetData>
    <row r="1" spans="2:22" customFormat="1" ht="101.45" customHeight="1" x14ac:dyDescent="0.2">
      <c r="B1" s="79" t="s">
        <v>0</v>
      </c>
      <c r="C1" s="79"/>
      <c r="F1" s="102"/>
      <c r="G1" s="102"/>
      <c r="O1" s="118" t="s">
        <v>1</v>
      </c>
      <c r="P1" s="118">
        <f>SUM(P2,P3)</f>
        <v>161</v>
      </c>
      <c r="Q1" s="116"/>
      <c r="R1" s="117"/>
      <c r="S1" s="60"/>
      <c r="T1" s="77"/>
      <c r="U1" s="77"/>
      <c r="V1" s="77"/>
    </row>
    <row r="2" spans="2:22" customFormat="1" ht="138.6" customHeight="1" x14ac:dyDescent="0.2">
      <c r="B2" s="79"/>
      <c r="C2" s="79"/>
      <c r="F2" s="102"/>
      <c r="G2" s="102"/>
      <c r="O2" s="118" t="s">
        <v>2</v>
      </c>
      <c r="P2" s="120">
        <f>COUNTIF(O:O,1)</f>
        <v>161</v>
      </c>
      <c r="Q2" s="153"/>
      <c r="R2" s="117"/>
      <c r="S2" s="60"/>
      <c r="T2" s="77"/>
      <c r="U2" s="77"/>
      <c r="V2" s="77"/>
    </row>
    <row r="3" spans="2:22" customFormat="1" ht="24.6" customHeight="1" x14ac:dyDescent="0.25">
      <c r="B3" s="80"/>
      <c r="C3" s="80"/>
      <c r="F3" s="102"/>
      <c r="G3" s="102"/>
      <c r="H3" s="134"/>
      <c r="I3" s="75" t="s">
        <v>3</v>
      </c>
      <c r="J3" s="76"/>
      <c r="K3" s="134"/>
      <c r="L3" s="134"/>
      <c r="O3" s="119" t="s">
        <v>4</v>
      </c>
      <c r="P3" s="120">
        <f>COUNTIF(O:O,0)</f>
        <v>0</v>
      </c>
      <c r="Q3" s="154" t="s">
        <v>5</v>
      </c>
      <c r="R3" s="121">
        <f>P2/P1</f>
        <v>1</v>
      </c>
      <c r="S3" s="60"/>
      <c r="T3" s="78"/>
      <c r="U3" s="77"/>
      <c r="V3" s="77"/>
    </row>
    <row r="4" spans="2:22" customFormat="1" ht="46.15" customHeight="1" thickBot="1" x14ac:dyDescent="0.25">
      <c r="B4" s="81" t="s">
        <v>6</v>
      </c>
      <c r="C4" s="81" t="s">
        <v>7</v>
      </c>
      <c r="D4" s="1" t="s">
        <v>8</v>
      </c>
      <c r="E4" s="1" t="s">
        <v>9</v>
      </c>
      <c r="F4" s="103" t="s">
        <v>10</v>
      </c>
      <c r="G4" s="103" t="s">
        <v>11</v>
      </c>
      <c r="H4" s="167" t="s">
        <v>565</v>
      </c>
      <c r="I4" s="155" t="s">
        <v>564</v>
      </c>
      <c r="J4" s="155" t="s">
        <v>13</v>
      </c>
      <c r="K4" s="135" t="s">
        <v>14</v>
      </c>
      <c r="L4" s="135"/>
      <c r="O4" s="156" t="s">
        <v>15</v>
      </c>
      <c r="P4" s="60"/>
      <c r="Q4" s="60"/>
      <c r="R4" s="60"/>
      <c r="S4" s="60"/>
      <c r="T4" s="60"/>
      <c r="U4" s="77"/>
      <c r="V4" s="77"/>
    </row>
    <row r="5" spans="2:22" s="123" customFormat="1" ht="228.75" thickBot="1" x14ac:dyDescent="0.25">
      <c r="B5" s="136">
        <v>839</v>
      </c>
      <c r="C5" s="90" t="s">
        <v>261</v>
      </c>
      <c r="D5" s="90" t="s">
        <v>68</v>
      </c>
      <c r="E5" s="90" t="s">
        <v>562</v>
      </c>
      <c r="F5" s="104" t="s">
        <v>263</v>
      </c>
      <c r="G5" s="105" t="s">
        <v>264</v>
      </c>
      <c r="H5" s="168" t="s">
        <v>624</v>
      </c>
      <c r="I5" s="90" t="s">
        <v>91</v>
      </c>
      <c r="J5" s="91" t="s">
        <v>619</v>
      </c>
      <c r="K5" s="157"/>
      <c r="L5" s="157"/>
      <c r="O5" s="124">
        <f>IF(Lista_de_contribuições[[#This Row],[Posicionamento da Área Técnica]]&lt;&gt;"",1,0)</f>
        <v>1</v>
      </c>
      <c r="U5" s="125"/>
      <c r="V5" s="125"/>
    </row>
    <row r="6" spans="2:22" ht="240.75" thickBot="1" x14ac:dyDescent="0.25">
      <c r="B6" s="136">
        <v>852</v>
      </c>
      <c r="C6" s="90" t="s">
        <v>330</v>
      </c>
      <c r="D6" s="90" t="s">
        <v>68</v>
      </c>
      <c r="E6" s="90" t="s">
        <v>562</v>
      </c>
      <c r="F6" s="104" t="s">
        <v>331</v>
      </c>
      <c r="G6" s="105" t="s">
        <v>332</v>
      </c>
      <c r="H6" s="168" t="s">
        <v>624</v>
      </c>
      <c r="I6" s="90" t="s">
        <v>93</v>
      </c>
      <c r="J6" s="183" t="s">
        <v>620</v>
      </c>
      <c r="K6" s="157" t="s">
        <v>621</v>
      </c>
      <c r="O6" s="124">
        <f>IF(Lista_de_contribuições[[#This Row],[Posicionamento da Área Técnica]]&lt;&gt;"",1,0)</f>
        <v>1</v>
      </c>
    </row>
    <row r="7" spans="2:22" ht="21" customHeight="1" thickBot="1" x14ac:dyDescent="0.25">
      <c r="B7" s="136">
        <v>839</v>
      </c>
      <c r="C7" s="90" t="s">
        <v>261</v>
      </c>
      <c r="D7" s="90" t="s">
        <v>68</v>
      </c>
      <c r="E7" s="90" t="s">
        <v>505</v>
      </c>
      <c r="F7" s="104" t="s">
        <v>265</v>
      </c>
      <c r="G7" s="105" t="s">
        <v>265</v>
      </c>
      <c r="H7" s="169" t="s">
        <v>622</v>
      </c>
      <c r="I7" s="90" t="s">
        <v>94</v>
      </c>
      <c r="J7" s="159" t="s">
        <v>623</v>
      </c>
      <c r="K7" s="157"/>
      <c r="O7" s="124">
        <f>IF(Lista_de_contribuições[[#This Row],[Posicionamento da Área Técnica]]&lt;&gt;"",1,0)</f>
        <v>1</v>
      </c>
    </row>
    <row r="8" spans="2:22" ht="120.75" thickBot="1" x14ac:dyDescent="0.25">
      <c r="B8" s="136">
        <v>852</v>
      </c>
      <c r="C8" s="90" t="s">
        <v>330</v>
      </c>
      <c r="D8" s="90" t="s">
        <v>68</v>
      </c>
      <c r="E8" s="90" t="s">
        <v>505</v>
      </c>
      <c r="F8" s="104" t="s">
        <v>333</v>
      </c>
      <c r="G8" s="105" t="s">
        <v>334</v>
      </c>
      <c r="H8" s="168" t="s">
        <v>624</v>
      </c>
      <c r="I8" s="90" t="s">
        <v>93</v>
      </c>
      <c r="J8" s="183" t="s">
        <v>618</v>
      </c>
      <c r="K8" s="157" t="s">
        <v>625</v>
      </c>
      <c r="O8" s="124">
        <f>IF(Lista_de_contribuições[[#This Row],[Posicionamento da Área Técnica]]&lt;&gt;"",1,0)</f>
        <v>1</v>
      </c>
    </row>
    <row r="9" spans="2:22" ht="21" customHeight="1" thickBot="1" x14ac:dyDescent="0.25">
      <c r="B9" s="136">
        <v>839</v>
      </c>
      <c r="C9" s="90" t="s">
        <v>261</v>
      </c>
      <c r="D9" s="90" t="s">
        <v>68</v>
      </c>
      <c r="E9" s="90" t="s">
        <v>506</v>
      </c>
      <c r="F9" s="104" t="s">
        <v>265</v>
      </c>
      <c r="G9" s="105" t="s">
        <v>265</v>
      </c>
      <c r="H9" s="169" t="s">
        <v>622</v>
      </c>
      <c r="I9" s="90" t="s">
        <v>94</v>
      </c>
      <c r="J9" s="159" t="s">
        <v>623</v>
      </c>
      <c r="K9" s="157"/>
      <c r="O9" s="124">
        <f>IF(Lista_de_contribuições[[#This Row],[Posicionamento da Área Técnica]]&lt;&gt;"",1,0)</f>
        <v>1</v>
      </c>
    </row>
    <row r="10" spans="2:22" ht="409.6" thickBot="1" x14ac:dyDescent="0.25">
      <c r="B10" s="136">
        <v>839</v>
      </c>
      <c r="C10" s="90" t="s">
        <v>261</v>
      </c>
      <c r="D10" s="90" t="s">
        <v>68</v>
      </c>
      <c r="E10" s="90" t="s">
        <v>507</v>
      </c>
      <c r="F10" s="104" t="s">
        <v>266</v>
      </c>
      <c r="G10" s="105" t="s">
        <v>267</v>
      </c>
      <c r="H10" s="169" t="s">
        <v>626</v>
      </c>
      <c r="I10" s="90" t="s">
        <v>94</v>
      </c>
      <c r="J10" s="183" t="s">
        <v>627</v>
      </c>
      <c r="K10" s="157"/>
      <c r="O10" s="124">
        <f>IF(Lista_de_contribuições[[#This Row],[Posicionamento da Área Técnica]]&lt;&gt;"",1,0)</f>
        <v>1</v>
      </c>
    </row>
    <row r="11" spans="2:22" ht="409.6" thickBot="1" x14ac:dyDescent="0.25">
      <c r="B11" s="136">
        <v>843</v>
      </c>
      <c r="C11" s="90" t="s">
        <v>304</v>
      </c>
      <c r="D11" s="90"/>
      <c r="E11" s="90" t="s">
        <v>507</v>
      </c>
      <c r="F11" s="104" t="s">
        <v>305</v>
      </c>
      <c r="G11" s="105" t="s">
        <v>306</v>
      </c>
      <c r="H11" s="169" t="s">
        <v>626</v>
      </c>
      <c r="I11" s="90" t="s">
        <v>93</v>
      </c>
      <c r="J11" s="183" t="s">
        <v>628</v>
      </c>
      <c r="K11" s="157" t="s">
        <v>767</v>
      </c>
      <c r="O11" s="124">
        <f>IF(Lista_de_contribuições[[#This Row],[Posicionamento da Área Técnica]]&lt;&gt;"",1,0)</f>
        <v>1</v>
      </c>
    </row>
    <row r="12" spans="2:22" ht="409.6" thickBot="1" x14ac:dyDescent="0.25">
      <c r="B12" s="136">
        <v>852</v>
      </c>
      <c r="C12" s="90" t="s">
        <v>330</v>
      </c>
      <c r="D12" s="90" t="s">
        <v>68</v>
      </c>
      <c r="E12" s="90" t="s">
        <v>507</v>
      </c>
      <c r="F12" s="104" t="s">
        <v>335</v>
      </c>
      <c r="G12" s="105" t="s">
        <v>336</v>
      </c>
      <c r="H12" s="169" t="s">
        <v>626</v>
      </c>
      <c r="I12" s="90" t="s">
        <v>94</v>
      </c>
      <c r="J12" s="183" t="s">
        <v>629</v>
      </c>
      <c r="K12" s="157"/>
      <c r="O12" s="124">
        <f>IF(Lista_de_contribuições[[#This Row],[Posicionamento da Área Técnica]]&lt;&gt;"",1,0)</f>
        <v>1</v>
      </c>
    </row>
    <row r="13" spans="2:22" ht="409.6" thickBot="1" x14ac:dyDescent="0.25">
      <c r="B13" s="136">
        <v>866</v>
      </c>
      <c r="C13" s="90" t="s">
        <v>377</v>
      </c>
      <c r="D13" s="90" t="s">
        <v>67</v>
      </c>
      <c r="E13" s="90" t="s">
        <v>507</v>
      </c>
      <c r="F13" s="104" t="s">
        <v>378</v>
      </c>
      <c r="G13" s="105" t="s">
        <v>379</v>
      </c>
      <c r="H13" s="169" t="s">
        <v>626</v>
      </c>
      <c r="I13" s="90" t="s">
        <v>94</v>
      </c>
      <c r="J13" s="183" t="s">
        <v>630</v>
      </c>
      <c r="K13" s="157"/>
      <c r="O13" s="124">
        <f>IF(Lista_de_contribuições[[#This Row],[Posicionamento da Área Técnica]]&lt;&gt;"",1,0)</f>
        <v>1</v>
      </c>
    </row>
    <row r="14" spans="2:22" ht="409.6" thickBot="1" x14ac:dyDescent="0.25">
      <c r="B14" s="136">
        <v>871</v>
      </c>
      <c r="C14" s="90" t="s">
        <v>22</v>
      </c>
      <c r="D14" s="90"/>
      <c r="E14" s="90" t="s">
        <v>507</v>
      </c>
      <c r="F14" s="104" t="s">
        <v>397</v>
      </c>
      <c r="G14" s="105" t="s">
        <v>398</v>
      </c>
      <c r="H14" s="169" t="s">
        <v>626</v>
      </c>
      <c r="I14" s="90" t="s">
        <v>94</v>
      </c>
      <c r="J14" s="183" t="s">
        <v>631</v>
      </c>
      <c r="K14" s="157" t="s">
        <v>632</v>
      </c>
      <c r="O14" s="124">
        <f>IF(Lista_de_contribuições[[#This Row],[Posicionamento da Área Técnica]]&lt;&gt;"",1,0)</f>
        <v>1</v>
      </c>
    </row>
    <row r="15" spans="2:22" ht="48.75" thickBot="1" x14ac:dyDescent="0.25">
      <c r="B15" s="136">
        <v>876</v>
      </c>
      <c r="C15" s="90" t="s">
        <v>424</v>
      </c>
      <c r="D15" s="90" t="s">
        <v>68</v>
      </c>
      <c r="E15" s="90" t="s">
        <v>507</v>
      </c>
      <c r="F15" s="104" t="s">
        <v>425</v>
      </c>
      <c r="G15" s="105"/>
      <c r="H15" s="169" t="s">
        <v>622</v>
      </c>
      <c r="I15" s="90" t="s">
        <v>94</v>
      </c>
      <c r="J15" s="159" t="s">
        <v>623</v>
      </c>
      <c r="K15" s="157"/>
      <c r="O15" s="124">
        <f>IF(Lista_de_contribuições[[#This Row],[Posicionamento da Área Técnica]]&lt;&gt;"",1,0)</f>
        <v>1</v>
      </c>
    </row>
    <row r="16" spans="2:22" ht="409.6" thickBot="1" x14ac:dyDescent="0.25">
      <c r="B16" s="136">
        <v>884</v>
      </c>
      <c r="C16" s="90" t="s">
        <v>435</v>
      </c>
      <c r="D16" s="90"/>
      <c r="E16" s="90" t="s">
        <v>507</v>
      </c>
      <c r="F16" s="104" t="s">
        <v>438</v>
      </c>
      <c r="G16" s="105" t="s">
        <v>439</v>
      </c>
      <c r="H16" s="169" t="s">
        <v>626</v>
      </c>
      <c r="I16" s="90" t="s">
        <v>93</v>
      </c>
      <c r="J16" s="183" t="s">
        <v>633</v>
      </c>
      <c r="K16" s="157" t="s">
        <v>632</v>
      </c>
      <c r="O16" s="124">
        <f>IF(Lista_de_contribuições[[#This Row],[Posicionamento da Área Técnica]]&lt;&gt;"",1,0)</f>
        <v>1</v>
      </c>
    </row>
    <row r="17" spans="2:15" ht="409.6" thickBot="1" x14ac:dyDescent="0.25">
      <c r="B17" s="136">
        <v>886</v>
      </c>
      <c r="C17" s="90" t="s">
        <v>452</v>
      </c>
      <c r="D17" s="90"/>
      <c r="E17" s="90" t="s">
        <v>507</v>
      </c>
      <c r="F17" s="104" t="s">
        <v>456</v>
      </c>
      <c r="G17" s="105" t="s">
        <v>457</v>
      </c>
      <c r="H17" s="169" t="s">
        <v>626</v>
      </c>
      <c r="I17" s="90" t="s">
        <v>94</v>
      </c>
      <c r="J17" s="183" t="s">
        <v>634</v>
      </c>
      <c r="K17" s="157" t="s">
        <v>632</v>
      </c>
      <c r="O17" s="124">
        <f>IF(Lista_de_contribuições[[#This Row],[Posicionamento da Área Técnica]]&lt;&gt;"",1,0)</f>
        <v>1</v>
      </c>
    </row>
    <row r="18" spans="2:15" ht="409.6" thickBot="1" x14ac:dyDescent="0.25">
      <c r="B18" s="136">
        <v>898</v>
      </c>
      <c r="C18" s="90" t="s">
        <v>22</v>
      </c>
      <c r="D18" s="90"/>
      <c r="E18" s="90" t="s">
        <v>507</v>
      </c>
      <c r="F18" s="104" t="s">
        <v>491</v>
      </c>
      <c r="G18" s="105" t="s">
        <v>492</v>
      </c>
      <c r="H18" s="169" t="s">
        <v>626</v>
      </c>
      <c r="I18" s="90" t="s">
        <v>94</v>
      </c>
      <c r="J18" s="183" t="s">
        <v>635</v>
      </c>
      <c r="K18" s="157"/>
      <c r="O18" s="124">
        <f>IF(Lista_de_contribuições[[#This Row],[Posicionamento da Área Técnica]]&lt;&gt;"",1,0)</f>
        <v>1</v>
      </c>
    </row>
    <row r="19" spans="2:15" ht="372.75" thickBot="1" x14ac:dyDescent="0.25">
      <c r="B19" s="136">
        <v>839</v>
      </c>
      <c r="C19" s="90" t="s">
        <v>261</v>
      </c>
      <c r="D19" s="90" t="s">
        <v>68</v>
      </c>
      <c r="E19" s="90" t="s">
        <v>508</v>
      </c>
      <c r="F19" s="104" t="s">
        <v>268</v>
      </c>
      <c r="G19" s="105" t="s">
        <v>269</v>
      </c>
      <c r="H19" s="169" t="s">
        <v>636</v>
      </c>
      <c r="I19" s="90" t="s">
        <v>93</v>
      </c>
      <c r="J19" s="183" t="s">
        <v>637</v>
      </c>
      <c r="K19" s="157" t="s">
        <v>768</v>
      </c>
      <c r="O19" s="124">
        <f>IF(Lista_de_contribuições[[#This Row],[Posicionamento da Área Técnica]]&lt;&gt;"",1,0)</f>
        <v>1</v>
      </c>
    </row>
    <row r="20" spans="2:15" ht="409.6" thickBot="1" x14ac:dyDescent="0.25">
      <c r="B20" s="136">
        <v>843</v>
      </c>
      <c r="C20" s="90" t="s">
        <v>304</v>
      </c>
      <c r="D20" s="90"/>
      <c r="E20" s="90" t="s">
        <v>508</v>
      </c>
      <c r="F20" s="104" t="s">
        <v>307</v>
      </c>
      <c r="G20" s="105" t="s">
        <v>308</v>
      </c>
      <c r="H20" s="169" t="s">
        <v>636</v>
      </c>
      <c r="I20" s="90" t="s">
        <v>93</v>
      </c>
      <c r="J20" s="183" t="s">
        <v>638</v>
      </c>
      <c r="K20" s="157" t="s">
        <v>639</v>
      </c>
      <c r="O20" s="124">
        <f>IF(Lista_de_contribuições[[#This Row],[Posicionamento da Área Técnica]]&lt;&gt;"",1,0)</f>
        <v>1</v>
      </c>
    </row>
    <row r="21" spans="2:15" ht="276.75" thickBot="1" x14ac:dyDescent="0.25">
      <c r="B21" s="136">
        <v>852</v>
      </c>
      <c r="C21" s="90" t="s">
        <v>330</v>
      </c>
      <c r="D21" s="90" t="s">
        <v>68</v>
      </c>
      <c r="E21" s="90" t="s">
        <v>508</v>
      </c>
      <c r="F21" s="104" t="s">
        <v>337</v>
      </c>
      <c r="G21" s="105" t="s">
        <v>338</v>
      </c>
      <c r="H21" s="169" t="s">
        <v>636</v>
      </c>
      <c r="I21" s="90" t="s">
        <v>91</v>
      </c>
      <c r="J21" s="183" t="s">
        <v>640</v>
      </c>
      <c r="K21" s="157"/>
      <c r="O21" s="124">
        <f>IF(Lista_de_contribuições[[#This Row],[Posicionamento da Área Técnica]]&lt;&gt;"",1,0)</f>
        <v>1</v>
      </c>
    </row>
    <row r="22" spans="2:15" ht="300.75" thickBot="1" x14ac:dyDescent="0.25">
      <c r="B22" s="136">
        <v>871</v>
      </c>
      <c r="C22" s="90" t="s">
        <v>22</v>
      </c>
      <c r="D22" s="90"/>
      <c r="E22" s="90" t="s">
        <v>508</v>
      </c>
      <c r="F22" s="104"/>
      <c r="G22" s="105" t="s">
        <v>399</v>
      </c>
      <c r="H22" s="169" t="s">
        <v>622</v>
      </c>
      <c r="I22" s="90" t="s">
        <v>94</v>
      </c>
      <c r="J22" s="183" t="s">
        <v>641</v>
      </c>
      <c r="K22" s="157"/>
      <c r="O22" s="124">
        <f>IF(Lista_de_contribuições[[#This Row],[Posicionamento da Área Técnica]]&lt;&gt;"",1,0)</f>
        <v>1</v>
      </c>
    </row>
    <row r="23" spans="2:15" ht="409.6" thickBot="1" x14ac:dyDescent="0.25">
      <c r="B23" s="136">
        <v>884</v>
      </c>
      <c r="C23" s="90" t="s">
        <v>435</v>
      </c>
      <c r="D23" s="90"/>
      <c r="E23" s="90" t="s">
        <v>508</v>
      </c>
      <c r="F23" s="104" t="s">
        <v>307</v>
      </c>
      <c r="G23" s="105" t="s">
        <v>440</v>
      </c>
      <c r="H23" s="169" t="s">
        <v>636</v>
      </c>
      <c r="I23" s="90" t="s">
        <v>94</v>
      </c>
      <c r="J23" s="183" t="s">
        <v>642</v>
      </c>
      <c r="K23" s="157" t="s">
        <v>639</v>
      </c>
      <c r="O23" s="124">
        <f>IF(Lista_de_contribuições[[#This Row],[Posicionamento da Área Técnica]]&lt;&gt;"",1,0)</f>
        <v>1</v>
      </c>
    </row>
    <row r="24" spans="2:15" ht="21" customHeight="1" thickBot="1" x14ac:dyDescent="0.25">
      <c r="B24" s="136">
        <v>839</v>
      </c>
      <c r="C24" s="90" t="s">
        <v>261</v>
      </c>
      <c r="D24" s="90" t="s">
        <v>68</v>
      </c>
      <c r="E24" s="90" t="s">
        <v>509</v>
      </c>
      <c r="F24" s="104" t="s">
        <v>265</v>
      </c>
      <c r="G24" s="105" t="s">
        <v>265</v>
      </c>
      <c r="H24" s="169" t="s">
        <v>622</v>
      </c>
      <c r="I24" s="90" t="s">
        <v>94</v>
      </c>
      <c r="J24" s="159"/>
      <c r="K24" s="157"/>
      <c r="O24" s="124">
        <f>IF(Lista_de_contribuições[[#This Row],[Posicionamento da Área Técnica]]&lt;&gt;"",1,0)</f>
        <v>1</v>
      </c>
    </row>
    <row r="25" spans="2:15" ht="409.6" thickBot="1" x14ac:dyDescent="0.25">
      <c r="B25" s="136">
        <v>843</v>
      </c>
      <c r="C25" s="90" t="s">
        <v>304</v>
      </c>
      <c r="D25" s="90"/>
      <c r="E25" s="90" t="s">
        <v>509</v>
      </c>
      <c r="F25" s="104" t="s">
        <v>309</v>
      </c>
      <c r="G25" s="105"/>
      <c r="H25" s="169" t="s">
        <v>649</v>
      </c>
      <c r="I25" s="90" t="s">
        <v>93</v>
      </c>
      <c r="J25" s="183" t="s">
        <v>644</v>
      </c>
      <c r="K25" s="157" t="s">
        <v>769</v>
      </c>
      <c r="O25" s="124">
        <f>IF(Lista_de_contribuições[[#This Row],[Posicionamento da Área Técnica]]&lt;&gt;"",1,0)</f>
        <v>1</v>
      </c>
    </row>
    <row r="26" spans="2:15" ht="409.6" thickBot="1" x14ac:dyDescent="0.25">
      <c r="B26" s="136">
        <v>871</v>
      </c>
      <c r="C26" s="90" t="s">
        <v>22</v>
      </c>
      <c r="D26" s="90"/>
      <c r="E26" s="90" t="s">
        <v>509</v>
      </c>
      <c r="F26" s="104" t="s">
        <v>400</v>
      </c>
      <c r="G26" s="105" t="s">
        <v>401</v>
      </c>
      <c r="H26" s="169" t="s">
        <v>643</v>
      </c>
      <c r="I26" s="90" t="s">
        <v>93</v>
      </c>
      <c r="J26" s="183" t="s">
        <v>645</v>
      </c>
      <c r="K26" s="157" t="s">
        <v>770</v>
      </c>
      <c r="O26" s="124">
        <f>IF(Lista_de_contribuições[[#This Row],[Posicionamento da Área Técnica]]&lt;&gt;"",1,0)</f>
        <v>1</v>
      </c>
    </row>
    <row r="27" spans="2:15" ht="409.6" thickBot="1" x14ac:dyDescent="0.25">
      <c r="B27" s="136">
        <v>884</v>
      </c>
      <c r="C27" s="90" t="s">
        <v>435</v>
      </c>
      <c r="D27" s="90"/>
      <c r="E27" s="90" t="s">
        <v>509</v>
      </c>
      <c r="F27" s="104" t="s">
        <v>441</v>
      </c>
      <c r="G27" s="105"/>
      <c r="H27" s="169" t="s">
        <v>648</v>
      </c>
      <c r="I27" s="90" t="s">
        <v>93</v>
      </c>
      <c r="J27" s="183" t="s">
        <v>646</v>
      </c>
      <c r="K27" s="157" t="s">
        <v>647</v>
      </c>
      <c r="O27" s="124">
        <f>IF(Lista_de_contribuições[[#This Row],[Posicionamento da Área Técnica]]&lt;&gt;"",1,0)</f>
        <v>1</v>
      </c>
    </row>
    <row r="28" spans="2:15" ht="72.75" thickBot="1" x14ac:dyDescent="0.25">
      <c r="B28" s="136">
        <v>839</v>
      </c>
      <c r="C28" s="90" t="s">
        <v>261</v>
      </c>
      <c r="D28" s="90" t="s">
        <v>68</v>
      </c>
      <c r="E28" s="90" t="s">
        <v>510</v>
      </c>
      <c r="F28" s="104" t="s">
        <v>265</v>
      </c>
      <c r="G28" s="105" t="s">
        <v>265</v>
      </c>
      <c r="H28" s="169" t="s">
        <v>622</v>
      </c>
      <c r="I28" s="90" t="s">
        <v>94</v>
      </c>
      <c r="J28" s="159" t="s">
        <v>623</v>
      </c>
      <c r="K28" s="157"/>
      <c r="O28" s="124">
        <f>IF(Lista_de_contribuições[[#This Row],[Posicionamento da Área Técnica]]&lt;&gt;"",1,0)</f>
        <v>1</v>
      </c>
    </row>
    <row r="29" spans="2:15" ht="408.75" thickBot="1" x14ac:dyDescent="0.25">
      <c r="B29" s="136">
        <v>884</v>
      </c>
      <c r="C29" s="90" t="s">
        <v>435</v>
      </c>
      <c r="D29" s="90"/>
      <c r="E29" s="90" t="s">
        <v>510</v>
      </c>
      <c r="F29" s="104" t="s">
        <v>442</v>
      </c>
      <c r="G29" s="105" t="s">
        <v>443</v>
      </c>
      <c r="H29" s="169" t="s">
        <v>648</v>
      </c>
      <c r="I29" s="90" t="s">
        <v>93</v>
      </c>
      <c r="J29" s="183" t="s">
        <v>650</v>
      </c>
      <c r="K29" s="157" t="s">
        <v>654</v>
      </c>
      <c r="O29" s="124">
        <f>IF(Lista_de_contribuições[[#This Row],[Posicionamento da Área Técnica]]&lt;&gt;"",1,0)</f>
        <v>1</v>
      </c>
    </row>
    <row r="30" spans="2:15" ht="21" customHeight="1" thickBot="1" x14ac:dyDescent="0.25">
      <c r="B30" s="136">
        <v>839</v>
      </c>
      <c r="C30" s="90" t="s">
        <v>261</v>
      </c>
      <c r="D30" s="90" t="s">
        <v>68</v>
      </c>
      <c r="E30" s="90" t="s">
        <v>511</v>
      </c>
      <c r="F30" s="104" t="s">
        <v>265</v>
      </c>
      <c r="G30" s="105" t="s">
        <v>265</v>
      </c>
      <c r="H30" s="169" t="s">
        <v>622</v>
      </c>
      <c r="I30" s="90" t="s">
        <v>94</v>
      </c>
      <c r="J30" s="159" t="s">
        <v>623</v>
      </c>
      <c r="K30" s="157"/>
      <c r="O30" s="124">
        <f>IF(Lista_de_contribuições[[#This Row],[Posicionamento da Área Técnica]]&lt;&gt;"",1,0)</f>
        <v>1</v>
      </c>
    </row>
    <row r="31" spans="2:15" ht="396.75" thickBot="1" x14ac:dyDescent="0.25">
      <c r="B31" s="136">
        <v>843</v>
      </c>
      <c r="C31" s="90" t="s">
        <v>304</v>
      </c>
      <c r="D31" s="90"/>
      <c r="E31" s="90" t="s">
        <v>511</v>
      </c>
      <c r="F31" s="104" t="s">
        <v>310</v>
      </c>
      <c r="G31" s="105"/>
      <c r="H31" s="169" t="s">
        <v>648</v>
      </c>
      <c r="I31" s="90" t="s">
        <v>93</v>
      </c>
      <c r="J31" s="183" t="s">
        <v>651</v>
      </c>
      <c r="K31" s="157" t="s">
        <v>654</v>
      </c>
      <c r="O31" s="124">
        <f>IF(Lista_de_contribuições[[#This Row],[Posicionamento da Área Técnica]]&lt;&gt;"",1,0)</f>
        <v>1</v>
      </c>
    </row>
    <row r="32" spans="2:15" ht="288.75" thickBot="1" x14ac:dyDescent="0.25">
      <c r="B32" s="136">
        <v>871</v>
      </c>
      <c r="C32" s="90" t="s">
        <v>22</v>
      </c>
      <c r="D32" s="90"/>
      <c r="E32" s="90" t="s">
        <v>511</v>
      </c>
      <c r="F32" s="104" t="s">
        <v>402</v>
      </c>
      <c r="G32" s="105" t="s">
        <v>403</v>
      </c>
      <c r="H32" s="169" t="s">
        <v>652</v>
      </c>
      <c r="I32" s="90" t="s">
        <v>91</v>
      </c>
      <c r="J32" s="183" t="s">
        <v>653</v>
      </c>
      <c r="K32" s="157"/>
      <c r="O32" s="124">
        <f>IF(Lista_de_contribuições[[#This Row],[Posicionamento da Área Técnica]]&lt;&gt;"",1,0)</f>
        <v>1</v>
      </c>
    </row>
    <row r="33" spans="2:15" ht="384.75" thickBot="1" x14ac:dyDescent="0.25">
      <c r="B33" s="136">
        <v>884</v>
      </c>
      <c r="C33" s="90" t="s">
        <v>435</v>
      </c>
      <c r="D33" s="90"/>
      <c r="E33" s="90" t="s">
        <v>511</v>
      </c>
      <c r="F33" s="104" t="s">
        <v>442</v>
      </c>
      <c r="G33" s="105" t="s">
        <v>443</v>
      </c>
      <c r="H33" s="169" t="s">
        <v>655</v>
      </c>
      <c r="I33" s="90" t="s">
        <v>93</v>
      </c>
      <c r="J33" s="183" t="s">
        <v>656</v>
      </c>
      <c r="K33" s="157" t="s">
        <v>654</v>
      </c>
      <c r="O33" s="124">
        <f>IF(Lista_de_contribuições[[#This Row],[Posicionamento da Área Técnica]]&lt;&gt;"",1,0)</f>
        <v>1</v>
      </c>
    </row>
    <row r="34" spans="2:15" ht="409.6" thickBot="1" x14ac:dyDescent="0.25">
      <c r="B34" s="136">
        <v>900</v>
      </c>
      <c r="C34" s="90" t="s">
        <v>487</v>
      </c>
      <c r="D34" s="90" t="s">
        <v>67</v>
      </c>
      <c r="E34" s="90" t="s">
        <v>511</v>
      </c>
      <c r="F34" s="104" t="s">
        <v>500</v>
      </c>
      <c r="G34" s="105" t="s">
        <v>501</v>
      </c>
      <c r="H34" s="169" t="s">
        <v>652</v>
      </c>
      <c r="I34" s="90" t="s">
        <v>93</v>
      </c>
      <c r="J34" s="183" t="s">
        <v>657</v>
      </c>
      <c r="K34" s="157" t="s">
        <v>771</v>
      </c>
      <c r="O34" s="124">
        <f>IF(Lista_de_contribuições[[#This Row],[Posicionamento da Área Técnica]]&lt;&gt;"",1,0)</f>
        <v>1</v>
      </c>
    </row>
    <row r="35" spans="2:15" ht="21" customHeight="1" thickBot="1" x14ac:dyDescent="0.25">
      <c r="B35" s="136">
        <v>839</v>
      </c>
      <c r="C35" s="90" t="s">
        <v>261</v>
      </c>
      <c r="D35" s="90" t="s">
        <v>68</v>
      </c>
      <c r="E35" s="90" t="s">
        <v>512</v>
      </c>
      <c r="F35" s="104" t="s">
        <v>265</v>
      </c>
      <c r="G35" s="105" t="s">
        <v>265</v>
      </c>
      <c r="H35" s="169" t="s">
        <v>622</v>
      </c>
      <c r="I35" s="90" t="s">
        <v>94</v>
      </c>
      <c r="J35" s="159" t="s">
        <v>623</v>
      </c>
      <c r="K35" s="157"/>
      <c r="O35" s="124">
        <f>IF(Lista_de_contribuições[[#This Row],[Posicionamento da Área Técnica]]&lt;&gt;"",1,0)</f>
        <v>1</v>
      </c>
    </row>
    <row r="36" spans="2:15" ht="372.75" thickBot="1" x14ac:dyDescent="0.25">
      <c r="B36" s="136">
        <v>843</v>
      </c>
      <c r="C36" s="90" t="s">
        <v>304</v>
      </c>
      <c r="D36" s="90"/>
      <c r="E36" s="90" t="s">
        <v>512</v>
      </c>
      <c r="F36" s="104" t="s">
        <v>311</v>
      </c>
      <c r="G36" s="105" t="s">
        <v>312</v>
      </c>
      <c r="H36" s="169" t="s">
        <v>636</v>
      </c>
      <c r="I36" s="90" t="s">
        <v>93</v>
      </c>
      <c r="J36" s="183" t="s">
        <v>658</v>
      </c>
      <c r="K36" s="157" t="s">
        <v>659</v>
      </c>
      <c r="O36" s="124">
        <f>IF(Lista_de_contribuições[[#This Row],[Posicionamento da Área Técnica]]&lt;&gt;"",1,0)</f>
        <v>1</v>
      </c>
    </row>
    <row r="37" spans="2:15" ht="409.6" thickBot="1" x14ac:dyDescent="0.25">
      <c r="B37" s="136">
        <v>871</v>
      </c>
      <c r="C37" s="90" t="s">
        <v>22</v>
      </c>
      <c r="D37" s="90"/>
      <c r="E37" s="90" t="s">
        <v>512</v>
      </c>
      <c r="F37" s="104" t="s">
        <v>404</v>
      </c>
      <c r="G37" s="105" t="s">
        <v>405</v>
      </c>
      <c r="H37" s="169" t="s">
        <v>652</v>
      </c>
      <c r="I37" s="90" t="s">
        <v>93</v>
      </c>
      <c r="J37" s="183" t="s">
        <v>660</v>
      </c>
      <c r="K37" s="157" t="s">
        <v>772</v>
      </c>
      <c r="O37" s="124">
        <f>IF(Lista_de_contribuições[[#This Row],[Posicionamento da Área Técnica]]&lt;&gt;"",1,0)</f>
        <v>1</v>
      </c>
    </row>
    <row r="38" spans="2:15" ht="372.75" thickBot="1" x14ac:dyDescent="0.25">
      <c r="B38" s="136">
        <v>884</v>
      </c>
      <c r="C38" s="90" t="s">
        <v>435</v>
      </c>
      <c r="D38" s="90"/>
      <c r="E38" s="90" t="s">
        <v>512</v>
      </c>
      <c r="F38" s="104" t="s">
        <v>444</v>
      </c>
      <c r="G38" s="105" t="s">
        <v>312</v>
      </c>
      <c r="H38" s="169" t="s">
        <v>636</v>
      </c>
      <c r="I38" s="90" t="s">
        <v>93</v>
      </c>
      <c r="J38" s="183" t="s">
        <v>658</v>
      </c>
      <c r="K38" s="157" t="s">
        <v>659</v>
      </c>
      <c r="O38" s="124">
        <f>IF(Lista_de_contribuições[[#This Row],[Posicionamento da Área Técnica]]&lt;&gt;"",1,0)</f>
        <v>1</v>
      </c>
    </row>
    <row r="39" spans="2:15" ht="372.75" thickBot="1" x14ac:dyDescent="0.25">
      <c r="B39" s="136">
        <v>886</v>
      </c>
      <c r="C39" s="90" t="s">
        <v>452</v>
      </c>
      <c r="D39" s="90"/>
      <c r="E39" s="90" t="s">
        <v>512</v>
      </c>
      <c r="F39" s="104" t="s">
        <v>444</v>
      </c>
      <c r="G39" s="105" t="s">
        <v>312</v>
      </c>
      <c r="H39" s="169" t="s">
        <v>636</v>
      </c>
      <c r="I39" s="90" t="s">
        <v>93</v>
      </c>
      <c r="J39" s="183" t="s">
        <v>658</v>
      </c>
      <c r="K39" s="157" t="s">
        <v>661</v>
      </c>
      <c r="O39" s="124">
        <f>IF(Lista_de_contribuições[[#This Row],[Posicionamento da Área Técnica]]&lt;&gt;"",1,0)</f>
        <v>1</v>
      </c>
    </row>
    <row r="40" spans="2:15" ht="21" customHeight="1" thickBot="1" x14ac:dyDescent="0.25">
      <c r="B40" s="136">
        <v>839</v>
      </c>
      <c r="C40" s="90" t="s">
        <v>261</v>
      </c>
      <c r="D40" s="90" t="s">
        <v>68</v>
      </c>
      <c r="E40" s="90" t="s">
        <v>513</v>
      </c>
      <c r="F40" s="104" t="s">
        <v>265</v>
      </c>
      <c r="G40" s="105" t="s">
        <v>265</v>
      </c>
      <c r="H40" s="169" t="s">
        <v>622</v>
      </c>
      <c r="I40" s="90" t="s">
        <v>94</v>
      </c>
      <c r="J40" s="159" t="s">
        <v>623</v>
      </c>
      <c r="K40" s="157"/>
      <c r="O40" s="124">
        <f>IF(Lista_de_contribuições[[#This Row],[Posicionamento da Área Técnica]]&lt;&gt;"",1,0)</f>
        <v>1</v>
      </c>
    </row>
    <row r="41" spans="2:15" ht="216.75" thickBot="1" x14ac:dyDescent="0.25">
      <c r="B41" s="136">
        <v>871</v>
      </c>
      <c r="C41" s="90" t="s">
        <v>22</v>
      </c>
      <c r="D41" s="90"/>
      <c r="E41" s="90" t="s">
        <v>513</v>
      </c>
      <c r="F41" s="104"/>
      <c r="G41" s="105" t="s">
        <v>406</v>
      </c>
      <c r="H41" s="169" t="s">
        <v>622</v>
      </c>
      <c r="I41" s="90" t="s">
        <v>94</v>
      </c>
      <c r="J41" s="159" t="s">
        <v>623</v>
      </c>
      <c r="K41" s="157"/>
      <c r="O41" s="124">
        <f>IF(Lista_de_contribuições[[#This Row],[Posicionamento da Área Técnica]]&lt;&gt;"",1,0)</f>
        <v>1</v>
      </c>
    </row>
    <row r="42" spans="2:15" ht="21" customHeight="1" thickBot="1" x14ac:dyDescent="0.25">
      <c r="B42" s="136">
        <v>839</v>
      </c>
      <c r="C42" s="90" t="s">
        <v>261</v>
      </c>
      <c r="D42" s="90" t="s">
        <v>68</v>
      </c>
      <c r="E42" s="90" t="s">
        <v>514</v>
      </c>
      <c r="F42" s="104" t="s">
        <v>265</v>
      </c>
      <c r="G42" s="105" t="s">
        <v>265</v>
      </c>
      <c r="H42" s="169" t="s">
        <v>622</v>
      </c>
      <c r="I42" s="90" t="s">
        <v>94</v>
      </c>
      <c r="J42" s="159" t="s">
        <v>623</v>
      </c>
      <c r="K42" s="157"/>
      <c r="O42" s="124">
        <f>IF(Lista_de_contribuições[[#This Row],[Posicionamento da Área Técnica]]&lt;&gt;"",1,0)</f>
        <v>1</v>
      </c>
    </row>
    <row r="43" spans="2:15" ht="252.75" thickBot="1" x14ac:dyDescent="0.25">
      <c r="B43" s="136">
        <v>843</v>
      </c>
      <c r="C43" s="90" t="s">
        <v>304</v>
      </c>
      <c r="D43" s="90"/>
      <c r="E43" s="90" t="s">
        <v>514</v>
      </c>
      <c r="F43" s="104" t="s">
        <v>313</v>
      </c>
      <c r="G43" s="105" t="s">
        <v>314</v>
      </c>
      <c r="H43" s="169" t="s">
        <v>662</v>
      </c>
      <c r="I43" s="90" t="s">
        <v>93</v>
      </c>
      <c r="J43" s="183" t="s">
        <v>663</v>
      </c>
      <c r="K43" s="157" t="s">
        <v>664</v>
      </c>
      <c r="O43" s="124">
        <f>IF(Lista_de_contribuições[[#This Row],[Posicionamento da Área Técnica]]&lt;&gt;"",1,0)</f>
        <v>1</v>
      </c>
    </row>
    <row r="44" spans="2:15" ht="240.75" thickBot="1" x14ac:dyDescent="0.25">
      <c r="B44" s="136">
        <v>871</v>
      </c>
      <c r="C44" s="90" t="s">
        <v>22</v>
      </c>
      <c r="D44" s="90"/>
      <c r="E44" s="90" t="s">
        <v>514</v>
      </c>
      <c r="F44" s="104"/>
      <c r="G44" s="105" t="s">
        <v>407</v>
      </c>
      <c r="H44" s="169" t="s">
        <v>622</v>
      </c>
      <c r="I44" s="90" t="s">
        <v>94</v>
      </c>
      <c r="J44" s="159" t="s">
        <v>623</v>
      </c>
      <c r="K44" s="157"/>
      <c r="O44" s="124">
        <f>IF(Lista_de_contribuições[[#This Row],[Posicionamento da Área Técnica]]&lt;&gt;"",1,0)</f>
        <v>1</v>
      </c>
    </row>
    <row r="45" spans="2:15" ht="252.75" thickBot="1" x14ac:dyDescent="0.25">
      <c r="B45" s="136">
        <v>884</v>
      </c>
      <c r="C45" s="90" t="s">
        <v>435</v>
      </c>
      <c r="D45" s="90"/>
      <c r="E45" s="90" t="s">
        <v>514</v>
      </c>
      <c r="F45" s="104" t="s">
        <v>445</v>
      </c>
      <c r="G45" s="105" t="s">
        <v>446</v>
      </c>
      <c r="H45" s="169" t="s">
        <v>662</v>
      </c>
      <c r="I45" s="90" t="s">
        <v>93</v>
      </c>
      <c r="J45" s="183" t="s">
        <v>663</v>
      </c>
      <c r="K45" s="157" t="s">
        <v>665</v>
      </c>
      <c r="O45" s="124">
        <f>IF(Lista_de_contribuições[[#This Row],[Posicionamento da Área Técnica]]&lt;&gt;"",1,0)</f>
        <v>1</v>
      </c>
    </row>
    <row r="46" spans="2:15" ht="204.75" thickBot="1" x14ac:dyDescent="0.25">
      <c r="B46" s="136">
        <v>886</v>
      </c>
      <c r="C46" s="90" t="s">
        <v>452</v>
      </c>
      <c r="D46" s="90"/>
      <c r="E46" s="90" t="s">
        <v>514</v>
      </c>
      <c r="F46" s="104" t="s">
        <v>313</v>
      </c>
      <c r="G46" s="105" t="s">
        <v>446</v>
      </c>
      <c r="H46" s="169" t="s">
        <v>662</v>
      </c>
      <c r="I46" s="90" t="s">
        <v>93</v>
      </c>
      <c r="J46" s="183" t="s">
        <v>666</v>
      </c>
      <c r="K46" s="157" t="s">
        <v>665</v>
      </c>
      <c r="O46" s="124">
        <f>IF(Lista_de_contribuições[[#This Row],[Posicionamento da Área Técnica]]&lt;&gt;"",1,0)</f>
        <v>1</v>
      </c>
    </row>
    <row r="47" spans="2:15" ht="21" customHeight="1" thickBot="1" x14ac:dyDescent="0.25">
      <c r="B47" s="136">
        <v>839</v>
      </c>
      <c r="C47" s="90" t="s">
        <v>261</v>
      </c>
      <c r="D47" s="90" t="s">
        <v>68</v>
      </c>
      <c r="E47" s="90" t="s">
        <v>515</v>
      </c>
      <c r="F47" s="104" t="s">
        <v>265</v>
      </c>
      <c r="G47" s="105" t="s">
        <v>265</v>
      </c>
      <c r="H47" s="169" t="s">
        <v>622</v>
      </c>
      <c r="I47" s="90" t="s">
        <v>94</v>
      </c>
      <c r="J47" s="159" t="s">
        <v>623</v>
      </c>
      <c r="K47" s="157"/>
      <c r="O47" s="124">
        <f>IF(Lista_de_contribuições[[#This Row],[Posicionamento da Área Técnica]]&lt;&gt;"",1,0)</f>
        <v>1</v>
      </c>
    </row>
    <row r="48" spans="2:15" ht="409.6" thickBot="1" x14ac:dyDescent="0.25">
      <c r="B48" s="136">
        <v>843</v>
      </c>
      <c r="C48" s="90" t="s">
        <v>304</v>
      </c>
      <c r="D48" s="90"/>
      <c r="E48" s="90" t="s">
        <v>515</v>
      </c>
      <c r="F48" s="104" t="s">
        <v>315</v>
      </c>
      <c r="G48" s="105" t="s">
        <v>314</v>
      </c>
      <c r="H48" s="169" t="s">
        <v>667</v>
      </c>
      <c r="I48" s="90" t="s">
        <v>94</v>
      </c>
      <c r="J48" s="183" t="s">
        <v>666</v>
      </c>
      <c r="K48" s="157"/>
      <c r="O48" s="124">
        <f>IF(Lista_de_contribuições[[#This Row],[Posicionamento da Área Técnica]]&lt;&gt;"",1,0)</f>
        <v>1</v>
      </c>
    </row>
    <row r="49" spans="2:15" ht="409.6" thickBot="1" x14ac:dyDescent="0.25">
      <c r="B49" s="136">
        <v>871</v>
      </c>
      <c r="C49" s="90" t="s">
        <v>22</v>
      </c>
      <c r="D49" s="90"/>
      <c r="E49" s="90" t="s">
        <v>515</v>
      </c>
      <c r="F49" s="104" t="s">
        <v>408</v>
      </c>
      <c r="G49" s="105" t="s">
        <v>409</v>
      </c>
      <c r="H49" s="169" t="s">
        <v>667</v>
      </c>
      <c r="I49" s="90" t="s">
        <v>94</v>
      </c>
      <c r="J49" s="183" t="s">
        <v>668</v>
      </c>
      <c r="K49" s="157"/>
      <c r="O49" s="124">
        <f>IF(Lista_de_contribuições[[#This Row],[Posicionamento da Área Técnica]]&lt;&gt;"",1,0)</f>
        <v>1</v>
      </c>
    </row>
    <row r="50" spans="2:15" ht="409.6" thickBot="1" x14ac:dyDescent="0.25">
      <c r="B50" s="136">
        <v>884</v>
      </c>
      <c r="C50" s="90" t="s">
        <v>435</v>
      </c>
      <c r="D50" s="90"/>
      <c r="E50" s="90" t="s">
        <v>515</v>
      </c>
      <c r="F50" s="104" t="s">
        <v>315</v>
      </c>
      <c r="G50" s="105" t="s">
        <v>446</v>
      </c>
      <c r="H50" s="169" t="s">
        <v>667</v>
      </c>
      <c r="I50" s="90" t="s">
        <v>94</v>
      </c>
      <c r="J50" s="183" t="s">
        <v>666</v>
      </c>
      <c r="K50" s="157"/>
      <c r="O50" s="124">
        <f>IF(Lista_de_contribuições[[#This Row],[Posicionamento da Área Técnica]]&lt;&gt;"",1,0)</f>
        <v>1</v>
      </c>
    </row>
    <row r="51" spans="2:15" ht="409.6" thickBot="1" x14ac:dyDescent="0.25">
      <c r="B51" s="136">
        <v>886</v>
      </c>
      <c r="C51" s="90" t="s">
        <v>452</v>
      </c>
      <c r="D51" s="90"/>
      <c r="E51" s="90" t="s">
        <v>515</v>
      </c>
      <c r="F51" s="104" t="s">
        <v>315</v>
      </c>
      <c r="G51" s="105" t="s">
        <v>446</v>
      </c>
      <c r="H51" s="169" t="s">
        <v>667</v>
      </c>
      <c r="I51" s="90" t="s">
        <v>94</v>
      </c>
      <c r="J51" s="183" t="s">
        <v>666</v>
      </c>
      <c r="K51" s="157"/>
      <c r="O51" s="124">
        <f>IF(Lista_de_contribuições[[#This Row],[Posicionamento da Área Técnica]]&lt;&gt;"",1,0)</f>
        <v>1</v>
      </c>
    </row>
    <row r="52" spans="2:15" ht="336.75" thickBot="1" x14ac:dyDescent="0.25">
      <c r="B52" s="136">
        <v>839</v>
      </c>
      <c r="C52" s="90" t="s">
        <v>261</v>
      </c>
      <c r="D52" s="90" t="s">
        <v>68</v>
      </c>
      <c r="E52" s="90" t="s">
        <v>516</v>
      </c>
      <c r="F52" s="104" t="s">
        <v>270</v>
      </c>
      <c r="G52" s="105" t="s">
        <v>271</v>
      </c>
      <c r="H52" s="169" t="s">
        <v>669</v>
      </c>
      <c r="I52" s="90" t="s">
        <v>94</v>
      </c>
      <c r="J52" s="183" t="s">
        <v>670</v>
      </c>
      <c r="K52" s="157"/>
      <c r="O52" s="124">
        <f>IF(Lista_de_contribuições[[#This Row],[Posicionamento da Área Técnica]]&lt;&gt;"",1,0)</f>
        <v>1</v>
      </c>
    </row>
    <row r="53" spans="2:15" ht="336.75" thickBot="1" x14ac:dyDescent="0.25">
      <c r="B53" s="136">
        <v>852</v>
      </c>
      <c r="C53" s="90" t="s">
        <v>330</v>
      </c>
      <c r="D53" s="90" t="s">
        <v>68</v>
      </c>
      <c r="E53" s="90" t="s">
        <v>516</v>
      </c>
      <c r="F53" s="104" t="s">
        <v>339</v>
      </c>
      <c r="G53" s="105" t="s">
        <v>340</v>
      </c>
      <c r="H53" s="169" t="s">
        <v>671</v>
      </c>
      <c r="I53" s="90" t="s">
        <v>94</v>
      </c>
      <c r="J53" s="183" t="s">
        <v>670</v>
      </c>
      <c r="K53" s="157"/>
      <c r="O53" s="124">
        <f>IF(Lista_de_contribuições[[#This Row],[Posicionamento da Área Técnica]]&lt;&gt;"",1,0)</f>
        <v>1</v>
      </c>
    </row>
    <row r="54" spans="2:15" ht="409.6" thickBot="1" x14ac:dyDescent="0.25">
      <c r="B54" s="136">
        <v>871</v>
      </c>
      <c r="C54" s="90" t="s">
        <v>22</v>
      </c>
      <c r="D54" s="90"/>
      <c r="E54" s="90" t="s">
        <v>516</v>
      </c>
      <c r="F54" s="104"/>
      <c r="G54" s="105" t="s">
        <v>410</v>
      </c>
      <c r="H54" s="169" t="s">
        <v>669</v>
      </c>
      <c r="I54" s="90" t="s">
        <v>94</v>
      </c>
      <c r="J54" s="183" t="s">
        <v>672</v>
      </c>
      <c r="K54" s="157"/>
      <c r="O54" s="124">
        <f>IF(Lista_de_contribuições[[#This Row],[Posicionamento da Área Técnica]]&lt;&gt;"",1,0)</f>
        <v>1</v>
      </c>
    </row>
    <row r="55" spans="2:15" ht="409.6" thickBot="1" x14ac:dyDescent="0.25">
      <c r="B55" s="136">
        <v>886</v>
      </c>
      <c r="C55" s="90" t="s">
        <v>452</v>
      </c>
      <c r="D55" s="90"/>
      <c r="E55" s="90" t="s">
        <v>516</v>
      </c>
      <c r="F55" s="104" t="s">
        <v>458</v>
      </c>
      <c r="G55" s="105" t="s">
        <v>459</v>
      </c>
      <c r="H55" s="169" t="s">
        <v>669</v>
      </c>
      <c r="I55" s="90" t="s">
        <v>94</v>
      </c>
      <c r="J55" s="183" t="s">
        <v>673</v>
      </c>
      <c r="K55" s="157"/>
      <c r="O55" s="124">
        <f>IF(Lista_de_contribuições[[#This Row],[Posicionamento da Área Técnica]]&lt;&gt;"",1,0)</f>
        <v>1</v>
      </c>
    </row>
    <row r="56" spans="2:15" ht="21" customHeight="1" thickBot="1" x14ac:dyDescent="0.25">
      <c r="B56" s="136">
        <v>839</v>
      </c>
      <c r="C56" s="90" t="s">
        <v>261</v>
      </c>
      <c r="D56" s="90" t="s">
        <v>68</v>
      </c>
      <c r="E56" s="90" t="s">
        <v>517</v>
      </c>
      <c r="F56" s="104" t="s">
        <v>265</v>
      </c>
      <c r="G56" s="105" t="s">
        <v>265</v>
      </c>
      <c r="H56" s="169" t="s">
        <v>622</v>
      </c>
      <c r="I56" s="90" t="s">
        <v>94</v>
      </c>
      <c r="J56" s="159" t="s">
        <v>623</v>
      </c>
      <c r="K56" s="157"/>
      <c r="O56" s="124">
        <f>IF(Lista_de_contribuições[[#This Row],[Posicionamento da Área Técnica]]&lt;&gt;"",1,0)</f>
        <v>1</v>
      </c>
    </row>
    <row r="57" spans="2:15" ht="409.6" thickBot="1" x14ac:dyDescent="0.25">
      <c r="B57" s="136">
        <v>886</v>
      </c>
      <c r="C57" s="90" t="s">
        <v>452</v>
      </c>
      <c r="D57" s="90"/>
      <c r="E57" s="90" t="s">
        <v>517</v>
      </c>
      <c r="F57" s="104" t="s">
        <v>460</v>
      </c>
      <c r="G57" s="105" t="s">
        <v>461</v>
      </c>
      <c r="H57" s="169" t="s">
        <v>636</v>
      </c>
      <c r="I57" s="90" t="s">
        <v>93</v>
      </c>
      <c r="J57" s="183" t="s">
        <v>674</v>
      </c>
      <c r="K57" s="157" t="s">
        <v>675</v>
      </c>
      <c r="O57" s="124">
        <f>IF(Lista_de_contribuições[[#This Row],[Posicionamento da Área Técnica]]&lt;&gt;"",1,0)</f>
        <v>1</v>
      </c>
    </row>
    <row r="58" spans="2:15" ht="72.75" thickBot="1" x14ac:dyDescent="0.25">
      <c r="B58" s="136">
        <v>900</v>
      </c>
      <c r="C58" s="90" t="s">
        <v>487</v>
      </c>
      <c r="D58" s="90" t="s">
        <v>67</v>
      </c>
      <c r="E58" s="90" t="s">
        <v>517</v>
      </c>
      <c r="F58" s="104" t="s">
        <v>502</v>
      </c>
      <c r="G58" s="105" t="s">
        <v>503</v>
      </c>
      <c r="H58" s="169" t="s">
        <v>676</v>
      </c>
      <c r="I58" s="90" t="s">
        <v>93</v>
      </c>
      <c r="J58" s="183" t="s">
        <v>677</v>
      </c>
      <c r="K58" s="157" t="s">
        <v>678</v>
      </c>
      <c r="O58" s="124">
        <f>IF(Lista_de_contribuições[[#This Row],[Posicionamento da Área Técnica]]&lt;&gt;"",1,0)</f>
        <v>1</v>
      </c>
    </row>
    <row r="59" spans="2:15" ht="21" customHeight="1" thickBot="1" x14ac:dyDescent="0.25">
      <c r="B59" s="136">
        <v>839</v>
      </c>
      <c r="C59" s="90" t="s">
        <v>261</v>
      </c>
      <c r="D59" s="90" t="s">
        <v>68</v>
      </c>
      <c r="E59" s="90" t="s">
        <v>518</v>
      </c>
      <c r="F59" s="104" t="s">
        <v>265</v>
      </c>
      <c r="G59" s="105" t="s">
        <v>265</v>
      </c>
      <c r="H59" s="169" t="s">
        <v>622</v>
      </c>
      <c r="I59" s="90" t="s">
        <v>94</v>
      </c>
      <c r="J59" s="159" t="s">
        <v>623</v>
      </c>
      <c r="K59" s="157"/>
      <c r="O59" s="124">
        <f>IF(Lista_de_contribuições[[#This Row],[Posicionamento da Área Técnica]]&lt;&gt;"",1,0)</f>
        <v>1</v>
      </c>
    </row>
    <row r="60" spans="2:15" ht="264.75" thickBot="1" x14ac:dyDescent="0.25">
      <c r="B60" s="136">
        <v>852</v>
      </c>
      <c r="C60" s="90" t="s">
        <v>330</v>
      </c>
      <c r="D60" s="90" t="s">
        <v>68</v>
      </c>
      <c r="E60" s="90" t="s">
        <v>518</v>
      </c>
      <c r="F60" s="104" t="s">
        <v>341</v>
      </c>
      <c r="G60" s="105" t="s">
        <v>342</v>
      </c>
      <c r="H60" s="169" t="s">
        <v>679</v>
      </c>
      <c r="I60" s="90" t="s">
        <v>93</v>
      </c>
      <c r="J60" s="183" t="s">
        <v>680</v>
      </c>
      <c r="K60" s="157" t="s">
        <v>681</v>
      </c>
      <c r="O60" s="124">
        <f>IF(Lista_de_contribuições[[#This Row],[Posicionamento da Área Técnica]]&lt;&gt;"",1,0)</f>
        <v>1</v>
      </c>
    </row>
    <row r="61" spans="2:15" ht="144.75" thickBot="1" x14ac:dyDescent="0.25">
      <c r="B61" s="136">
        <v>886</v>
      </c>
      <c r="C61" s="90" t="s">
        <v>452</v>
      </c>
      <c r="D61" s="90"/>
      <c r="E61" s="90" t="s">
        <v>518</v>
      </c>
      <c r="F61" s="104" t="s">
        <v>462</v>
      </c>
      <c r="G61" s="105" t="s">
        <v>463</v>
      </c>
      <c r="H61" s="169" t="s">
        <v>679</v>
      </c>
      <c r="I61" s="90" t="s">
        <v>91</v>
      </c>
      <c r="J61" s="183" t="s">
        <v>682</v>
      </c>
      <c r="K61" s="157"/>
      <c r="O61" s="124">
        <f>IF(Lista_de_contribuições[[#This Row],[Posicionamento da Área Técnica]]&lt;&gt;"",1,0)</f>
        <v>1</v>
      </c>
    </row>
    <row r="62" spans="2:15" ht="21" customHeight="1" thickBot="1" x14ac:dyDescent="0.25">
      <c r="B62" s="136">
        <v>839</v>
      </c>
      <c r="C62" s="90" t="s">
        <v>261</v>
      </c>
      <c r="D62" s="90" t="s">
        <v>68</v>
      </c>
      <c r="E62" s="90" t="s">
        <v>519</v>
      </c>
      <c r="F62" s="104" t="s">
        <v>265</v>
      </c>
      <c r="G62" s="105" t="s">
        <v>265</v>
      </c>
      <c r="H62" s="169" t="s">
        <v>622</v>
      </c>
      <c r="I62" s="90" t="s">
        <v>94</v>
      </c>
      <c r="J62" s="159" t="s">
        <v>623</v>
      </c>
      <c r="K62" s="157"/>
      <c r="O62" s="124">
        <f>IF(Lista_de_contribuições[[#This Row],[Posicionamento da Área Técnica]]&lt;&gt;"",1,0)</f>
        <v>1</v>
      </c>
    </row>
    <row r="63" spans="2:15" ht="252.75" thickBot="1" x14ac:dyDescent="0.25">
      <c r="B63" s="136">
        <v>843</v>
      </c>
      <c r="C63" s="90" t="s">
        <v>304</v>
      </c>
      <c r="D63" s="90"/>
      <c r="E63" s="90" t="s">
        <v>519</v>
      </c>
      <c r="F63" s="104" t="s">
        <v>316</v>
      </c>
      <c r="G63" s="105" t="s">
        <v>317</v>
      </c>
      <c r="H63" s="169" t="s">
        <v>636</v>
      </c>
      <c r="I63" s="90" t="s">
        <v>93</v>
      </c>
      <c r="J63" s="183" t="s">
        <v>683</v>
      </c>
      <c r="K63" s="157" t="s">
        <v>684</v>
      </c>
      <c r="O63" s="124">
        <f>IF(Lista_de_contribuições[[#This Row],[Posicionamento da Área Técnica]]&lt;&gt;"",1,0)</f>
        <v>1</v>
      </c>
    </row>
    <row r="64" spans="2:15" ht="409.6" thickBot="1" x14ac:dyDescent="0.25">
      <c r="B64" s="136">
        <v>871</v>
      </c>
      <c r="C64" s="90" t="s">
        <v>22</v>
      </c>
      <c r="D64" s="90"/>
      <c r="E64" s="90" t="s">
        <v>519</v>
      </c>
      <c r="F64" s="104" t="s">
        <v>411</v>
      </c>
      <c r="G64" s="105" t="s">
        <v>412</v>
      </c>
      <c r="H64" s="169" t="s">
        <v>685</v>
      </c>
      <c r="I64" s="90" t="s">
        <v>93</v>
      </c>
      <c r="J64" s="183" t="s">
        <v>766</v>
      </c>
      <c r="K64" s="157" t="s">
        <v>773</v>
      </c>
      <c r="O64" s="124">
        <f>IF(Lista_de_contribuições[[#This Row],[Posicionamento da Área Técnica]]&lt;&gt;"",1,0)</f>
        <v>1</v>
      </c>
    </row>
    <row r="65" spans="2:15" ht="264.75" thickBot="1" x14ac:dyDescent="0.25">
      <c r="B65" s="136">
        <v>884</v>
      </c>
      <c r="C65" s="90" t="s">
        <v>435</v>
      </c>
      <c r="D65" s="90"/>
      <c r="E65" s="90" t="s">
        <v>519</v>
      </c>
      <c r="F65" s="104" t="s">
        <v>316</v>
      </c>
      <c r="G65" s="105" t="s">
        <v>317</v>
      </c>
      <c r="H65" s="169" t="s">
        <v>636</v>
      </c>
      <c r="I65" s="90" t="s">
        <v>93</v>
      </c>
      <c r="J65" s="183" t="s">
        <v>686</v>
      </c>
      <c r="K65" s="157" t="s">
        <v>684</v>
      </c>
      <c r="O65" s="124">
        <f>IF(Lista_de_contribuições[[#This Row],[Posicionamento da Área Técnica]]&lt;&gt;"",1,0)</f>
        <v>1</v>
      </c>
    </row>
    <row r="66" spans="2:15" ht="409.6" thickBot="1" x14ac:dyDescent="0.25">
      <c r="B66" s="136">
        <v>886</v>
      </c>
      <c r="C66" s="90" t="s">
        <v>452</v>
      </c>
      <c r="D66" s="90"/>
      <c r="E66" s="90" t="s">
        <v>519</v>
      </c>
      <c r="F66" s="104" t="s">
        <v>464</v>
      </c>
      <c r="G66" s="105" t="s">
        <v>465</v>
      </c>
      <c r="H66" s="169" t="s">
        <v>636</v>
      </c>
      <c r="I66" s="90" t="s">
        <v>93</v>
      </c>
      <c r="J66" s="183" t="s">
        <v>687</v>
      </c>
      <c r="K66" s="157"/>
      <c r="O66" s="124">
        <f>IF(Lista_de_contribuições[[#This Row],[Posicionamento da Área Técnica]]&lt;&gt;"",1,0)</f>
        <v>1</v>
      </c>
    </row>
    <row r="67" spans="2:15" ht="21" customHeight="1" thickBot="1" x14ac:dyDescent="0.25">
      <c r="B67" s="136">
        <v>839</v>
      </c>
      <c r="C67" s="90" t="s">
        <v>261</v>
      </c>
      <c r="D67" s="90" t="s">
        <v>68</v>
      </c>
      <c r="E67" s="90" t="s">
        <v>520</v>
      </c>
      <c r="F67" s="104" t="s">
        <v>265</v>
      </c>
      <c r="G67" s="105" t="s">
        <v>265</v>
      </c>
      <c r="H67" s="169" t="s">
        <v>622</v>
      </c>
      <c r="I67" s="90" t="s">
        <v>94</v>
      </c>
      <c r="J67" s="159" t="s">
        <v>623</v>
      </c>
      <c r="K67" s="157"/>
      <c r="O67" s="124">
        <f>IF(Lista_de_contribuições[[#This Row],[Posicionamento da Área Técnica]]&lt;&gt;"",1,0)</f>
        <v>1</v>
      </c>
    </row>
    <row r="68" spans="2:15" ht="144.75" thickBot="1" x14ac:dyDescent="0.25">
      <c r="B68" s="136">
        <v>843</v>
      </c>
      <c r="C68" s="90" t="s">
        <v>304</v>
      </c>
      <c r="D68" s="90"/>
      <c r="E68" s="90" t="s">
        <v>520</v>
      </c>
      <c r="F68" s="104" t="s">
        <v>318</v>
      </c>
      <c r="G68" s="105" t="s">
        <v>319</v>
      </c>
      <c r="H68" s="169" t="s">
        <v>688</v>
      </c>
      <c r="I68" s="90" t="s">
        <v>91</v>
      </c>
      <c r="J68" s="183" t="s">
        <v>689</v>
      </c>
      <c r="K68" s="157"/>
      <c r="O68" s="124">
        <f>IF(Lista_de_contribuições[[#This Row],[Posicionamento da Área Técnica]]&lt;&gt;"",1,0)</f>
        <v>1</v>
      </c>
    </row>
    <row r="69" spans="2:15" ht="144.75" thickBot="1" x14ac:dyDescent="0.25">
      <c r="B69" s="136">
        <v>884</v>
      </c>
      <c r="C69" s="90" t="s">
        <v>435</v>
      </c>
      <c r="D69" s="90"/>
      <c r="E69" s="90" t="s">
        <v>520</v>
      </c>
      <c r="F69" s="104" t="s">
        <v>318</v>
      </c>
      <c r="G69" s="105" t="s">
        <v>319</v>
      </c>
      <c r="H69" s="169" t="s">
        <v>688</v>
      </c>
      <c r="I69" s="90" t="s">
        <v>91</v>
      </c>
      <c r="J69" s="183" t="s">
        <v>689</v>
      </c>
      <c r="K69" s="157"/>
      <c r="O69" s="124">
        <f>IF(Lista_de_contribuições[[#This Row],[Posicionamento da Área Técnica]]&lt;&gt;"",1,0)</f>
        <v>1</v>
      </c>
    </row>
    <row r="70" spans="2:15" ht="144.75" thickBot="1" x14ac:dyDescent="0.25">
      <c r="B70" s="136">
        <v>886</v>
      </c>
      <c r="C70" s="90" t="s">
        <v>452</v>
      </c>
      <c r="D70" s="90"/>
      <c r="E70" s="90" t="s">
        <v>520</v>
      </c>
      <c r="F70" s="104" t="s">
        <v>318</v>
      </c>
      <c r="G70" s="105" t="s">
        <v>319</v>
      </c>
      <c r="H70" s="169" t="s">
        <v>688</v>
      </c>
      <c r="I70" s="90" t="s">
        <v>91</v>
      </c>
      <c r="J70" s="183" t="s">
        <v>689</v>
      </c>
      <c r="K70" s="157"/>
      <c r="O70" s="124">
        <f>IF(Lista_de_contribuições[[#This Row],[Posicionamento da Área Técnica]]&lt;&gt;"",1,0)</f>
        <v>1</v>
      </c>
    </row>
    <row r="71" spans="2:15" ht="21" customHeight="1" thickBot="1" x14ac:dyDescent="0.25">
      <c r="B71" s="136">
        <v>839</v>
      </c>
      <c r="C71" s="90" t="s">
        <v>261</v>
      </c>
      <c r="D71" s="90" t="s">
        <v>68</v>
      </c>
      <c r="E71" s="90" t="s">
        <v>521</v>
      </c>
      <c r="F71" s="104" t="s">
        <v>265</v>
      </c>
      <c r="G71" s="105" t="s">
        <v>265</v>
      </c>
      <c r="H71" s="169" t="s">
        <v>622</v>
      </c>
      <c r="I71" s="90" t="s">
        <v>94</v>
      </c>
      <c r="J71" s="159" t="s">
        <v>623</v>
      </c>
      <c r="K71" s="157"/>
      <c r="O71" s="124">
        <f>IF(Lista_de_contribuições[[#This Row],[Posicionamento da Área Técnica]]&lt;&gt;"",1,0)</f>
        <v>1</v>
      </c>
    </row>
    <row r="72" spans="2:15" ht="180.75" thickBot="1" x14ac:dyDescent="0.25">
      <c r="B72" s="136">
        <v>852</v>
      </c>
      <c r="C72" s="90" t="s">
        <v>330</v>
      </c>
      <c r="D72" s="90" t="s">
        <v>68</v>
      </c>
      <c r="E72" s="90" t="s">
        <v>521</v>
      </c>
      <c r="F72" s="104" t="s">
        <v>343</v>
      </c>
      <c r="G72" s="105" t="s">
        <v>344</v>
      </c>
      <c r="H72" s="169" t="s">
        <v>690</v>
      </c>
      <c r="I72" s="90" t="s">
        <v>93</v>
      </c>
      <c r="J72" s="183" t="s">
        <v>691</v>
      </c>
      <c r="K72" s="157" t="s">
        <v>774</v>
      </c>
      <c r="O72" s="124">
        <f>IF(Lista_de_contribuições[[#This Row],[Posicionamento da Área Técnica]]&lt;&gt;"",1,0)</f>
        <v>1</v>
      </c>
    </row>
    <row r="73" spans="2:15" ht="409.6" thickBot="1" x14ac:dyDescent="0.25">
      <c r="B73" s="136">
        <v>886</v>
      </c>
      <c r="C73" s="90" t="s">
        <v>452</v>
      </c>
      <c r="D73" s="90"/>
      <c r="E73" s="90" t="s">
        <v>521</v>
      </c>
      <c r="F73" s="104" t="s">
        <v>466</v>
      </c>
      <c r="G73" s="105" t="s">
        <v>467</v>
      </c>
      <c r="H73" s="169" t="s">
        <v>693</v>
      </c>
      <c r="I73" s="90" t="s">
        <v>93</v>
      </c>
      <c r="J73" s="183" t="s">
        <v>694</v>
      </c>
      <c r="K73" s="157" t="s">
        <v>775</v>
      </c>
      <c r="O73" s="124">
        <f>IF(Lista_de_contribuições[[#This Row],[Posicionamento da Área Técnica]]&lt;&gt;"",1,0)</f>
        <v>1</v>
      </c>
    </row>
    <row r="74" spans="2:15" ht="252.75" thickBot="1" x14ac:dyDescent="0.25">
      <c r="B74" s="136">
        <v>839</v>
      </c>
      <c r="C74" s="90" t="s">
        <v>261</v>
      </c>
      <c r="D74" s="90" t="s">
        <v>68</v>
      </c>
      <c r="E74" s="90" t="s">
        <v>522</v>
      </c>
      <c r="F74" s="104" t="s">
        <v>272</v>
      </c>
      <c r="G74" s="105" t="s">
        <v>273</v>
      </c>
      <c r="H74" s="169" t="s">
        <v>695</v>
      </c>
      <c r="I74" s="90" t="s">
        <v>93</v>
      </c>
      <c r="J74" s="183" t="s">
        <v>696</v>
      </c>
      <c r="K74" s="157" t="s">
        <v>776</v>
      </c>
      <c r="O74" s="124">
        <f>IF(Lista_de_contribuições[[#This Row],[Posicionamento da Área Técnica]]&lt;&gt;"",1,0)</f>
        <v>1</v>
      </c>
    </row>
    <row r="75" spans="2:15" ht="252.75" thickBot="1" x14ac:dyDescent="0.25">
      <c r="B75" s="136">
        <v>852</v>
      </c>
      <c r="C75" s="90" t="s">
        <v>330</v>
      </c>
      <c r="D75" s="90" t="s">
        <v>68</v>
      </c>
      <c r="E75" s="90" t="s">
        <v>522</v>
      </c>
      <c r="F75" s="104" t="s">
        <v>345</v>
      </c>
      <c r="G75" s="105" t="s">
        <v>346</v>
      </c>
      <c r="H75" s="169" t="s">
        <v>695</v>
      </c>
      <c r="I75" s="90" t="s">
        <v>93</v>
      </c>
      <c r="J75" s="183" t="s">
        <v>696</v>
      </c>
      <c r="K75" s="157" t="s">
        <v>697</v>
      </c>
      <c r="O75" s="124">
        <f>IF(Lista_de_contribuições[[#This Row],[Posicionamento da Área Técnica]]&lt;&gt;"",1,0)</f>
        <v>1</v>
      </c>
    </row>
    <row r="76" spans="2:15" ht="409.6" thickBot="1" x14ac:dyDescent="0.25">
      <c r="B76" s="136">
        <v>884</v>
      </c>
      <c r="C76" s="90" t="s">
        <v>435</v>
      </c>
      <c r="D76" s="90"/>
      <c r="E76" s="90" t="s">
        <v>522</v>
      </c>
      <c r="F76" s="104" t="s">
        <v>320</v>
      </c>
      <c r="G76" s="105" t="s">
        <v>312</v>
      </c>
      <c r="H76" s="169" t="s">
        <v>636</v>
      </c>
      <c r="I76" s="90" t="s">
        <v>93</v>
      </c>
      <c r="J76" s="183" t="s">
        <v>698</v>
      </c>
      <c r="K76" s="157" t="s">
        <v>699</v>
      </c>
      <c r="O76" s="124">
        <f>IF(Lista_de_contribuições[[#This Row],[Posicionamento da Área Técnica]]&lt;&gt;"",1,0)</f>
        <v>1</v>
      </c>
    </row>
    <row r="77" spans="2:15" ht="409.6" thickBot="1" x14ac:dyDescent="0.25">
      <c r="B77" s="136">
        <v>886</v>
      </c>
      <c r="C77" s="90" t="s">
        <v>452</v>
      </c>
      <c r="D77" s="90"/>
      <c r="E77" s="90" t="s">
        <v>522</v>
      </c>
      <c r="F77" s="104" t="s">
        <v>468</v>
      </c>
      <c r="G77" s="105" t="s">
        <v>469</v>
      </c>
      <c r="H77" s="169" t="s">
        <v>692</v>
      </c>
      <c r="I77" s="90" t="s">
        <v>94</v>
      </c>
      <c r="J77" s="183" t="s">
        <v>700</v>
      </c>
      <c r="K77" s="157"/>
      <c r="O77" s="124">
        <f>IF(Lista_de_contribuições[[#This Row],[Posicionamento da Área Técnica]]&lt;&gt;"",1,0)</f>
        <v>1</v>
      </c>
    </row>
    <row r="78" spans="2:15" ht="21" customHeight="1" thickBot="1" x14ac:dyDescent="0.25">
      <c r="B78" s="136">
        <v>839</v>
      </c>
      <c r="C78" s="90" t="s">
        <v>261</v>
      </c>
      <c r="D78" s="90" t="s">
        <v>68</v>
      </c>
      <c r="E78" s="90" t="s">
        <v>523</v>
      </c>
      <c r="F78" s="104" t="s">
        <v>265</v>
      </c>
      <c r="G78" s="105" t="s">
        <v>265</v>
      </c>
      <c r="H78" s="169" t="s">
        <v>622</v>
      </c>
      <c r="I78" s="90" t="s">
        <v>94</v>
      </c>
      <c r="J78" s="159" t="s">
        <v>623</v>
      </c>
      <c r="K78" s="157"/>
      <c r="O78" s="124">
        <f>IF(Lista_de_contribuições[[#This Row],[Posicionamento da Área Técnica]]&lt;&gt;"",1,0)</f>
        <v>1</v>
      </c>
    </row>
    <row r="79" spans="2:15" ht="396.75" thickBot="1" x14ac:dyDescent="0.25">
      <c r="B79" s="136">
        <v>843</v>
      </c>
      <c r="C79" s="90" t="s">
        <v>304</v>
      </c>
      <c r="D79" s="90"/>
      <c r="E79" s="90" t="s">
        <v>523</v>
      </c>
      <c r="F79" s="104" t="s">
        <v>320</v>
      </c>
      <c r="G79" s="105" t="s">
        <v>312</v>
      </c>
      <c r="H79" s="169" t="s">
        <v>636</v>
      </c>
      <c r="I79" s="90" t="s">
        <v>93</v>
      </c>
      <c r="J79" s="183" t="s">
        <v>701</v>
      </c>
      <c r="K79" s="157" t="s">
        <v>699</v>
      </c>
      <c r="O79" s="124">
        <f>IF(Lista_de_contribuições[[#This Row],[Posicionamento da Área Técnica]]&lt;&gt;"",1,0)</f>
        <v>1</v>
      </c>
    </row>
    <row r="80" spans="2:15" ht="409.6" thickBot="1" x14ac:dyDescent="0.25">
      <c r="B80" s="136">
        <v>871</v>
      </c>
      <c r="C80" s="90" t="s">
        <v>22</v>
      </c>
      <c r="D80" s="90"/>
      <c r="E80" s="90" t="s">
        <v>523</v>
      </c>
      <c r="F80" s="104" t="s">
        <v>413</v>
      </c>
      <c r="G80" s="105" t="s">
        <v>414</v>
      </c>
      <c r="H80" s="169" t="s">
        <v>685</v>
      </c>
      <c r="I80" s="90" t="s">
        <v>93</v>
      </c>
      <c r="J80" s="183" t="s">
        <v>703</v>
      </c>
      <c r="K80" s="157"/>
      <c r="O80" s="124">
        <f>IF(Lista_de_contribuições[[#This Row],[Posicionamento da Área Técnica]]&lt;&gt;"",1,0)</f>
        <v>1</v>
      </c>
    </row>
    <row r="81" spans="2:15" ht="409.6" thickBot="1" x14ac:dyDescent="0.25">
      <c r="B81" s="136">
        <v>886</v>
      </c>
      <c r="C81" s="90" t="s">
        <v>452</v>
      </c>
      <c r="D81" s="90"/>
      <c r="E81" s="90" t="s">
        <v>523</v>
      </c>
      <c r="F81" s="104" t="s">
        <v>470</v>
      </c>
      <c r="G81" s="105" t="s">
        <v>471</v>
      </c>
      <c r="H81" s="169" t="s">
        <v>636</v>
      </c>
      <c r="I81" s="90" t="s">
        <v>93</v>
      </c>
      <c r="J81" s="183" t="s">
        <v>702</v>
      </c>
      <c r="K81" s="157" t="s">
        <v>704</v>
      </c>
      <c r="O81" s="124">
        <f>IF(Lista_de_contribuições[[#This Row],[Posicionamento da Área Técnica]]&lt;&gt;"",1,0)</f>
        <v>1</v>
      </c>
    </row>
    <row r="82" spans="2:15" ht="21" customHeight="1" thickBot="1" x14ac:dyDescent="0.25">
      <c r="B82" s="136">
        <v>839</v>
      </c>
      <c r="C82" s="90" t="s">
        <v>261</v>
      </c>
      <c r="D82" s="90" t="s">
        <v>68</v>
      </c>
      <c r="E82" s="90" t="s">
        <v>524</v>
      </c>
      <c r="F82" s="104" t="s">
        <v>265</v>
      </c>
      <c r="G82" s="105" t="s">
        <v>265</v>
      </c>
      <c r="H82" s="169" t="s">
        <v>622</v>
      </c>
      <c r="I82" s="90" t="s">
        <v>94</v>
      </c>
      <c r="J82" s="159" t="s">
        <v>623</v>
      </c>
      <c r="K82" s="157"/>
      <c r="O82" s="124">
        <f>IF(Lista_de_contribuições[[#This Row],[Posicionamento da Área Técnica]]&lt;&gt;"",1,0)</f>
        <v>1</v>
      </c>
    </row>
    <row r="83" spans="2:15" ht="409.6" thickBot="1" x14ac:dyDescent="0.25">
      <c r="B83" s="136">
        <v>839</v>
      </c>
      <c r="C83" s="90" t="s">
        <v>261</v>
      </c>
      <c r="D83" s="90" t="s">
        <v>68</v>
      </c>
      <c r="E83" s="90" t="s">
        <v>525</v>
      </c>
      <c r="F83" s="104" t="s">
        <v>274</v>
      </c>
      <c r="G83" s="105" t="s">
        <v>275</v>
      </c>
      <c r="H83" s="169" t="s">
        <v>705</v>
      </c>
      <c r="I83" s="90" t="s">
        <v>93</v>
      </c>
      <c r="J83" s="183" t="s">
        <v>706</v>
      </c>
      <c r="K83" s="157" t="s">
        <v>777</v>
      </c>
      <c r="O83" s="124">
        <f>IF(Lista_de_contribuições[[#This Row],[Posicionamento da Área Técnica]]&lt;&gt;"",1,0)</f>
        <v>1</v>
      </c>
    </row>
    <row r="84" spans="2:15" ht="409.6" thickBot="1" x14ac:dyDescent="0.25">
      <c r="B84" s="136">
        <v>852</v>
      </c>
      <c r="C84" s="90" t="s">
        <v>330</v>
      </c>
      <c r="D84" s="90" t="s">
        <v>68</v>
      </c>
      <c r="E84" s="90" t="s">
        <v>525</v>
      </c>
      <c r="F84" s="104" t="s">
        <v>347</v>
      </c>
      <c r="G84" s="105" t="s">
        <v>348</v>
      </c>
      <c r="H84" s="169" t="s">
        <v>705</v>
      </c>
      <c r="I84" s="90" t="s">
        <v>93</v>
      </c>
      <c r="J84" s="183" t="s">
        <v>706</v>
      </c>
      <c r="K84" s="157" t="s">
        <v>707</v>
      </c>
      <c r="O84" s="124">
        <f>IF(Lista_de_contribuições[[#This Row],[Posicionamento da Área Técnica]]&lt;&gt;"",1,0)</f>
        <v>1</v>
      </c>
    </row>
    <row r="85" spans="2:15" ht="409.6" thickBot="1" x14ac:dyDescent="0.25">
      <c r="B85" s="136">
        <v>866</v>
      </c>
      <c r="C85" s="90" t="s">
        <v>377</v>
      </c>
      <c r="D85" s="90" t="s">
        <v>67</v>
      </c>
      <c r="E85" s="90" t="s">
        <v>525</v>
      </c>
      <c r="F85" s="104" t="s">
        <v>380</v>
      </c>
      <c r="G85" s="105" t="s">
        <v>381</v>
      </c>
      <c r="H85" s="169" t="s">
        <v>705</v>
      </c>
      <c r="I85" s="90" t="s">
        <v>93</v>
      </c>
      <c r="J85" s="183" t="s">
        <v>706</v>
      </c>
      <c r="K85" s="157" t="s">
        <v>707</v>
      </c>
      <c r="O85" s="124">
        <f>IF(Lista_de_contribuições[[#This Row],[Posicionamento da Área Técnica]]&lt;&gt;"",1,0)</f>
        <v>1</v>
      </c>
    </row>
    <row r="86" spans="2:15" ht="409.6" thickBot="1" x14ac:dyDescent="0.25">
      <c r="B86" s="136">
        <v>839</v>
      </c>
      <c r="C86" s="90" t="s">
        <v>261</v>
      </c>
      <c r="D86" s="90" t="s">
        <v>68</v>
      </c>
      <c r="E86" s="90" t="s">
        <v>526</v>
      </c>
      <c r="F86" s="104" t="s">
        <v>276</v>
      </c>
      <c r="G86" s="105" t="s">
        <v>277</v>
      </c>
      <c r="H86" s="169" t="s">
        <v>705</v>
      </c>
      <c r="I86" s="90" t="s">
        <v>93</v>
      </c>
      <c r="J86" s="183" t="s">
        <v>708</v>
      </c>
      <c r="K86" s="157" t="s">
        <v>709</v>
      </c>
      <c r="O86" s="124">
        <f>IF(Lista_de_contribuições[[#This Row],[Posicionamento da Área Técnica]]&lt;&gt;"",1,0)</f>
        <v>1</v>
      </c>
    </row>
    <row r="87" spans="2:15" ht="409.6" thickBot="1" x14ac:dyDescent="0.25">
      <c r="B87" s="136">
        <v>852</v>
      </c>
      <c r="C87" s="90" t="s">
        <v>330</v>
      </c>
      <c r="D87" s="90" t="s">
        <v>68</v>
      </c>
      <c r="E87" s="90" t="s">
        <v>526</v>
      </c>
      <c r="F87" s="104" t="s">
        <v>349</v>
      </c>
      <c r="G87" s="105" t="s">
        <v>350</v>
      </c>
      <c r="H87" s="169" t="s">
        <v>705</v>
      </c>
      <c r="I87" s="90" t="s">
        <v>93</v>
      </c>
      <c r="J87" s="183" t="s">
        <v>710</v>
      </c>
      <c r="K87" s="157" t="s">
        <v>711</v>
      </c>
      <c r="O87" s="124">
        <f>IF(Lista_de_contribuições[[#This Row],[Posicionamento da Área Técnica]]&lt;&gt;"",1,0)</f>
        <v>1</v>
      </c>
    </row>
    <row r="88" spans="2:15" ht="409.6" thickBot="1" x14ac:dyDescent="0.25">
      <c r="B88" s="136">
        <v>866</v>
      </c>
      <c r="C88" s="90" t="s">
        <v>377</v>
      </c>
      <c r="D88" s="90" t="s">
        <v>67</v>
      </c>
      <c r="E88" s="90" t="s">
        <v>526</v>
      </c>
      <c r="F88" s="104" t="s">
        <v>382</v>
      </c>
      <c r="G88" s="105" t="s">
        <v>383</v>
      </c>
      <c r="H88" s="169" t="s">
        <v>705</v>
      </c>
      <c r="I88" s="90" t="s">
        <v>93</v>
      </c>
      <c r="J88" s="183" t="s">
        <v>710</v>
      </c>
      <c r="K88" s="157" t="s">
        <v>711</v>
      </c>
      <c r="O88" s="124">
        <f>IF(Lista_de_contribuições[[#This Row],[Posicionamento da Área Técnica]]&lt;&gt;"",1,0)</f>
        <v>1</v>
      </c>
    </row>
    <row r="89" spans="2:15" ht="409.6" thickBot="1" x14ac:dyDescent="0.25">
      <c r="B89" s="136">
        <v>839</v>
      </c>
      <c r="C89" s="90" t="s">
        <v>261</v>
      </c>
      <c r="D89" s="90" t="s">
        <v>68</v>
      </c>
      <c r="E89" s="90" t="s">
        <v>527</v>
      </c>
      <c r="F89" s="104" t="s">
        <v>278</v>
      </c>
      <c r="G89" s="105" t="s">
        <v>279</v>
      </c>
      <c r="H89" s="169" t="s">
        <v>705</v>
      </c>
      <c r="I89" s="90" t="s">
        <v>93</v>
      </c>
      <c r="J89" s="183" t="s">
        <v>712</v>
      </c>
      <c r="K89" s="157" t="s">
        <v>778</v>
      </c>
      <c r="O89" s="124">
        <f>IF(Lista_de_contribuições[[#This Row],[Posicionamento da Área Técnica]]&lt;&gt;"",1,0)</f>
        <v>1</v>
      </c>
    </row>
    <row r="90" spans="2:15" ht="192.75" thickBot="1" x14ac:dyDescent="0.25">
      <c r="B90" s="136">
        <v>843</v>
      </c>
      <c r="C90" s="90" t="s">
        <v>304</v>
      </c>
      <c r="D90" s="90"/>
      <c r="E90" s="90" t="s">
        <v>527</v>
      </c>
      <c r="F90" s="104" t="s">
        <v>321</v>
      </c>
      <c r="G90" s="105"/>
      <c r="H90" s="169" t="s">
        <v>636</v>
      </c>
      <c r="I90" s="90" t="s">
        <v>93</v>
      </c>
      <c r="J90" s="183" t="s">
        <v>713</v>
      </c>
      <c r="K90" s="157" t="s">
        <v>714</v>
      </c>
      <c r="O90" s="124">
        <f>IF(Lista_de_contribuições[[#This Row],[Posicionamento da Área Técnica]]&lt;&gt;"",1,0)</f>
        <v>1</v>
      </c>
    </row>
    <row r="91" spans="2:15" ht="409.6" thickBot="1" x14ac:dyDescent="0.25">
      <c r="B91" s="136">
        <v>852</v>
      </c>
      <c r="C91" s="90" t="s">
        <v>330</v>
      </c>
      <c r="D91" s="90" t="s">
        <v>68</v>
      </c>
      <c r="E91" s="90" t="s">
        <v>527</v>
      </c>
      <c r="F91" s="104" t="s">
        <v>351</v>
      </c>
      <c r="G91" s="105" t="s">
        <v>352</v>
      </c>
      <c r="H91" s="169" t="s">
        <v>705</v>
      </c>
      <c r="I91" s="90" t="s">
        <v>93</v>
      </c>
      <c r="J91" s="183" t="s">
        <v>712</v>
      </c>
      <c r="K91" s="157" t="s">
        <v>714</v>
      </c>
      <c r="O91" s="124">
        <f>IF(Lista_de_contribuições[[#This Row],[Posicionamento da Área Técnica]]&lt;&gt;"",1,0)</f>
        <v>1</v>
      </c>
    </row>
    <row r="92" spans="2:15" ht="409.6" thickBot="1" x14ac:dyDescent="0.25">
      <c r="B92" s="136">
        <v>866</v>
      </c>
      <c r="C92" s="90" t="s">
        <v>377</v>
      </c>
      <c r="D92" s="90" t="s">
        <v>67</v>
      </c>
      <c r="E92" s="90" t="s">
        <v>527</v>
      </c>
      <c r="F92" s="104" t="s">
        <v>384</v>
      </c>
      <c r="G92" s="105"/>
      <c r="H92" s="169" t="s">
        <v>705</v>
      </c>
      <c r="I92" s="90" t="s">
        <v>93</v>
      </c>
      <c r="J92" s="183" t="s">
        <v>712</v>
      </c>
      <c r="K92" s="157" t="s">
        <v>714</v>
      </c>
      <c r="O92" s="124">
        <f>IF(Lista_de_contribuições[[#This Row],[Posicionamento da Área Técnica]]&lt;&gt;"",1,0)</f>
        <v>1</v>
      </c>
    </row>
    <row r="93" spans="2:15" ht="192.75" thickBot="1" x14ac:dyDescent="0.25">
      <c r="B93" s="136">
        <v>884</v>
      </c>
      <c r="C93" s="90" t="s">
        <v>435</v>
      </c>
      <c r="D93" s="90"/>
      <c r="E93" s="90" t="s">
        <v>527</v>
      </c>
      <c r="F93" s="104" t="s">
        <v>321</v>
      </c>
      <c r="G93" s="105"/>
      <c r="H93" s="169" t="s">
        <v>636</v>
      </c>
      <c r="I93" s="90" t="s">
        <v>93</v>
      </c>
      <c r="J93" s="183" t="s">
        <v>713</v>
      </c>
      <c r="K93" s="157" t="s">
        <v>714</v>
      </c>
      <c r="O93" s="124">
        <f>IF(Lista_de_contribuições[[#This Row],[Posicionamento da Área Técnica]]&lt;&gt;"",1,0)</f>
        <v>1</v>
      </c>
    </row>
    <row r="94" spans="2:15" ht="21" customHeight="1" thickBot="1" x14ac:dyDescent="0.25">
      <c r="B94" s="136">
        <v>839</v>
      </c>
      <c r="C94" s="90" t="s">
        <v>261</v>
      </c>
      <c r="D94" s="90" t="s">
        <v>68</v>
      </c>
      <c r="E94" s="90" t="s">
        <v>528</v>
      </c>
      <c r="F94" s="104" t="s">
        <v>265</v>
      </c>
      <c r="G94" s="105" t="s">
        <v>265</v>
      </c>
      <c r="H94" s="169" t="s">
        <v>622</v>
      </c>
      <c r="I94" s="90" t="s">
        <v>94</v>
      </c>
      <c r="J94" s="159" t="s">
        <v>623</v>
      </c>
      <c r="K94" s="157"/>
      <c r="O94" s="124">
        <f>IF(Lista_de_contribuições[[#This Row],[Posicionamento da Área Técnica]]&lt;&gt;"",1,0)</f>
        <v>1</v>
      </c>
    </row>
    <row r="95" spans="2:15" ht="288.75" thickBot="1" x14ac:dyDescent="0.25">
      <c r="B95" s="136">
        <v>866</v>
      </c>
      <c r="C95" s="90" t="s">
        <v>377</v>
      </c>
      <c r="D95" s="90" t="s">
        <v>67</v>
      </c>
      <c r="E95" s="90" t="s">
        <v>528</v>
      </c>
      <c r="F95" s="104" t="s">
        <v>385</v>
      </c>
      <c r="G95" s="105"/>
      <c r="H95" s="169" t="s">
        <v>705</v>
      </c>
      <c r="I95" s="90" t="s">
        <v>94</v>
      </c>
      <c r="J95" s="183" t="s">
        <v>715</v>
      </c>
      <c r="K95" s="157"/>
      <c r="O95" s="124">
        <f>IF(Lista_de_contribuições[[#This Row],[Posicionamento da Área Técnica]]&lt;&gt;"",1,0)</f>
        <v>1</v>
      </c>
    </row>
    <row r="96" spans="2:15" ht="216.75" thickBot="1" x14ac:dyDescent="0.25">
      <c r="B96" s="136">
        <v>898</v>
      </c>
      <c r="C96" s="90" t="s">
        <v>22</v>
      </c>
      <c r="D96" s="90"/>
      <c r="E96" s="90" t="s">
        <v>528</v>
      </c>
      <c r="F96" s="104" t="s">
        <v>493</v>
      </c>
      <c r="G96" s="105" t="s">
        <v>494</v>
      </c>
      <c r="H96" s="169" t="s">
        <v>705</v>
      </c>
      <c r="I96" s="90" t="s">
        <v>94</v>
      </c>
      <c r="J96" s="183" t="s">
        <v>716</v>
      </c>
      <c r="K96" s="157"/>
      <c r="O96" s="124">
        <f>IF(Lista_de_contribuições[[#This Row],[Posicionamento da Área Técnica]]&lt;&gt;"",1,0)</f>
        <v>1</v>
      </c>
    </row>
    <row r="97" spans="2:15" ht="21" customHeight="1" thickBot="1" x14ac:dyDescent="0.25">
      <c r="B97" s="136">
        <v>839</v>
      </c>
      <c r="C97" s="90" t="s">
        <v>261</v>
      </c>
      <c r="D97" s="90" t="s">
        <v>68</v>
      </c>
      <c r="E97" s="90" t="s">
        <v>529</v>
      </c>
      <c r="F97" s="104" t="s">
        <v>265</v>
      </c>
      <c r="G97" s="105" t="s">
        <v>265</v>
      </c>
      <c r="H97" s="169" t="s">
        <v>622</v>
      </c>
      <c r="I97" s="90" t="s">
        <v>94</v>
      </c>
      <c r="J97" s="159" t="s">
        <v>623</v>
      </c>
      <c r="K97" s="157"/>
      <c r="O97" s="124">
        <f>IF(Lista_de_contribuições[[#This Row],[Posicionamento da Área Técnica]]&lt;&gt;"",1,0)</f>
        <v>1</v>
      </c>
    </row>
    <row r="98" spans="2:15" ht="21" customHeight="1" thickBot="1" x14ac:dyDescent="0.25">
      <c r="B98" s="136">
        <v>839</v>
      </c>
      <c r="C98" s="90" t="s">
        <v>261</v>
      </c>
      <c r="D98" s="90" t="s">
        <v>68</v>
      </c>
      <c r="E98" s="90" t="s">
        <v>530</v>
      </c>
      <c r="F98" s="104" t="s">
        <v>265</v>
      </c>
      <c r="G98" s="105" t="s">
        <v>265</v>
      </c>
      <c r="H98" s="169" t="s">
        <v>622</v>
      </c>
      <c r="I98" s="90" t="s">
        <v>94</v>
      </c>
      <c r="J98" s="159" t="s">
        <v>623</v>
      </c>
      <c r="K98" s="157"/>
      <c r="O98" s="124">
        <f>IF(Lista_de_contribuições[[#This Row],[Posicionamento da Área Técnica]]&lt;&gt;"",1,0)</f>
        <v>1</v>
      </c>
    </row>
    <row r="99" spans="2:15" ht="409.6" thickBot="1" x14ac:dyDescent="0.25">
      <c r="B99" s="136">
        <v>828</v>
      </c>
      <c r="C99" s="90" t="s">
        <v>252</v>
      </c>
      <c r="D99" s="90"/>
      <c r="E99" s="90" t="s">
        <v>531</v>
      </c>
      <c r="F99" s="104" t="s">
        <v>255</v>
      </c>
      <c r="G99" s="105" t="s">
        <v>256</v>
      </c>
      <c r="H99" s="169" t="s">
        <v>717</v>
      </c>
      <c r="I99" s="90" t="s">
        <v>94</v>
      </c>
      <c r="J99" s="183" t="s">
        <v>718</v>
      </c>
      <c r="K99" s="157"/>
      <c r="O99" s="124">
        <f>IF(Lista_de_contribuições[[#This Row],[Posicionamento da Área Técnica]]&lt;&gt;"",1,0)</f>
        <v>1</v>
      </c>
    </row>
    <row r="100" spans="2:15" ht="409.6" thickBot="1" x14ac:dyDescent="0.25">
      <c r="B100" s="136">
        <v>839</v>
      </c>
      <c r="C100" s="90" t="s">
        <v>261</v>
      </c>
      <c r="D100" s="90" t="s">
        <v>68</v>
      </c>
      <c r="E100" s="90" t="s">
        <v>531</v>
      </c>
      <c r="F100" s="104" t="s">
        <v>280</v>
      </c>
      <c r="G100" s="105" t="s">
        <v>281</v>
      </c>
      <c r="H100" s="169" t="s">
        <v>717</v>
      </c>
      <c r="I100" s="90" t="s">
        <v>94</v>
      </c>
      <c r="J100" s="183" t="s">
        <v>718</v>
      </c>
      <c r="K100" s="157"/>
      <c r="O100" s="124">
        <f>IF(Lista_de_contribuições[[#This Row],[Posicionamento da Área Técnica]]&lt;&gt;"",1,0)</f>
        <v>1</v>
      </c>
    </row>
    <row r="101" spans="2:15" ht="409.6" thickBot="1" x14ac:dyDescent="0.25">
      <c r="B101" s="136">
        <v>852</v>
      </c>
      <c r="C101" s="90" t="s">
        <v>330</v>
      </c>
      <c r="D101" s="90" t="s">
        <v>68</v>
      </c>
      <c r="E101" s="90" t="s">
        <v>531</v>
      </c>
      <c r="F101" s="104" t="s">
        <v>353</v>
      </c>
      <c r="G101" s="105" t="s">
        <v>354</v>
      </c>
      <c r="H101" s="169" t="s">
        <v>719</v>
      </c>
      <c r="I101" s="90" t="s">
        <v>93</v>
      </c>
      <c r="J101" s="183" t="s">
        <v>720</v>
      </c>
      <c r="K101" s="157"/>
      <c r="O101" s="124">
        <f>IF(Lista_de_contribuições[[#This Row],[Posicionamento da Área Técnica]]&lt;&gt;"",1,0)</f>
        <v>1</v>
      </c>
    </row>
    <row r="102" spans="2:15" ht="409.6" thickBot="1" x14ac:dyDescent="0.25">
      <c r="B102" s="136">
        <v>866</v>
      </c>
      <c r="C102" s="90" t="s">
        <v>377</v>
      </c>
      <c r="D102" s="90" t="s">
        <v>67</v>
      </c>
      <c r="E102" s="90" t="s">
        <v>531</v>
      </c>
      <c r="F102" s="104" t="s">
        <v>386</v>
      </c>
      <c r="G102" s="105" t="s">
        <v>387</v>
      </c>
      <c r="H102" s="169" t="s">
        <v>717</v>
      </c>
      <c r="I102" s="90" t="s">
        <v>94</v>
      </c>
      <c r="J102" s="183" t="s">
        <v>721</v>
      </c>
      <c r="K102" s="157"/>
      <c r="O102" s="124">
        <f>IF(Lista_de_contribuições[[#This Row],[Posicionamento da Área Técnica]]&lt;&gt;"",1,0)</f>
        <v>1</v>
      </c>
    </row>
    <row r="103" spans="2:15" ht="21" customHeight="1" thickBot="1" x14ac:dyDescent="0.25">
      <c r="B103" s="136">
        <v>839</v>
      </c>
      <c r="C103" s="90" t="s">
        <v>261</v>
      </c>
      <c r="D103" s="90" t="s">
        <v>68</v>
      </c>
      <c r="E103" s="90" t="s">
        <v>532</v>
      </c>
      <c r="F103" s="104" t="s">
        <v>265</v>
      </c>
      <c r="G103" s="105" t="s">
        <v>265</v>
      </c>
      <c r="H103" s="169" t="s">
        <v>622</v>
      </c>
      <c r="I103" s="90" t="s">
        <v>94</v>
      </c>
      <c r="J103" s="159" t="s">
        <v>623</v>
      </c>
      <c r="K103" s="157"/>
      <c r="O103" s="124">
        <f>IF(Lista_de_contribuições[[#This Row],[Posicionamento da Área Técnica]]&lt;&gt;"",1,0)</f>
        <v>1</v>
      </c>
    </row>
    <row r="104" spans="2:15" ht="192.75" thickBot="1" x14ac:dyDescent="0.25">
      <c r="B104" s="136">
        <v>843</v>
      </c>
      <c r="C104" s="90" t="s">
        <v>304</v>
      </c>
      <c r="D104" s="90"/>
      <c r="E104" s="90" t="s">
        <v>532</v>
      </c>
      <c r="F104" s="104" t="s">
        <v>322</v>
      </c>
      <c r="G104" s="105" t="s">
        <v>312</v>
      </c>
      <c r="H104" s="169" t="s">
        <v>636</v>
      </c>
      <c r="I104" s="90" t="s">
        <v>93</v>
      </c>
      <c r="J104" s="183" t="s">
        <v>722</v>
      </c>
      <c r="K104" s="157" t="s">
        <v>723</v>
      </c>
      <c r="O104" s="124">
        <f>IF(Lista_de_contribuições[[#This Row],[Posicionamento da Área Técnica]]&lt;&gt;"",1,0)</f>
        <v>1</v>
      </c>
    </row>
    <row r="105" spans="2:15" ht="192.75" thickBot="1" x14ac:dyDescent="0.25">
      <c r="B105" s="136">
        <v>884</v>
      </c>
      <c r="C105" s="90" t="s">
        <v>435</v>
      </c>
      <c r="D105" s="90"/>
      <c r="E105" s="90" t="s">
        <v>532</v>
      </c>
      <c r="F105" s="104" t="s">
        <v>322</v>
      </c>
      <c r="G105" s="105" t="s">
        <v>312</v>
      </c>
      <c r="H105" s="169" t="s">
        <v>636</v>
      </c>
      <c r="I105" s="90" t="s">
        <v>93</v>
      </c>
      <c r="J105" s="183" t="s">
        <v>722</v>
      </c>
      <c r="K105" s="157" t="s">
        <v>724</v>
      </c>
      <c r="O105" s="124">
        <f>IF(Lista_de_contribuições[[#This Row],[Posicionamento da Área Técnica]]&lt;&gt;"",1,0)</f>
        <v>1</v>
      </c>
    </row>
    <row r="106" spans="2:15" ht="192.75" thickBot="1" x14ac:dyDescent="0.25">
      <c r="B106" s="136">
        <v>886</v>
      </c>
      <c r="C106" s="90" t="s">
        <v>452</v>
      </c>
      <c r="D106" s="90"/>
      <c r="E106" s="90" t="s">
        <v>532</v>
      </c>
      <c r="F106" s="104" t="s">
        <v>322</v>
      </c>
      <c r="G106" s="105" t="s">
        <v>312</v>
      </c>
      <c r="H106" s="169" t="s">
        <v>636</v>
      </c>
      <c r="I106" s="90" t="s">
        <v>93</v>
      </c>
      <c r="J106" s="183" t="s">
        <v>722</v>
      </c>
      <c r="K106" s="157" t="s">
        <v>724</v>
      </c>
      <c r="O106" s="124">
        <f>IF(Lista_de_contribuições[[#This Row],[Posicionamento da Área Técnica]]&lt;&gt;"",1,0)</f>
        <v>1</v>
      </c>
    </row>
    <row r="107" spans="2:15" ht="409.6" thickBot="1" x14ac:dyDescent="0.25">
      <c r="B107" s="136">
        <v>828</v>
      </c>
      <c r="C107" s="90" t="s">
        <v>252</v>
      </c>
      <c r="D107" s="90"/>
      <c r="E107" s="90" t="s">
        <v>533</v>
      </c>
      <c r="F107" s="104" t="s">
        <v>257</v>
      </c>
      <c r="G107" s="105" t="s">
        <v>258</v>
      </c>
      <c r="H107" s="169" t="s">
        <v>717</v>
      </c>
      <c r="I107" s="90" t="s">
        <v>94</v>
      </c>
      <c r="J107" s="183" t="s">
        <v>725</v>
      </c>
      <c r="K107" s="157"/>
      <c r="O107" s="124">
        <f>IF(Lista_de_contribuições[[#This Row],[Posicionamento da Área Técnica]]&lt;&gt;"",1,0)</f>
        <v>1</v>
      </c>
    </row>
    <row r="108" spans="2:15" ht="409.6" thickBot="1" x14ac:dyDescent="0.25">
      <c r="B108" s="136">
        <v>839</v>
      </c>
      <c r="C108" s="90" t="s">
        <v>261</v>
      </c>
      <c r="D108" s="90" t="s">
        <v>68</v>
      </c>
      <c r="E108" s="90" t="s">
        <v>533</v>
      </c>
      <c r="F108" s="104" t="s">
        <v>282</v>
      </c>
      <c r="G108" s="105" t="s">
        <v>283</v>
      </c>
      <c r="H108" s="169" t="s">
        <v>717</v>
      </c>
      <c r="I108" s="90" t="s">
        <v>94</v>
      </c>
      <c r="J108" s="183" t="s">
        <v>726</v>
      </c>
      <c r="K108" s="157"/>
      <c r="O108" s="124">
        <f>IF(Lista_de_contribuições[[#This Row],[Posicionamento da Área Técnica]]&lt;&gt;"",1,0)</f>
        <v>1</v>
      </c>
    </row>
    <row r="109" spans="2:15" ht="409.6" thickBot="1" x14ac:dyDescent="0.25">
      <c r="B109" s="136">
        <v>852</v>
      </c>
      <c r="C109" s="90" t="s">
        <v>330</v>
      </c>
      <c r="D109" s="90" t="s">
        <v>68</v>
      </c>
      <c r="E109" s="90" t="s">
        <v>533</v>
      </c>
      <c r="F109" s="104" t="s">
        <v>355</v>
      </c>
      <c r="G109" s="105" t="s">
        <v>356</v>
      </c>
      <c r="H109" s="169" t="s">
        <v>717</v>
      </c>
      <c r="I109" s="90" t="s">
        <v>94</v>
      </c>
      <c r="J109" s="183" t="s">
        <v>727</v>
      </c>
      <c r="K109" s="157"/>
      <c r="O109" s="124">
        <f>IF(Lista_de_contribuições[[#This Row],[Posicionamento da Área Técnica]]&lt;&gt;"",1,0)</f>
        <v>1</v>
      </c>
    </row>
    <row r="110" spans="2:15" ht="409.6" thickBot="1" x14ac:dyDescent="0.25">
      <c r="B110" s="136">
        <v>866</v>
      </c>
      <c r="C110" s="90" t="s">
        <v>377</v>
      </c>
      <c r="D110" s="90" t="s">
        <v>67</v>
      </c>
      <c r="E110" s="90" t="s">
        <v>533</v>
      </c>
      <c r="F110" s="104" t="s">
        <v>388</v>
      </c>
      <c r="G110" s="105" t="s">
        <v>389</v>
      </c>
      <c r="H110" s="169" t="s">
        <v>719</v>
      </c>
      <c r="I110" s="90" t="s">
        <v>91</v>
      </c>
      <c r="J110" s="183" t="s">
        <v>728</v>
      </c>
      <c r="K110" s="157"/>
      <c r="O110" s="124">
        <f>IF(Lista_de_contribuições[[#This Row],[Posicionamento da Área Técnica]]&lt;&gt;"",1,0)</f>
        <v>1</v>
      </c>
    </row>
    <row r="111" spans="2:15" ht="409.6" thickBot="1" x14ac:dyDescent="0.25">
      <c r="B111" s="136">
        <v>898</v>
      </c>
      <c r="C111" s="90" t="s">
        <v>22</v>
      </c>
      <c r="D111" s="90"/>
      <c r="E111" s="90" t="s">
        <v>533</v>
      </c>
      <c r="F111" s="104" t="s">
        <v>495</v>
      </c>
      <c r="G111" s="105" t="s">
        <v>496</v>
      </c>
      <c r="H111" s="169" t="s">
        <v>717</v>
      </c>
      <c r="I111" s="90" t="s">
        <v>94</v>
      </c>
      <c r="J111" s="183" t="s">
        <v>729</v>
      </c>
      <c r="K111" s="157"/>
      <c r="O111" s="124">
        <f>IF(Lista_de_contribuições[[#This Row],[Posicionamento da Área Técnica]]&lt;&gt;"",1,0)</f>
        <v>1</v>
      </c>
    </row>
    <row r="112" spans="2:15" ht="21" customHeight="1" thickBot="1" x14ac:dyDescent="0.25">
      <c r="B112" s="136">
        <v>839</v>
      </c>
      <c r="C112" s="90" t="s">
        <v>261</v>
      </c>
      <c r="D112" s="90" t="s">
        <v>68</v>
      </c>
      <c r="E112" s="90" t="s">
        <v>534</v>
      </c>
      <c r="F112" s="104" t="s">
        <v>265</v>
      </c>
      <c r="G112" s="105" t="s">
        <v>265</v>
      </c>
      <c r="H112" s="169" t="s">
        <v>622</v>
      </c>
      <c r="I112" s="90" t="s">
        <v>94</v>
      </c>
      <c r="J112" s="159" t="s">
        <v>623</v>
      </c>
      <c r="K112" s="157"/>
      <c r="O112" s="124">
        <f>IF(Lista_de_contribuições[[#This Row],[Posicionamento da Área Técnica]]&lt;&gt;"",1,0)</f>
        <v>1</v>
      </c>
    </row>
    <row r="113" spans="2:15" ht="84.75" thickBot="1" x14ac:dyDescent="0.25">
      <c r="B113" s="136">
        <v>871</v>
      </c>
      <c r="C113" s="90" t="s">
        <v>22</v>
      </c>
      <c r="D113" s="90"/>
      <c r="E113" s="90" t="s">
        <v>534</v>
      </c>
      <c r="F113" s="104"/>
      <c r="G113" s="105" t="s">
        <v>415</v>
      </c>
      <c r="H113" s="169" t="s">
        <v>622</v>
      </c>
      <c r="I113" s="90" t="s">
        <v>94</v>
      </c>
      <c r="J113" s="159" t="s">
        <v>623</v>
      </c>
      <c r="K113" s="157"/>
      <c r="O113" s="124">
        <f>IF(Lista_de_contribuições[[#This Row],[Posicionamento da Área Técnica]]&lt;&gt;"",1,0)</f>
        <v>1</v>
      </c>
    </row>
    <row r="114" spans="2:15" ht="409.6" thickBot="1" x14ac:dyDescent="0.25">
      <c r="B114" s="136">
        <v>839</v>
      </c>
      <c r="C114" s="90" t="s">
        <v>261</v>
      </c>
      <c r="D114" s="90" t="s">
        <v>68</v>
      </c>
      <c r="E114" s="90" t="s">
        <v>535</v>
      </c>
      <c r="F114" s="104" t="s">
        <v>284</v>
      </c>
      <c r="G114" s="105" t="s">
        <v>285</v>
      </c>
      <c r="H114" s="169" t="s">
        <v>730</v>
      </c>
      <c r="I114" s="90" t="s">
        <v>93</v>
      </c>
      <c r="J114" s="183" t="s">
        <v>731</v>
      </c>
      <c r="K114" s="157" t="s">
        <v>779</v>
      </c>
      <c r="O114" s="124">
        <f>IF(Lista_de_contribuições[[#This Row],[Posicionamento da Área Técnica]]&lt;&gt;"",1,0)</f>
        <v>1</v>
      </c>
    </row>
    <row r="115" spans="2:15" ht="384.75" thickBot="1" x14ac:dyDescent="0.25">
      <c r="B115" s="136">
        <v>852</v>
      </c>
      <c r="C115" s="90" t="s">
        <v>330</v>
      </c>
      <c r="D115" s="90" t="s">
        <v>68</v>
      </c>
      <c r="E115" s="90" t="s">
        <v>535</v>
      </c>
      <c r="F115" s="104" t="s">
        <v>357</v>
      </c>
      <c r="G115" s="105" t="s">
        <v>358</v>
      </c>
      <c r="H115" s="169" t="s">
        <v>730</v>
      </c>
      <c r="I115" s="90" t="s">
        <v>93</v>
      </c>
      <c r="J115" s="183" t="s">
        <v>731</v>
      </c>
      <c r="K115" s="157" t="s">
        <v>732</v>
      </c>
      <c r="O115" s="124">
        <f>IF(Lista_de_contribuições[[#This Row],[Posicionamento da Área Técnica]]&lt;&gt;"",1,0)</f>
        <v>1</v>
      </c>
    </row>
    <row r="116" spans="2:15" ht="120.75" thickBot="1" x14ac:dyDescent="0.25">
      <c r="B116" s="136">
        <v>876</v>
      </c>
      <c r="C116" s="90" t="s">
        <v>424</v>
      </c>
      <c r="D116" s="90" t="s">
        <v>68</v>
      </c>
      <c r="E116" s="90" t="s">
        <v>535</v>
      </c>
      <c r="F116" s="104" t="s">
        <v>426</v>
      </c>
      <c r="G116" s="105" t="s">
        <v>427</v>
      </c>
      <c r="H116" s="169" t="s">
        <v>730</v>
      </c>
      <c r="I116" s="90" t="s">
        <v>91</v>
      </c>
      <c r="J116" s="183" t="s">
        <v>733</v>
      </c>
      <c r="K116" s="157"/>
      <c r="O116" s="124">
        <f>IF(Lista_de_contribuições[[#This Row],[Posicionamento da Área Técnica]]&lt;&gt;"",1,0)</f>
        <v>1</v>
      </c>
    </row>
    <row r="117" spans="2:15" ht="21" customHeight="1" thickBot="1" x14ac:dyDescent="0.25">
      <c r="B117" s="136">
        <v>839</v>
      </c>
      <c r="C117" s="90" t="s">
        <v>261</v>
      </c>
      <c r="D117" s="90" t="s">
        <v>68</v>
      </c>
      <c r="E117" s="90" t="s">
        <v>536</v>
      </c>
      <c r="F117" s="104" t="s">
        <v>265</v>
      </c>
      <c r="G117" s="105" t="s">
        <v>265</v>
      </c>
      <c r="H117" s="169" t="s">
        <v>622</v>
      </c>
      <c r="I117" s="90" t="s">
        <v>94</v>
      </c>
      <c r="J117" s="159" t="s">
        <v>623</v>
      </c>
      <c r="K117" s="157"/>
      <c r="O117" s="124">
        <f>IF(Lista_de_contribuições[[#This Row],[Posicionamento da Área Técnica]]&lt;&gt;"",1,0)</f>
        <v>1</v>
      </c>
    </row>
    <row r="118" spans="2:15" ht="312.75" thickBot="1" x14ac:dyDescent="0.25">
      <c r="B118" s="136">
        <v>839</v>
      </c>
      <c r="C118" s="90" t="s">
        <v>261</v>
      </c>
      <c r="D118" s="90" t="s">
        <v>68</v>
      </c>
      <c r="E118" s="90" t="s">
        <v>537</v>
      </c>
      <c r="F118" s="104" t="s">
        <v>286</v>
      </c>
      <c r="G118" s="105" t="s">
        <v>287</v>
      </c>
      <c r="H118" s="169" t="s">
        <v>730</v>
      </c>
      <c r="I118" s="90" t="s">
        <v>94</v>
      </c>
      <c r="J118" s="183" t="s">
        <v>734</v>
      </c>
      <c r="K118" s="157" t="s">
        <v>735</v>
      </c>
      <c r="O118" s="124">
        <f>IF(Lista_de_contribuições[[#This Row],[Posicionamento da Área Técnica]]&lt;&gt;"",1,0)</f>
        <v>1</v>
      </c>
    </row>
    <row r="119" spans="2:15" ht="264.75" thickBot="1" x14ac:dyDescent="0.25">
      <c r="B119" s="136">
        <v>852</v>
      </c>
      <c r="C119" s="90" t="s">
        <v>330</v>
      </c>
      <c r="D119" s="90" t="s">
        <v>68</v>
      </c>
      <c r="E119" s="90" t="s">
        <v>537</v>
      </c>
      <c r="F119" s="104" t="s">
        <v>359</v>
      </c>
      <c r="G119" s="105" t="s">
        <v>360</v>
      </c>
      <c r="H119" s="169" t="s">
        <v>730</v>
      </c>
      <c r="I119" s="90" t="s">
        <v>94</v>
      </c>
      <c r="J119" s="183" t="s">
        <v>734</v>
      </c>
      <c r="K119" s="157" t="s">
        <v>736</v>
      </c>
      <c r="O119" s="124">
        <f>IF(Lista_de_contribuições[[#This Row],[Posicionamento da Área Técnica]]&lt;&gt;"",1,0)</f>
        <v>1</v>
      </c>
    </row>
    <row r="120" spans="2:15" ht="21" customHeight="1" thickBot="1" x14ac:dyDescent="0.25">
      <c r="B120" s="136">
        <v>839</v>
      </c>
      <c r="C120" s="90" t="s">
        <v>261</v>
      </c>
      <c r="D120" s="90" t="s">
        <v>68</v>
      </c>
      <c r="E120" s="90" t="s">
        <v>538</v>
      </c>
      <c r="F120" s="104" t="s">
        <v>265</v>
      </c>
      <c r="G120" s="105" t="s">
        <v>265</v>
      </c>
      <c r="H120" s="169" t="s">
        <v>622</v>
      </c>
      <c r="I120" s="90" t="s">
        <v>94</v>
      </c>
      <c r="J120" s="159" t="s">
        <v>623</v>
      </c>
      <c r="K120" s="157"/>
      <c r="O120" s="124">
        <f>IF(Lista_de_contribuições[[#This Row],[Posicionamento da Área Técnica]]&lt;&gt;"",1,0)</f>
        <v>1</v>
      </c>
    </row>
    <row r="121" spans="2:15" ht="21" customHeight="1" thickBot="1" x14ac:dyDescent="0.25">
      <c r="B121" s="136">
        <v>839</v>
      </c>
      <c r="C121" s="90" t="s">
        <v>261</v>
      </c>
      <c r="D121" s="90" t="s">
        <v>68</v>
      </c>
      <c r="E121" s="90" t="s">
        <v>539</v>
      </c>
      <c r="F121" s="104" t="s">
        <v>265</v>
      </c>
      <c r="G121" s="105" t="s">
        <v>265</v>
      </c>
      <c r="H121" s="169" t="s">
        <v>622</v>
      </c>
      <c r="I121" s="90" t="s">
        <v>94</v>
      </c>
      <c r="J121" s="159" t="s">
        <v>623</v>
      </c>
      <c r="K121" s="157"/>
      <c r="O121" s="124">
        <f>IF(Lista_de_contribuições[[#This Row],[Posicionamento da Área Técnica]]&lt;&gt;"",1,0)</f>
        <v>1</v>
      </c>
    </row>
    <row r="122" spans="2:15" ht="21" customHeight="1" thickBot="1" x14ac:dyDescent="0.25">
      <c r="B122" s="136">
        <v>839</v>
      </c>
      <c r="C122" s="90" t="s">
        <v>261</v>
      </c>
      <c r="D122" s="90" t="s">
        <v>68</v>
      </c>
      <c r="E122" s="90" t="s">
        <v>540</v>
      </c>
      <c r="F122" s="104" t="s">
        <v>265</v>
      </c>
      <c r="G122" s="105" t="s">
        <v>265</v>
      </c>
      <c r="H122" s="169" t="s">
        <v>622</v>
      </c>
      <c r="I122" s="90" t="s">
        <v>94</v>
      </c>
      <c r="J122" s="159" t="s">
        <v>623</v>
      </c>
      <c r="K122" s="157"/>
      <c r="O122" s="124">
        <f>IF(Lista_de_contribuições[[#This Row],[Posicionamento da Área Técnica]]&lt;&gt;"",1,0)</f>
        <v>1</v>
      </c>
    </row>
    <row r="123" spans="2:15" ht="384.75" thickBot="1" x14ac:dyDescent="0.25">
      <c r="B123" s="136">
        <v>843</v>
      </c>
      <c r="C123" s="90" t="s">
        <v>304</v>
      </c>
      <c r="D123" s="90"/>
      <c r="E123" s="90" t="s">
        <v>540</v>
      </c>
      <c r="F123" s="104" t="s">
        <v>323</v>
      </c>
      <c r="G123" s="105" t="s">
        <v>312</v>
      </c>
      <c r="H123" s="169" t="s">
        <v>636</v>
      </c>
      <c r="I123" s="90" t="s">
        <v>93</v>
      </c>
      <c r="J123" s="183" t="s">
        <v>737</v>
      </c>
      <c r="K123" s="157" t="s">
        <v>738</v>
      </c>
      <c r="O123" s="124">
        <f>IF(Lista_de_contribuições[[#This Row],[Posicionamento da Área Técnica]]&lt;&gt;"",1,0)</f>
        <v>1</v>
      </c>
    </row>
    <row r="124" spans="2:15" ht="384.75" thickBot="1" x14ac:dyDescent="0.25">
      <c r="B124" s="136">
        <v>884</v>
      </c>
      <c r="C124" s="90" t="s">
        <v>435</v>
      </c>
      <c r="D124" s="90"/>
      <c r="E124" s="90" t="s">
        <v>540</v>
      </c>
      <c r="F124" s="104" t="s">
        <v>323</v>
      </c>
      <c r="G124" s="105" t="s">
        <v>312</v>
      </c>
      <c r="H124" s="169" t="s">
        <v>636</v>
      </c>
      <c r="I124" s="90" t="s">
        <v>93</v>
      </c>
      <c r="J124" s="183" t="s">
        <v>737</v>
      </c>
      <c r="K124" s="157" t="s">
        <v>739</v>
      </c>
      <c r="O124" s="124">
        <f>IF(Lista_de_contribuições[[#This Row],[Posicionamento da Área Técnica]]&lt;&gt;"",1,0)</f>
        <v>1</v>
      </c>
    </row>
    <row r="125" spans="2:15" ht="384.75" thickBot="1" x14ac:dyDescent="0.25">
      <c r="B125" s="136">
        <v>886</v>
      </c>
      <c r="C125" s="90" t="s">
        <v>452</v>
      </c>
      <c r="D125" s="90"/>
      <c r="E125" s="90" t="s">
        <v>540</v>
      </c>
      <c r="F125" s="104" t="s">
        <v>323</v>
      </c>
      <c r="G125" s="105" t="s">
        <v>312</v>
      </c>
      <c r="H125" s="169" t="s">
        <v>636</v>
      </c>
      <c r="I125" s="90" t="s">
        <v>93</v>
      </c>
      <c r="J125" s="183" t="s">
        <v>737</v>
      </c>
      <c r="K125" s="157" t="s">
        <v>739</v>
      </c>
      <c r="O125" s="124">
        <f>IF(Lista_de_contribuições[[#This Row],[Posicionamento da Área Técnica]]&lt;&gt;"",1,0)</f>
        <v>1</v>
      </c>
    </row>
    <row r="126" spans="2:15" ht="21" customHeight="1" thickBot="1" x14ac:dyDescent="0.25">
      <c r="B126" s="136">
        <v>839</v>
      </c>
      <c r="C126" s="90" t="s">
        <v>261</v>
      </c>
      <c r="D126" s="90" t="s">
        <v>68</v>
      </c>
      <c r="E126" s="90" t="s">
        <v>541</v>
      </c>
      <c r="F126" s="104" t="s">
        <v>265</v>
      </c>
      <c r="G126" s="105" t="s">
        <v>265</v>
      </c>
      <c r="H126" s="169" t="s">
        <v>622</v>
      </c>
      <c r="I126" s="90" t="s">
        <v>94</v>
      </c>
      <c r="J126" s="159" t="s">
        <v>623</v>
      </c>
      <c r="K126" s="157"/>
      <c r="O126" s="124">
        <f>IF(Lista_de_contribuições[[#This Row],[Posicionamento da Área Técnica]]&lt;&gt;"",1,0)</f>
        <v>1</v>
      </c>
    </row>
    <row r="127" spans="2:15" ht="21" customHeight="1" thickBot="1" x14ac:dyDescent="0.25">
      <c r="B127" s="136">
        <v>839</v>
      </c>
      <c r="C127" s="90" t="s">
        <v>261</v>
      </c>
      <c r="D127" s="90" t="s">
        <v>68</v>
      </c>
      <c r="E127" s="90" t="s">
        <v>542</v>
      </c>
      <c r="F127" s="104" t="s">
        <v>265</v>
      </c>
      <c r="G127" s="105" t="s">
        <v>265</v>
      </c>
      <c r="H127" s="169" t="s">
        <v>622</v>
      </c>
      <c r="I127" s="90" t="s">
        <v>94</v>
      </c>
      <c r="J127" s="159" t="s">
        <v>623</v>
      </c>
      <c r="K127" s="157"/>
      <c r="O127" s="124">
        <f>IF(Lista_de_contribuições[[#This Row],[Posicionamento da Área Técnica]]&lt;&gt;"",1,0)</f>
        <v>1</v>
      </c>
    </row>
    <row r="128" spans="2:15" ht="21" customHeight="1" thickBot="1" x14ac:dyDescent="0.25">
      <c r="B128" s="136">
        <v>839</v>
      </c>
      <c r="C128" s="90" t="s">
        <v>261</v>
      </c>
      <c r="D128" s="90" t="s">
        <v>68</v>
      </c>
      <c r="E128" s="90" t="s">
        <v>543</v>
      </c>
      <c r="F128" s="104" t="s">
        <v>265</v>
      </c>
      <c r="G128" s="105" t="s">
        <v>265</v>
      </c>
      <c r="H128" s="169" t="s">
        <v>622</v>
      </c>
      <c r="I128" s="90" t="s">
        <v>94</v>
      </c>
      <c r="J128" s="159" t="s">
        <v>623</v>
      </c>
      <c r="K128" s="157"/>
      <c r="O128" s="124">
        <f>IF(Lista_de_contribuições[[#This Row],[Posicionamento da Área Técnica]]&lt;&gt;"",1,0)</f>
        <v>1</v>
      </c>
    </row>
    <row r="129" spans="2:15" ht="276.75" thickBot="1" x14ac:dyDescent="0.25">
      <c r="B129" s="136">
        <v>884</v>
      </c>
      <c r="C129" s="90" t="s">
        <v>435</v>
      </c>
      <c r="D129" s="90"/>
      <c r="E129" s="90" t="s">
        <v>543</v>
      </c>
      <c r="F129" s="104" t="s">
        <v>324</v>
      </c>
      <c r="G129" s="105"/>
      <c r="H129" s="169" t="s">
        <v>740</v>
      </c>
      <c r="I129" s="90" t="s">
        <v>91</v>
      </c>
      <c r="J129" s="183" t="s">
        <v>741</v>
      </c>
      <c r="K129" s="157"/>
      <c r="O129" s="124">
        <f>IF(Lista_de_contribuições[[#This Row],[Posicionamento da Área Técnica]]&lt;&gt;"",1,0)</f>
        <v>1</v>
      </c>
    </row>
    <row r="130" spans="2:15" ht="409.6" thickBot="1" x14ac:dyDescent="0.25">
      <c r="B130" s="136">
        <v>839</v>
      </c>
      <c r="C130" s="90" t="s">
        <v>261</v>
      </c>
      <c r="D130" s="90" t="s">
        <v>68</v>
      </c>
      <c r="E130" s="90" t="s">
        <v>544</v>
      </c>
      <c r="F130" s="104" t="s">
        <v>288</v>
      </c>
      <c r="G130" s="105" t="s">
        <v>289</v>
      </c>
      <c r="H130" s="169" t="s">
        <v>742</v>
      </c>
      <c r="I130" s="90" t="s">
        <v>93</v>
      </c>
      <c r="J130" s="183" t="s">
        <v>743</v>
      </c>
      <c r="K130" s="157" t="s">
        <v>780</v>
      </c>
      <c r="O130" s="124">
        <f>IF(Lista_de_contribuições[[#This Row],[Posicionamento da Área Técnica]]&lt;&gt;"",1,0)</f>
        <v>1</v>
      </c>
    </row>
    <row r="131" spans="2:15" ht="144.75" thickBot="1" x14ac:dyDescent="0.25">
      <c r="B131" s="136">
        <v>843</v>
      </c>
      <c r="C131" s="90" t="s">
        <v>304</v>
      </c>
      <c r="D131" s="90"/>
      <c r="E131" s="90" t="s">
        <v>544</v>
      </c>
      <c r="F131" s="104" t="s">
        <v>324</v>
      </c>
      <c r="G131" s="105"/>
      <c r="H131" s="169" t="s">
        <v>740</v>
      </c>
      <c r="I131" s="90" t="s">
        <v>91</v>
      </c>
      <c r="J131" s="183" t="s">
        <v>744</v>
      </c>
      <c r="K131" s="157"/>
      <c r="O131" s="124">
        <f>IF(Lista_de_contribuições[[#This Row],[Posicionamento da Área Técnica]]&lt;&gt;"",1,0)</f>
        <v>1</v>
      </c>
    </row>
    <row r="132" spans="2:15" ht="409.6" thickBot="1" x14ac:dyDescent="0.25">
      <c r="B132" s="136">
        <v>886</v>
      </c>
      <c r="C132" s="90" t="s">
        <v>452</v>
      </c>
      <c r="D132" s="90"/>
      <c r="E132" s="90" t="s">
        <v>544</v>
      </c>
      <c r="F132" s="104" t="s">
        <v>472</v>
      </c>
      <c r="G132" s="105" t="s">
        <v>473</v>
      </c>
      <c r="H132" s="169" t="s">
        <v>745</v>
      </c>
      <c r="I132" s="90" t="s">
        <v>91</v>
      </c>
      <c r="J132" s="183" t="s">
        <v>746</v>
      </c>
      <c r="K132" s="157"/>
      <c r="O132" s="124">
        <f>IF(Lista_de_contribuições[[#This Row],[Posicionamento da Área Técnica]]&lt;&gt;"",1,0)</f>
        <v>1</v>
      </c>
    </row>
    <row r="133" spans="2:15" ht="409.6" thickBot="1" x14ac:dyDescent="0.25">
      <c r="B133" s="136">
        <v>839</v>
      </c>
      <c r="C133" s="90" t="s">
        <v>261</v>
      </c>
      <c r="D133" s="90" t="s">
        <v>68</v>
      </c>
      <c r="E133" s="90" t="s">
        <v>545</v>
      </c>
      <c r="F133" s="104" t="s">
        <v>290</v>
      </c>
      <c r="G133" s="105" t="s">
        <v>291</v>
      </c>
      <c r="H133" s="169" t="s">
        <v>748</v>
      </c>
      <c r="I133" s="90" t="s">
        <v>93</v>
      </c>
      <c r="J133" s="183" t="s">
        <v>747</v>
      </c>
      <c r="K133" s="157" t="s">
        <v>781</v>
      </c>
      <c r="O133" s="124">
        <f>IF(Lista_de_contribuições[[#This Row],[Posicionamento da Área Técnica]]&lt;&gt;"",1,0)</f>
        <v>1</v>
      </c>
    </row>
    <row r="134" spans="2:15" ht="409.6" thickBot="1" x14ac:dyDescent="0.25">
      <c r="B134" s="136">
        <v>852</v>
      </c>
      <c r="C134" s="90" t="s">
        <v>330</v>
      </c>
      <c r="D134" s="90" t="s">
        <v>68</v>
      </c>
      <c r="E134" s="90" t="s">
        <v>545</v>
      </c>
      <c r="F134" s="104" t="s">
        <v>361</v>
      </c>
      <c r="G134" s="105" t="s">
        <v>362</v>
      </c>
      <c r="H134" s="169" t="s">
        <v>748</v>
      </c>
      <c r="I134" s="90" t="s">
        <v>93</v>
      </c>
      <c r="J134" s="183" t="s">
        <v>749</v>
      </c>
      <c r="K134" s="157" t="s">
        <v>750</v>
      </c>
      <c r="O134" s="124">
        <f>IF(Lista_de_contribuições[[#This Row],[Posicionamento da Área Técnica]]&lt;&gt;"",1,0)</f>
        <v>1</v>
      </c>
    </row>
    <row r="135" spans="2:15" ht="409.6" thickBot="1" x14ac:dyDescent="0.25">
      <c r="B135" s="136">
        <v>866</v>
      </c>
      <c r="C135" s="90" t="s">
        <v>377</v>
      </c>
      <c r="D135" s="90" t="s">
        <v>67</v>
      </c>
      <c r="E135" s="90" t="s">
        <v>545</v>
      </c>
      <c r="F135" s="104" t="s">
        <v>390</v>
      </c>
      <c r="G135" s="105" t="s">
        <v>391</v>
      </c>
      <c r="H135" s="169" t="s">
        <v>748</v>
      </c>
      <c r="I135" s="90" t="s">
        <v>93</v>
      </c>
      <c r="J135" s="183" t="s">
        <v>751</v>
      </c>
      <c r="K135" s="157" t="s">
        <v>750</v>
      </c>
      <c r="O135" s="124">
        <f>IF(Lista_de_contribuições[[#This Row],[Posicionamento da Área Técnica]]&lt;&gt;"",1,0)</f>
        <v>1</v>
      </c>
    </row>
    <row r="136" spans="2:15" ht="84.75" thickBot="1" x14ac:dyDescent="0.25">
      <c r="B136" s="136">
        <v>871</v>
      </c>
      <c r="C136" s="90" t="s">
        <v>22</v>
      </c>
      <c r="D136" s="90"/>
      <c r="E136" s="90" t="s">
        <v>545</v>
      </c>
      <c r="F136" s="104" t="s">
        <v>416</v>
      </c>
      <c r="G136" s="105" t="s">
        <v>417</v>
      </c>
      <c r="H136" s="169" t="s">
        <v>752</v>
      </c>
      <c r="I136" s="90" t="s">
        <v>93</v>
      </c>
      <c r="J136" s="183" t="s">
        <v>753</v>
      </c>
      <c r="K136" s="157" t="s">
        <v>750</v>
      </c>
      <c r="O136" s="124">
        <f>IF(Lista_de_contribuições[[#This Row],[Posicionamento da Área Técnica]]&lt;&gt;"",1,0)</f>
        <v>1</v>
      </c>
    </row>
    <row r="137" spans="2:15" ht="84.75" thickBot="1" x14ac:dyDescent="0.25">
      <c r="B137" s="136">
        <v>886</v>
      </c>
      <c r="C137" s="90" t="s">
        <v>452</v>
      </c>
      <c r="D137" s="90"/>
      <c r="E137" s="90" t="s">
        <v>545</v>
      </c>
      <c r="F137" s="104" t="s">
        <v>416</v>
      </c>
      <c r="G137" s="105" t="s">
        <v>474</v>
      </c>
      <c r="H137" s="169" t="s">
        <v>752</v>
      </c>
      <c r="I137" s="90" t="s">
        <v>93</v>
      </c>
      <c r="J137" s="183" t="s">
        <v>753</v>
      </c>
      <c r="K137" s="157" t="s">
        <v>750</v>
      </c>
      <c r="O137" s="124">
        <f>IF(Lista_de_contribuições[[#This Row],[Posicionamento da Área Técnica]]&lt;&gt;"",1,0)</f>
        <v>1</v>
      </c>
    </row>
    <row r="138" spans="2:15" ht="21" customHeight="1" thickBot="1" x14ac:dyDescent="0.25">
      <c r="B138" s="136">
        <v>839</v>
      </c>
      <c r="C138" s="90" t="s">
        <v>261</v>
      </c>
      <c r="D138" s="90" t="s">
        <v>68</v>
      </c>
      <c r="E138" s="90" t="s">
        <v>546</v>
      </c>
      <c r="F138" s="104" t="s">
        <v>265</v>
      </c>
      <c r="G138" s="105" t="s">
        <v>265</v>
      </c>
      <c r="H138" s="169" t="s">
        <v>622</v>
      </c>
      <c r="I138" s="90" t="s">
        <v>94</v>
      </c>
      <c r="J138" s="159" t="s">
        <v>623</v>
      </c>
      <c r="K138" s="157"/>
      <c r="O138" s="124">
        <f>IF(Lista_de_contribuições[[#This Row],[Posicionamento da Área Técnica]]&lt;&gt;"",1,0)</f>
        <v>1</v>
      </c>
    </row>
    <row r="139" spans="2:15" ht="396.75" thickBot="1" x14ac:dyDescent="0.25">
      <c r="B139" s="136">
        <v>839</v>
      </c>
      <c r="C139" s="90" t="s">
        <v>261</v>
      </c>
      <c r="D139" s="90" t="s">
        <v>68</v>
      </c>
      <c r="E139" s="90" t="s">
        <v>547</v>
      </c>
      <c r="F139" s="104" t="s">
        <v>292</v>
      </c>
      <c r="G139" s="105" t="s">
        <v>293</v>
      </c>
      <c r="H139" s="169" t="s">
        <v>754</v>
      </c>
      <c r="I139" s="90" t="s">
        <v>93</v>
      </c>
      <c r="J139" s="183" t="s">
        <v>755</v>
      </c>
      <c r="K139" s="157" t="s">
        <v>782</v>
      </c>
      <c r="O139" s="124">
        <f>IF(Lista_de_contribuições[[#This Row],[Posicionamento da Área Técnica]]&lt;&gt;"",1,0)</f>
        <v>1</v>
      </c>
    </row>
    <row r="140" spans="2:15" ht="396.75" thickBot="1" x14ac:dyDescent="0.25">
      <c r="B140" s="136">
        <v>852</v>
      </c>
      <c r="C140" s="90" t="s">
        <v>330</v>
      </c>
      <c r="D140" s="90" t="s">
        <v>68</v>
      </c>
      <c r="E140" s="90" t="s">
        <v>547</v>
      </c>
      <c r="F140" s="104" t="s">
        <v>363</v>
      </c>
      <c r="G140" s="105" t="s">
        <v>364</v>
      </c>
      <c r="H140" s="169" t="s">
        <v>754</v>
      </c>
      <c r="I140" s="90" t="s">
        <v>93</v>
      </c>
      <c r="J140" s="183" t="s">
        <v>755</v>
      </c>
      <c r="K140" s="157" t="s">
        <v>756</v>
      </c>
      <c r="O140" s="124">
        <f>IF(Lista_de_contribuições[[#This Row],[Posicionamento da Área Técnica]]&lt;&gt;"",1,0)</f>
        <v>1</v>
      </c>
    </row>
    <row r="141" spans="2:15" ht="396.75" thickBot="1" x14ac:dyDescent="0.25">
      <c r="B141" s="136">
        <v>866</v>
      </c>
      <c r="C141" s="90" t="s">
        <v>377</v>
      </c>
      <c r="D141" s="90" t="s">
        <v>67</v>
      </c>
      <c r="E141" s="90" t="s">
        <v>547</v>
      </c>
      <c r="F141" s="104" t="s">
        <v>392</v>
      </c>
      <c r="G141" s="105" t="s">
        <v>393</v>
      </c>
      <c r="H141" s="169" t="s">
        <v>754</v>
      </c>
      <c r="I141" s="90" t="s">
        <v>93</v>
      </c>
      <c r="J141" s="183" t="s">
        <v>755</v>
      </c>
      <c r="K141" s="157" t="s">
        <v>756</v>
      </c>
      <c r="O141" s="124">
        <f>IF(Lista_de_contribuições[[#This Row],[Posicionamento da Área Técnica]]&lt;&gt;"",1,0)</f>
        <v>1</v>
      </c>
    </row>
    <row r="142" spans="2:15" ht="409.6" thickBot="1" x14ac:dyDescent="0.25">
      <c r="B142" s="136">
        <v>876</v>
      </c>
      <c r="C142" s="90" t="s">
        <v>424</v>
      </c>
      <c r="D142" s="90" t="s">
        <v>68</v>
      </c>
      <c r="E142" s="90" t="s">
        <v>547</v>
      </c>
      <c r="F142" s="104" t="s">
        <v>428</v>
      </c>
      <c r="G142" s="105" t="s">
        <v>429</v>
      </c>
      <c r="H142" s="169" t="s">
        <v>754</v>
      </c>
      <c r="I142" s="90" t="s">
        <v>93</v>
      </c>
      <c r="J142" s="183" t="s">
        <v>757</v>
      </c>
      <c r="K142" s="157" t="s">
        <v>756</v>
      </c>
      <c r="O142" s="124">
        <f>IF(Lista_de_contribuições[[#This Row],[Posicionamento da Área Técnica]]&lt;&gt;"",1,0)</f>
        <v>1</v>
      </c>
    </row>
    <row r="143" spans="2:15" ht="21" customHeight="1" thickBot="1" x14ac:dyDescent="0.25">
      <c r="B143" s="136">
        <v>839</v>
      </c>
      <c r="C143" s="90" t="s">
        <v>261</v>
      </c>
      <c r="D143" s="90" t="s">
        <v>68</v>
      </c>
      <c r="E143" s="90" t="s">
        <v>548</v>
      </c>
      <c r="F143" s="104" t="s">
        <v>265</v>
      </c>
      <c r="G143" s="105" t="s">
        <v>265</v>
      </c>
      <c r="H143" s="169" t="s">
        <v>622</v>
      </c>
      <c r="I143" s="90" t="s">
        <v>94</v>
      </c>
      <c r="J143" s="159" t="s">
        <v>623</v>
      </c>
      <c r="K143" s="157"/>
      <c r="O143" s="124">
        <f>IF(Lista_de_contribuições[[#This Row],[Posicionamento da Área Técnica]]&lt;&gt;"",1,0)</f>
        <v>1</v>
      </c>
    </row>
    <row r="144" spans="2:15" ht="21" customHeight="1" thickBot="1" x14ac:dyDescent="0.25">
      <c r="B144" s="136">
        <v>839</v>
      </c>
      <c r="C144" s="90" t="s">
        <v>261</v>
      </c>
      <c r="D144" s="90" t="s">
        <v>68</v>
      </c>
      <c r="E144" s="90" t="s">
        <v>549</v>
      </c>
      <c r="F144" s="104" t="s">
        <v>265</v>
      </c>
      <c r="G144" s="105" t="s">
        <v>265</v>
      </c>
      <c r="H144" s="169" t="s">
        <v>622</v>
      </c>
      <c r="I144" s="90" t="s">
        <v>94</v>
      </c>
      <c r="J144" s="159" t="s">
        <v>623</v>
      </c>
      <c r="K144" s="157"/>
      <c r="O144" s="124">
        <f>IF(Lista_de_contribuições[[#This Row],[Posicionamento da Área Técnica]]&lt;&gt;"",1,0)</f>
        <v>1</v>
      </c>
    </row>
    <row r="145" spans="2:15" ht="21" customHeight="1" thickBot="1" x14ac:dyDescent="0.25">
      <c r="B145" s="136">
        <v>839</v>
      </c>
      <c r="C145" s="90" t="s">
        <v>261</v>
      </c>
      <c r="D145" s="90" t="s">
        <v>68</v>
      </c>
      <c r="E145" s="90" t="s">
        <v>550</v>
      </c>
      <c r="F145" s="104" t="s">
        <v>265</v>
      </c>
      <c r="G145" s="105" t="s">
        <v>265</v>
      </c>
      <c r="H145" s="169" t="s">
        <v>622</v>
      </c>
      <c r="I145" s="90" t="s">
        <v>94</v>
      </c>
      <c r="J145" s="159" t="s">
        <v>623</v>
      </c>
      <c r="K145" s="157"/>
      <c r="O145" s="124">
        <f>IF(Lista_de_contribuições[[#This Row],[Posicionamento da Área Técnica]]&lt;&gt;"",1,0)</f>
        <v>1</v>
      </c>
    </row>
    <row r="146" spans="2:15" ht="21" customHeight="1" thickBot="1" x14ac:dyDescent="0.25">
      <c r="B146" s="136">
        <v>839</v>
      </c>
      <c r="C146" s="90" t="s">
        <v>261</v>
      </c>
      <c r="D146" s="90" t="s">
        <v>68</v>
      </c>
      <c r="E146" s="90" t="s">
        <v>551</v>
      </c>
      <c r="F146" s="104" t="s">
        <v>265</v>
      </c>
      <c r="G146" s="105" t="s">
        <v>265</v>
      </c>
      <c r="H146" s="169" t="s">
        <v>622</v>
      </c>
      <c r="I146" s="90" t="s">
        <v>94</v>
      </c>
      <c r="J146" s="159" t="s">
        <v>623</v>
      </c>
      <c r="K146" s="157"/>
      <c r="O146" s="124">
        <f>IF(Lista_de_contribuições[[#This Row],[Posicionamento da Área Técnica]]&lt;&gt;"",1,0)</f>
        <v>1</v>
      </c>
    </row>
    <row r="147" spans="2:15" ht="21" customHeight="1" thickBot="1" x14ac:dyDescent="0.25">
      <c r="B147" s="136">
        <v>839</v>
      </c>
      <c r="C147" s="90" t="s">
        <v>261</v>
      </c>
      <c r="D147" s="90" t="s">
        <v>68</v>
      </c>
      <c r="E147" s="90" t="s">
        <v>552</v>
      </c>
      <c r="F147" s="104" t="s">
        <v>265</v>
      </c>
      <c r="G147" s="105" t="s">
        <v>265</v>
      </c>
      <c r="H147" s="169" t="s">
        <v>622</v>
      </c>
      <c r="I147" s="90" t="s">
        <v>94</v>
      </c>
      <c r="J147" s="159" t="s">
        <v>623</v>
      </c>
      <c r="K147" s="157"/>
      <c r="O147" s="124">
        <f>IF(Lista_de_contribuições[[#This Row],[Posicionamento da Área Técnica]]&lt;&gt;"",1,0)</f>
        <v>1</v>
      </c>
    </row>
    <row r="148" spans="2:15" ht="409.6" thickBot="1" x14ac:dyDescent="0.25">
      <c r="B148" s="136">
        <v>884</v>
      </c>
      <c r="C148" s="90" t="s">
        <v>435</v>
      </c>
      <c r="D148" s="90"/>
      <c r="E148" s="90" t="s">
        <v>552</v>
      </c>
      <c r="F148" s="104" t="s">
        <v>447</v>
      </c>
      <c r="G148" s="105" t="s">
        <v>448</v>
      </c>
      <c r="H148" s="169" t="s">
        <v>758</v>
      </c>
      <c r="I148" s="90" t="s">
        <v>91</v>
      </c>
      <c r="J148" s="183" t="s">
        <v>759</v>
      </c>
      <c r="K148" s="157"/>
      <c r="O148" s="124">
        <f>IF(Lista_de_contribuições[[#This Row],[Posicionamento da Área Técnica]]&lt;&gt;"",1,0)</f>
        <v>1</v>
      </c>
    </row>
    <row r="149" spans="2:15" ht="409.6" thickBot="1" x14ac:dyDescent="0.25">
      <c r="B149" s="136">
        <v>886</v>
      </c>
      <c r="C149" s="90" t="s">
        <v>452</v>
      </c>
      <c r="D149" s="90"/>
      <c r="E149" s="90" t="s">
        <v>552</v>
      </c>
      <c r="F149" s="104" t="s">
        <v>447</v>
      </c>
      <c r="G149" s="105" t="s">
        <v>448</v>
      </c>
      <c r="H149" s="169" t="s">
        <v>758</v>
      </c>
      <c r="I149" s="90" t="s">
        <v>91</v>
      </c>
      <c r="J149" s="183" t="s">
        <v>759</v>
      </c>
      <c r="K149" s="157"/>
      <c r="O149" s="124">
        <f>IF(Lista_de_contribuições[[#This Row],[Posicionamento da Área Técnica]]&lt;&gt;"",1,0)</f>
        <v>1</v>
      </c>
    </row>
    <row r="150" spans="2:15" ht="21" customHeight="1" thickBot="1" x14ac:dyDescent="0.25">
      <c r="B150" s="136">
        <v>839</v>
      </c>
      <c r="C150" s="90" t="s">
        <v>261</v>
      </c>
      <c r="D150" s="90" t="s">
        <v>68</v>
      </c>
      <c r="E150" s="90" t="s">
        <v>553</v>
      </c>
      <c r="F150" s="104" t="s">
        <v>265</v>
      </c>
      <c r="G150" s="105" t="s">
        <v>265</v>
      </c>
      <c r="H150" s="169" t="s">
        <v>622</v>
      </c>
      <c r="I150" s="90" t="s">
        <v>94</v>
      </c>
      <c r="J150" s="159" t="s">
        <v>623</v>
      </c>
      <c r="K150" s="157"/>
      <c r="O150" s="124">
        <f>IF(Lista_de_contribuições[[#This Row],[Posicionamento da Área Técnica]]&lt;&gt;"",1,0)</f>
        <v>1</v>
      </c>
    </row>
    <row r="151" spans="2:15" ht="409.6" thickBot="1" x14ac:dyDescent="0.25">
      <c r="B151" s="136">
        <v>839</v>
      </c>
      <c r="C151" s="90" t="s">
        <v>261</v>
      </c>
      <c r="D151" s="90" t="s">
        <v>68</v>
      </c>
      <c r="E151" s="90" t="s">
        <v>554</v>
      </c>
      <c r="F151" s="104" t="s">
        <v>294</v>
      </c>
      <c r="G151" s="105" t="s">
        <v>295</v>
      </c>
      <c r="H151" s="169" t="s">
        <v>760</v>
      </c>
      <c r="I151" s="90" t="s">
        <v>93</v>
      </c>
      <c r="J151" s="183" t="s">
        <v>761</v>
      </c>
      <c r="K151" s="157" t="s">
        <v>783</v>
      </c>
      <c r="O151" s="124">
        <f>IF(Lista_de_contribuições[[#This Row],[Posicionamento da Área Técnica]]&lt;&gt;"",1,0)</f>
        <v>1</v>
      </c>
    </row>
    <row r="152" spans="2:15" ht="409.6" thickBot="1" x14ac:dyDescent="0.25">
      <c r="B152" s="136">
        <v>852</v>
      </c>
      <c r="C152" s="90" t="s">
        <v>330</v>
      </c>
      <c r="D152" s="90" t="s">
        <v>68</v>
      </c>
      <c r="E152" s="90" t="s">
        <v>554</v>
      </c>
      <c r="F152" s="104" t="s">
        <v>365</v>
      </c>
      <c r="G152" s="105" t="s">
        <v>366</v>
      </c>
      <c r="H152" s="169" t="s">
        <v>760</v>
      </c>
      <c r="I152" s="90" t="s">
        <v>93</v>
      </c>
      <c r="J152" s="183" t="s">
        <v>785</v>
      </c>
      <c r="K152" s="157" t="s">
        <v>784</v>
      </c>
      <c r="O152" s="124">
        <f>IF(Lista_de_contribuições[[#This Row],[Posicionamento da Área Técnica]]&lt;&gt;"",1,0)</f>
        <v>1</v>
      </c>
    </row>
    <row r="153" spans="2:15" ht="408.75" thickBot="1" x14ac:dyDescent="0.25">
      <c r="B153" s="136">
        <v>839</v>
      </c>
      <c r="C153" s="90" t="s">
        <v>261</v>
      </c>
      <c r="D153" s="90" t="s">
        <v>68</v>
      </c>
      <c r="E153" s="90" t="s">
        <v>555</v>
      </c>
      <c r="F153" s="104" t="s">
        <v>296</v>
      </c>
      <c r="G153" s="105" t="s">
        <v>297</v>
      </c>
      <c r="H153" s="169" t="s">
        <v>760</v>
      </c>
      <c r="I153" s="90" t="s">
        <v>93</v>
      </c>
      <c r="J153" s="183" t="s">
        <v>786</v>
      </c>
      <c r="K153" s="157" t="s">
        <v>762</v>
      </c>
      <c r="O153" s="124">
        <f>IF(Lista_de_contribuições[[#This Row],[Posicionamento da Área Técnica]]&lt;&gt;"",1,0)</f>
        <v>1</v>
      </c>
    </row>
    <row r="154" spans="2:15" ht="409.6" thickBot="1" x14ac:dyDescent="0.25">
      <c r="B154" s="136">
        <v>852</v>
      </c>
      <c r="C154" s="90" t="s">
        <v>330</v>
      </c>
      <c r="D154" s="90" t="s">
        <v>68</v>
      </c>
      <c r="E154" s="90" t="s">
        <v>555</v>
      </c>
      <c r="F154" s="104" t="s">
        <v>367</v>
      </c>
      <c r="G154" s="105" t="s">
        <v>368</v>
      </c>
      <c r="H154" s="169" t="s">
        <v>760</v>
      </c>
      <c r="I154" s="90" t="s">
        <v>93</v>
      </c>
      <c r="J154" s="183" t="s">
        <v>786</v>
      </c>
      <c r="K154" s="157" t="s">
        <v>762</v>
      </c>
      <c r="O154" s="124">
        <f>IF(Lista_de_contribuições[[#This Row],[Posicionamento da Área Técnica]]&lt;&gt;"",1,0)</f>
        <v>1</v>
      </c>
    </row>
    <row r="155" spans="2:15" ht="409.6" thickBot="1" x14ac:dyDescent="0.25">
      <c r="B155" s="136">
        <v>839</v>
      </c>
      <c r="C155" s="90" t="s">
        <v>261</v>
      </c>
      <c r="D155" s="90" t="s">
        <v>68</v>
      </c>
      <c r="E155" s="90" t="s">
        <v>556</v>
      </c>
      <c r="F155" s="104" t="s">
        <v>298</v>
      </c>
      <c r="G155" s="105" t="s">
        <v>299</v>
      </c>
      <c r="H155" s="169" t="s">
        <v>760</v>
      </c>
      <c r="I155" s="90" t="s">
        <v>93</v>
      </c>
      <c r="J155" s="183" t="s">
        <v>787</v>
      </c>
      <c r="K155" s="157" t="s">
        <v>762</v>
      </c>
      <c r="O155" s="124">
        <f>IF(Lista_de_contribuições[[#This Row],[Posicionamento da Área Técnica]]&lt;&gt;"",1,0)</f>
        <v>1</v>
      </c>
    </row>
    <row r="156" spans="2:15" ht="409.6" thickBot="1" x14ac:dyDescent="0.25">
      <c r="B156" s="136">
        <v>852</v>
      </c>
      <c r="C156" s="90" t="s">
        <v>330</v>
      </c>
      <c r="D156" s="90" t="s">
        <v>68</v>
      </c>
      <c r="E156" s="90" t="s">
        <v>556</v>
      </c>
      <c r="F156" s="104" t="s">
        <v>369</v>
      </c>
      <c r="G156" s="105" t="s">
        <v>370</v>
      </c>
      <c r="H156" s="169" t="s">
        <v>760</v>
      </c>
      <c r="I156" s="90" t="s">
        <v>93</v>
      </c>
      <c r="J156" s="183" t="s">
        <v>788</v>
      </c>
      <c r="K156" s="157" t="s">
        <v>762</v>
      </c>
      <c r="O156" s="124">
        <f>IF(Lista_de_contribuições[[#This Row],[Posicionamento da Área Técnica]]&lt;&gt;"",1,0)</f>
        <v>1</v>
      </c>
    </row>
    <row r="157" spans="2:15" ht="372.75" thickBot="1" x14ac:dyDescent="0.25">
      <c r="B157" s="136">
        <v>839</v>
      </c>
      <c r="C157" s="90" t="s">
        <v>261</v>
      </c>
      <c r="D157" s="90" t="s">
        <v>68</v>
      </c>
      <c r="E157" s="90" t="s">
        <v>557</v>
      </c>
      <c r="F157" s="104" t="s">
        <v>300</v>
      </c>
      <c r="G157" s="105" t="s">
        <v>301</v>
      </c>
      <c r="H157" s="169" t="s">
        <v>760</v>
      </c>
      <c r="I157" s="90" t="s">
        <v>93</v>
      </c>
      <c r="J157" s="183" t="s">
        <v>785</v>
      </c>
      <c r="K157" s="157" t="s">
        <v>762</v>
      </c>
      <c r="O157" s="124">
        <f>IF(Lista_de_contribuições[[#This Row],[Posicionamento da Área Técnica]]&lt;&gt;"",1,0)</f>
        <v>1</v>
      </c>
    </row>
    <row r="158" spans="2:15" ht="360.75" thickBot="1" x14ac:dyDescent="0.25">
      <c r="B158" s="136">
        <v>852</v>
      </c>
      <c r="C158" s="90" t="s">
        <v>330</v>
      </c>
      <c r="D158" s="90" t="s">
        <v>68</v>
      </c>
      <c r="E158" s="90" t="s">
        <v>557</v>
      </c>
      <c r="F158" s="104" t="s">
        <v>371</v>
      </c>
      <c r="G158" s="105" t="s">
        <v>372</v>
      </c>
      <c r="H158" s="169" t="s">
        <v>760</v>
      </c>
      <c r="I158" s="90" t="s">
        <v>91</v>
      </c>
      <c r="J158" s="183" t="s">
        <v>787</v>
      </c>
      <c r="K158" s="157" t="s">
        <v>762</v>
      </c>
      <c r="O158" s="124">
        <f>IF(Lista_de_contribuições[[#This Row],[Posicionamento da Área Técnica]]&lt;&gt;"",1,0)</f>
        <v>1</v>
      </c>
    </row>
    <row r="159" spans="2:15" ht="21" customHeight="1" thickBot="1" x14ac:dyDescent="0.25">
      <c r="B159" s="136">
        <v>839</v>
      </c>
      <c r="C159" s="90" t="s">
        <v>261</v>
      </c>
      <c r="D159" s="90" t="s">
        <v>68</v>
      </c>
      <c r="E159" s="90" t="s">
        <v>558</v>
      </c>
      <c r="F159" s="104" t="s">
        <v>265</v>
      </c>
      <c r="G159" s="105" t="s">
        <v>265</v>
      </c>
      <c r="H159" s="169" t="s">
        <v>622</v>
      </c>
      <c r="I159" s="90" t="s">
        <v>94</v>
      </c>
      <c r="J159" s="159" t="s">
        <v>623</v>
      </c>
      <c r="K159" s="157"/>
      <c r="O159" s="124">
        <f>IF(Lista_de_contribuições[[#This Row],[Posicionamento da Área Técnica]]&lt;&gt;"",1,0)</f>
        <v>1</v>
      </c>
    </row>
    <row r="160" spans="2:15" ht="21" customHeight="1" thickBot="1" x14ac:dyDescent="0.25">
      <c r="B160" s="136">
        <v>839</v>
      </c>
      <c r="C160" s="90" t="s">
        <v>261</v>
      </c>
      <c r="D160" s="90" t="s">
        <v>68</v>
      </c>
      <c r="E160" s="90" t="s">
        <v>559</v>
      </c>
      <c r="F160" s="104" t="s">
        <v>265</v>
      </c>
      <c r="G160" s="105" t="s">
        <v>265</v>
      </c>
      <c r="H160" s="169" t="s">
        <v>622</v>
      </c>
      <c r="I160" s="90" t="s">
        <v>94</v>
      </c>
      <c r="J160" s="159" t="s">
        <v>623</v>
      </c>
      <c r="K160" s="157"/>
      <c r="O160" s="124">
        <f>IF(Lista_de_contribuições[[#This Row],[Posicionamento da Área Técnica]]&lt;&gt;"",1,0)</f>
        <v>1</v>
      </c>
    </row>
    <row r="161" spans="2:15" ht="21" customHeight="1" thickBot="1" x14ac:dyDescent="0.25">
      <c r="B161" s="136">
        <v>839</v>
      </c>
      <c r="C161" s="90" t="s">
        <v>261</v>
      </c>
      <c r="D161" s="90" t="s">
        <v>68</v>
      </c>
      <c r="E161" s="90" t="s">
        <v>560</v>
      </c>
      <c r="F161" s="104" t="s">
        <v>265</v>
      </c>
      <c r="G161" s="105" t="s">
        <v>265</v>
      </c>
      <c r="H161" s="169" t="s">
        <v>622</v>
      </c>
      <c r="I161" s="90" t="s">
        <v>94</v>
      </c>
      <c r="J161" s="159" t="s">
        <v>623</v>
      </c>
      <c r="K161" s="157"/>
      <c r="O161" s="124">
        <f>IF(Lista_de_contribuições[[#This Row],[Posicionamento da Área Técnica]]&lt;&gt;"",1,0)</f>
        <v>1</v>
      </c>
    </row>
    <row r="162" spans="2:15" ht="120.75" thickBot="1" x14ac:dyDescent="0.25">
      <c r="B162" s="136">
        <v>852</v>
      </c>
      <c r="C162" s="90" t="s">
        <v>330</v>
      </c>
      <c r="D162" s="90" t="s">
        <v>68</v>
      </c>
      <c r="E162" s="90" t="s">
        <v>560</v>
      </c>
      <c r="F162" s="104" t="s">
        <v>373</v>
      </c>
      <c r="G162" s="105" t="s">
        <v>374</v>
      </c>
      <c r="H162" s="169" t="s">
        <v>763</v>
      </c>
      <c r="I162" s="90" t="s">
        <v>93</v>
      </c>
      <c r="J162" s="183" t="s">
        <v>764</v>
      </c>
      <c r="K162" s="157" t="s">
        <v>789</v>
      </c>
      <c r="O162" s="124">
        <f>IF(Lista_de_contribuições[[#This Row],[Posicionamento da Área Técnica]]&lt;&gt;"",1,0)</f>
        <v>1</v>
      </c>
    </row>
    <row r="163" spans="2:15" ht="120.75" thickBot="1" x14ac:dyDescent="0.25">
      <c r="B163" s="136">
        <v>871</v>
      </c>
      <c r="C163" s="90" t="s">
        <v>22</v>
      </c>
      <c r="D163" s="90"/>
      <c r="E163" s="90" t="s">
        <v>560</v>
      </c>
      <c r="F163" s="104" t="s">
        <v>418</v>
      </c>
      <c r="G163" s="105" t="s">
        <v>419</v>
      </c>
      <c r="H163" s="169" t="s">
        <v>763</v>
      </c>
      <c r="I163" s="90" t="s">
        <v>91</v>
      </c>
      <c r="J163" s="183" t="s">
        <v>790</v>
      </c>
      <c r="K163" s="157"/>
      <c r="O163" s="124">
        <f>IF(Lista_de_contribuições[[#This Row],[Posicionamento da Área Técnica]]&lt;&gt;"",1,0)</f>
        <v>1</v>
      </c>
    </row>
    <row r="164" spans="2:15" ht="204.75" thickBot="1" x14ac:dyDescent="0.25">
      <c r="B164" s="136">
        <v>876</v>
      </c>
      <c r="C164" s="90" t="s">
        <v>424</v>
      </c>
      <c r="D164" s="90" t="s">
        <v>68</v>
      </c>
      <c r="E164" s="90" t="s">
        <v>560</v>
      </c>
      <c r="F164" s="104" t="s">
        <v>430</v>
      </c>
      <c r="G164" s="105" t="s">
        <v>431</v>
      </c>
      <c r="H164" s="169" t="s">
        <v>763</v>
      </c>
      <c r="I164" s="90" t="s">
        <v>93</v>
      </c>
      <c r="J164" s="183" t="s">
        <v>764</v>
      </c>
      <c r="K164" s="157" t="s">
        <v>765</v>
      </c>
      <c r="O164" s="124">
        <f>IF(Lista_de_contribuições[[#This Row],[Posicionamento da Área Técnica]]&lt;&gt;"",1,0)</f>
        <v>1</v>
      </c>
    </row>
    <row r="165" spans="2:15" ht="21" customHeight="1" thickBot="1" x14ac:dyDescent="0.25">
      <c r="B165" s="136">
        <v>839</v>
      </c>
      <c r="C165" s="90" t="s">
        <v>261</v>
      </c>
      <c r="D165" s="90" t="s">
        <v>68</v>
      </c>
      <c r="E165" s="90" t="s">
        <v>561</v>
      </c>
      <c r="F165" s="104" t="s">
        <v>265</v>
      </c>
      <c r="G165" s="105" t="s">
        <v>265</v>
      </c>
      <c r="H165" s="169" t="s">
        <v>622</v>
      </c>
      <c r="I165" s="90" t="s">
        <v>94</v>
      </c>
      <c r="J165" s="159" t="s">
        <v>623</v>
      </c>
      <c r="K165" s="157"/>
      <c r="O165" s="124">
        <f>IF(Lista_de_contribuições[[#This Row],[Posicionamento da Área Técnica]]&lt;&gt;"",1,0)</f>
        <v>1</v>
      </c>
    </row>
  </sheetData>
  <dataValidations count="1">
    <dataValidation type="list" allowBlank="1" showInputMessage="1" showErrorMessage="1" sqref="I1:I3 I5:I1048576" xr:uid="{CAA32574-D56E-4571-9FC4-21CB494C33E1}">
      <mc:AlternateContent xmlns:x12ac="http://schemas.microsoft.com/office/spreadsheetml/2011/1/ac" xmlns:mc="http://schemas.openxmlformats.org/markup-compatibility/2006">
        <mc:Choice Requires="x12ac">
          <x12ac:list>Aceita (Total ou Parcialmente), Não aceita," Inválida (Fora do escopo, sem clareza, dúvidas)"</x12ac:list>
        </mc:Choice>
        <mc:Fallback>
          <formula1>"Aceita (Total ou Parcialmente), Não aceita, Inválida (Fora do escopo, sem clareza, dúvidas)"</formula1>
        </mc:Fallback>
      </mc:AlternateContent>
    </dataValidation>
  </dataValidations>
  <printOptions horizontalCentered="1"/>
  <pageMargins left="0.5" right="0.5" top="1.35" bottom="0.75" header="0.55000000000000004" footer="0.3"/>
  <pageSetup paperSize="9" fitToHeight="0" orientation="portrait" r:id="rId1"/>
  <headerFooter>
    <oddHeader>&amp;C&amp;"+,Regular"&amp;24&amp;K04-049Vacation Items&amp;"Corbel,Regular"&amp;10
&amp;"-,Regular"&amp;12CHECKLIST</oddHeader>
    <oddFooter>&amp;C&amp;K04+000Page &amp;P of &amp;N</oddFooter>
  </headerFooter>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863F-FDDE-4C0A-8239-2C49315D3A6F}">
  <sheetPr codeName="Planilha1"/>
  <dimension ref="A1:EE300"/>
  <sheetViews>
    <sheetView zoomScale="90" zoomScaleNormal="90" workbookViewId="0">
      <selection activeCell="A3" sqref="A3"/>
    </sheetView>
  </sheetViews>
  <sheetFormatPr defaultColWidth="20.7109375" defaultRowHeight="12.75" x14ac:dyDescent="0.2"/>
  <cols>
    <col min="1" max="1" width="18.28515625" style="2" customWidth="1"/>
    <col min="2" max="2" width="20.7109375" style="2"/>
    <col min="3" max="4" width="24.7109375" style="2" customWidth="1"/>
    <col min="5" max="17" width="20.7109375" style="2"/>
    <col min="18" max="18" width="48.28515625" style="2" customWidth="1"/>
    <col min="19" max="19" width="20.42578125" style="2" customWidth="1"/>
    <col min="20" max="31" width="20.7109375" style="2" customWidth="1"/>
    <col min="32" max="16384" width="20.7109375" style="2"/>
  </cols>
  <sheetData>
    <row r="1" spans="1:135" ht="122.25" customHeight="1" x14ac:dyDescent="0.2"/>
    <row r="2" spans="1:135" ht="82.9" customHeight="1" x14ac:dyDescent="0.2">
      <c r="A2" s="114" t="s">
        <v>103</v>
      </c>
      <c r="B2" s="115" t="s">
        <v>102</v>
      </c>
      <c r="C2" s="115" t="s">
        <v>617</v>
      </c>
      <c r="D2" s="115" t="s">
        <v>104</v>
      </c>
      <c r="E2" s="115" t="s">
        <v>105</v>
      </c>
      <c r="F2" s="115" t="s">
        <v>106</v>
      </c>
      <c r="G2" s="115" t="s">
        <v>584</v>
      </c>
      <c r="H2" s="115" t="s">
        <v>107</v>
      </c>
      <c r="I2" s="115" t="s">
        <v>108</v>
      </c>
      <c r="J2" s="115" t="s">
        <v>109</v>
      </c>
      <c r="K2" s="115" t="s">
        <v>110</v>
      </c>
      <c r="L2" s="115" t="s">
        <v>47</v>
      </c>
      <c r="M2" s="115" t="s">
        <v>111</v>
      </c>
      <c r="N2" s="115" t="s">
        <v>44</v>
      </c>
      <c r="O2" s="115" t="s">
        <v>563</v>
      </c>
      <c r="P2" s="115" t="s">
        <v>112</v>
      </c>
      <c r="Q2" s="115" t="s">
        <v>113</v>
      </c>
      <c r="R2" s="115" t="s">
        <v>114</v>
      </c>
      <c r="S2" s="115" t="s">
        <v>115</v>
      </c>
      <c r="T2" s="115" t="s">
        <v>116</v>
      </c>
      <c r="U2" s="115" t="s">
        <v>117</v>
      </c>
      <c r="V2" s="115" t="s">
        <v>118</v>
      </c>
      <c r="W2" s="115" t="s">
        <v>119</v>
      </c>
      <c r="X2" s="115" t="s">
        <v>120</v>
      </c>
      <c r="Y2" s="115" t="s">
        <v>121</v>
      </c>
      <c r="Z2" s="115" t="s">
        <v>122</v>
      </c>
      <c r="AA2" s="115" t="s">
        <v>123</v>
      </c>
      <c r="AB2" s="115" t="s">
        <v>124</v>
      </c>
      <c r="AC2" s="115" t="s">
        <v>125</v>
      </c>
      <c r="AD2" s="115" t="s">
        <v>126</v>
      </c>
      <c r="AE2" s="115" t="s">
        <v>127</v>
      </c>
      <c r="AF2" s="115" t="s">
        <v>128</v>
      </c>
      <c r="AG2" s="115" t="s">
        <v>129</v>
      </c>
      <c r="AH2" s="115" t="s">
        <v>130</v>
      </c>
      <c r="AI2" s="115" t="s">
        <v>131</v>
      </c>
      <c r="AJ2" s="115" t="s">
        <v>132</v>
      </c>
      <c r="AK2" s="115" t="s">
        <v>133</v>
      </c>
      <c r="AL2" s="115" t="s">
        <v>134</v>
      </c>
      <c r="AM2" s="115" t="s">
        <v>135</v>
      </c>
      <c r="AN2" s="115" t="s">
        <v>136</v>
      </c>
      <c r="AO2" s="115" t="s">
        <v>137</v>
      </c>
      <c r="AP2" s="115" t="s">
        <v>138</v>
      </c>
      <c r="AQ2" s="115" t="s">
        <v>139</v>
      </c>
      <c r="AR2" s="115" t="s">
        <v>140</v>
      </c>
      <c r="AS2" s="115" t="s">
        <v>141</v>
      </c>
      <c r="AT2" s="115" t="s">
        <v>142</v>
      </c>
      <c r="AU2" s="115" t="s">
        <v>143</v>
      </c>
      <c r="AV2" s="115" t="s">
        <v>144</v>
      </c>
      <c r="AW2" s="115" t="s">
        <v>145</v>
      </c>
      <c r="AX2" s="115" t="s">
        <v>146</v>
      </c>
      <c r="AY2" s="115" t="s">
        <v>147</v>
      </c>
      <c r="AZ2" s="115" t="s">
        <v>148</v>
      </c>
      <c r="BA2" s="115" t="s">
        <v>149</v>
      </c>
      <c r="BB2" s="115" t="s">
        <v>150</v>
      </c>
      <c r="BC2" s="115" t="s">
        <v>151</v>
      </c>
      <c r="BD2" s="115" t="s">
        <v>152</v>
      </c>
      <c r="BE2" s="115" t="s">
        <v>153</v>
      </c>
      <c r="BF2" s="115" t="s">
        <v>154</v>
      </c>
      <c r="BG2" s="115" t="s">
        <v>155</v>
      </c>
      <c r="BH2" s="115" t="s">
        <v>156</v>
      </c>
      <c r="BI2" s="115" t="s">
        <v>157</v>
      </c>
      <c r="BJ2" s="115" t="s">
        <v>158</v>
      </c>
      <c r="BK2" s="115" t="s">
        <v>159</v>
      </c>
      <c r="BL2" s="115" t="s">
        <v>160</v>
      </c>
      <c r="BM2" s="115" t="s">
        <v>161</v>
      </c>
      <c r="BN2" s="115" t="s">
        <v>162</v>
      </c>
      <c r="BO2" s="115" t="s">
        <v>163</v>
      </c>
      <c r="BP2" s="115" t="s">
        <v>164</v>
      </c>
      <c r="BQ2" s="115" t="s">
        <v>165</v>
      </c>
      <c r="BR2" s="115" t="s">
        <v>166</v>
      </c>
      <c r="BS2" s="115" t="s">
        <v>167</v>
      </c>
      <c r="BT2" s="115" t="s">
        <v>168</v>
      </c>
      <c r="BU2" s="115" t="s">
        <v>169</v>
      </c>
      <c r="BV2" s="115" t="s">
        <v>170</v>
      </c>
      <c r="BW2" s="115" t="s">
        <v>171</v>
      </c>
      <c r="BX2" s="115" t="s">
        <v>172</v>
      </c>
      <c r="BY2" s="115" t="s">
        <v>173</v>
      </c>
      <c r="BZ2" s="115" t="s">
        <v>174</v>
      </c>
      <c r="CA2" s="115" t="s">
        <v>175</v>
      </c>
      <c r="CB2" s="115" t="s">
        <v>176</v>
      </c>
      <c r="CC2" s="115" t="s">
        <v>177</v>
      </c>
      <c r="CD2" s="115" t="s">
        <v>178</v>
      </c>
      <c r="CE2" s="115" t="s">
        <v>179</v>
      </c>
      <c r="CF2" s="115" t="s">
        <v>180</v>
      </c>
      <c r="CG2" s="115" t="s">
        <v>181</v>
      </c>
      <c r="CH2" s="115" t="s">
        <v>182</v>
      </c>
      <c r="CI2" s="115" t="s">
        <v>183</v>
      </c>
      <c r="CJ2" s="115" t="s">
        <v>184</v>
      </c>
      <c r="CK2" s="115" t="s">
        <v>185</v>
      </c>
      <c r="CL2" s="115" t="s">
        <v>186</v>
      </c>
      <c r="CM2" s="115" t="s">
        <v>187</v>
      </c>
      <c r="CN2" s="115" t="s">
        <v>188</v>
      </c>
      <c r="CO2" s="115" t="s">
        <v>189</v>
      </c>
      <c r="CP2" s="115" t="s">
        <v>190</v>
      </c>
      <c r="CQ2" s="115" t="s">
        <v>191</v>
      </c>
      <c r="CR2" s="115" t="s">
        <v>192</v>
      </c>
      <c r="CS2" s="115" t="s">
        <v>193</v>
      </c>
      <c r="CT2" s="115" t="s">
        <v>194</v>
      </c>
      <c r="CU2" s="115" t="s">
        <v>195</v>
      </c>
      <c r="CV2" s="115" t="s">
        <v>196</v>
      </c>
      <c r="CW2" s="115" t="s">
        <v>197</v>
      </c>
      <c r="CX2" s="115" t="s">
        <v>198</v>
      </c>
      <c r="CY2" s="115" t="s">
        <v>199</v>
      </c>
      <c r="CZ2" s="115" t="s">
        <v>200</v>
      </c>
      <c r="DA2" s="115" t="s">
        <v>201</v>
      </c>
      <c r="DB2" s="115" t="s">
        <v>202</v>
      </c>
      <c r="DC2" s="115" t="s">
        <v>203</v>
      </c>
      <c r="DD2" s="115" t="s">
        <v>204</v>
      </c>
      <c r="DE2" s="115" t="s">
        <v>205</v>
      </c>
      <c r="DF2" s="115" t="s">
        <v>206</v>
      </c>
      <c r="DG2" s="115" t="s">
        <v>207</v>
      </c>
      <c r="DH2" s="115" t="s">
        <v>208</v>
      </c>
      <c r="DI2" s="115" t="s">
        <v>209</v>
      </c>
      <c r="DJ2" s="115" t="s">
        <v>210</v>
      </c>
      <c r="DK2" s="115" t="s">
        <v>211</v>
      </c>
      <c r="DL2" s="115" t="s">
        <v>212</v>
      </c>
      <c r="DM2" s="115" t="s">
        <v>213</v>
      </c>
      <c r="DN2" s="115" t="s">
        <v>214</v>
      </c>
      <c r="DO2" s="115" t="s">
        <v>215</v>
      </c>
      <c r="DP2" s="115" t="s">
        <v>216</v>
      </c>
      <c r="DQ2" s="115" t="s">
        <v>217</v>
      </c>
      <c r="DR2" s="115" t="s">
        <v>218</v>
      </c>
      <c r="DS2" s="115" t="s">
        <v>219</v>
      </c>
      <c r="DT2" s="115" t="s">
        <v>220</v>
      </c>
      <c r="DU2" s="115" t="s">
        <v>221</v>
      </c>
      <c r="DV2" s="115" t="s">
        <v>222</v>
      </c>
      <c r="DW2" s="115" t="s">
        <v>223</v>
      </c>
      <c r="DX2" s="115" t="s">
        <v>224</v>
      </c>
      <c r="DY2" s="115" t="s">
        <v>225</v>
      </c>
      <c r="DZ2" s="115" t="s">
        <v>226</v>
      </c>
      <c r="EA2" s="115" t="s">
        <v>227</v>
      </c>
      <c r="EB2" s="115" t="s">
        <v>228</v>
      </c>
      <c r="EC2" s="115" t="s">
        <v>229</v>
      </c>
      <c r="ED2" s="115" t="s">
        <v>230</v>
      </c>
      <c r="EE2" s="115" t="s">
        <v>231</v>
      </c>
    </row>
    <row r="3" spans="1:135" ht="50.1" customHeight="1" x14ac:dyDescent="0.2">
      <c r="A3" s="160" t="s">
        <v>232</v>
      </c>
      <c r="B3" s="161">
        <v>193</v>
      </c>
      <c r="C3" s="161" t="s">
        <v>585</v>
      </c>
      <c r="D3" s="161" t="s">
        <v>50</v>
      </c>
      <c r="E3" s="161" t="s">
        <v>233</v>
      </c>
      <c r="F3" s="161" t="s">
        <v>22</v>
      </c>
      <c r="G3" s="161" t="s">
        <v>585</v>
      </c>
      <c r="H3" s="161" t="s">
        <v>22</v>
      </c>
      <c r="I3" s="161"/>
      <c r="J3" s="161" t="s">
        <v>78</v>
      </c>
      <c r="K3" s="161"/>
      <c r="L3" s="161"/>
      <c r="M3" s="161"/>
      <c r="N3" s="161" t="s">
        <v>70</v>
      </c>
      <c r="O3" s="161"/>
      <c r="P3" s="161"/>
      <c r="Q3" s="161"/>
      <c r="R3" s="161"/>
      <c r="S3" s="161"/>
      <c r="T3" s="161"/>
      <c r="U3" s="161"/>
      <c r="V3" s="161"/>
      <c r="W3" s="161"/>
      <c r="X3" s="161"/>
      <c r="Y3" s="161"/>
      <c r="Z3" s="161"/>
      <c r="AA3" s="161"/>
      <c r="AB3" s="161"/>
      <c r="AC3" s="161"/>
      <c r="AD3" s="161"/>
      <c r="AE3" s="161"/>
      <c r="AF3" s="161"/>
      <c r="AG3" s="161"/>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t="s">
        <v>83</v>
      </c>
      <c r="ED3" s="162" t="s">
        <v>234</v>
      </c>
      <c r="EE3" s="162"/>
    </row>
    <row r="4" spans="1:135" ht="50.1" customHeight="1" x14ac:dyDescent="0.2">
      <c r="A4" s="160" t="s">
        <v>235</v>
      </c>
      <c r="B4" s="161">
        <v>198</v>
      </c>
      <c r="C4" s="161" t="s">
        <v>586</v>
      </c>
      <c r="D4" s="161" t="s">
        <v>50</v>
      </c>
      <c r="E4" s="161" t="s">
        <v>236</v>
      </c>
      <c r="F4" s="161" t="s">
        <v>22</v>
      </c>
      <c r="G4" s="161" t="s">
        <v>586</v>
      </c>
      <c r="H4" s="161" t="s">
        <v>22</v>
      </c>
      <c r="I4" s="161"/>
      <c r="J4" s="161" t="s">
        <v>78</v>
      </c>
      <c r="K4" s="161"/>
      <c r="L4" s="161"/>
      <c r="M4" s="161"/>
      <c r="N4" s="161" t="s">
        <v>70</v>
      </c>
      <c r="O4" s="161" t="s">
        <v>237</v>
      </c>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t="s">
        <v>83</v>
      </c>
      <c r="ED4" s="161" t="s">
        <v>238</v>
      </c>
      <c r="EE4" s="161"/>
    </row>
    <row r="5" spans="1:135" ht="50.1" customHeight="1" x14ac:dyDescent="0.2">
      <c r="A5" s="160" t="s">
        <v>239</v>
      </c>
      <c r="B5" s="161">
        <v>222</v>
      </c>
      <c r="C5" s="161" t="s">
        <v>587</v>
      </c>
      <c r="D5" s="161" t="s">
        <v>50</v>
      </c>
      <c r="E5" s="161" t="s">
        <v>236</v>
      </c>
      <c r="F5" s="161" t="s">
        <v>22</v>
      </c>
      <c r="G5" s="161" t="s">
        <v>587</v>
      </c>
      <c r="H5" s="161" t="s">
        <v>22</v>
      </c>
      <c r="I5" s="161"/>
      <c r="J5" s="161" t="s">
        <v>78</v>
      </c>
      <c r="K5" s="161"/>
      <c r="L5" s="161"/>
      <c r="M5" s="161"/>
      <c r="N5" s="161" t="s">
        <v>70</v>
      </c>
      <c r="O5" s="161" t="s">
        <v>240</v>
      </c>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t="s">
        <v>83</v>
      </c>
      <c r="ED5" s="161" t="s">
        <v>241</v>
      </c>
      <c r="EE5" s="161"/>
    </row>
    <row r="6" spans="1:135" ht="50.1" customHeight="1" x14ac:dyDescent="0.2">
      <c r="A6" s="160" t="s">
        <v>242</v>
      </c>
      <c r="B6" s="161">
        <v>288</v>
      </c>
      <c r="C6" s="161" t="s">
        <v>588</v>
      </c>
      <c r="D6" s="161" t="s">
        <v>50</v>
      </c>
      <c r="E6" s="161" t="s">
        <v>243</v>
      </c>
      <c r="F6" s="161" t="s">
        <v>22</v>
      </c>
      <c r="G6" s="161" t="s">
        <v>588</v>
      </c>
      <c r="H6" s="161" t="s">
        <v>22</v>
      </c>
      <c r="I6" s="161"/>
      <c r="J6" s="161" t="s">
        <v>57</v>
      </c>
      <c r="K6" s="161"/>
      <c r="L6" s="161"/>
      <c r="M6" s="161"/>
      <c r="N6" s="161" t="s">
        <v>70</v>
      </c>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t="s">
        <v>83</v>
      </c>
      <c r="ED6" s="161" t="s">
        <v>244</v>
      </c>
      <c r="EE6" s="161"/>
    </row>
    <row r="7" spans="1:135" ht="50.1" customHeight="1" x14ac:dyDescent="0.2">
      <c r="A7" s="160" t="s">
        <v>245</v>
      </c>
      <c r="B7" s="161">
        <v>310</v>
      </c>
      <c r="C7" s="161" t="s">
        <v>589</v>
      </c>
      <c r="D7" s="161" t="s">
        <v>50</v>
      </c>
      <c r="E7" s="161" t="s">
        <v>233</v>
      </c>
      <c r="F7" s="161" t="s">
        <v>22</v>
      </c>
      <c r="G7" s="161" t="s">
        <v>589</v>
      </c>
      <c r="H7" s="161" t="s">
        <v>22</v>
      </c>
      <c r="I7" s="161"/>
      <c r="J7" s="161" t="s">
        <v>78</v>
      </c>
      <c r="K7" s="161"/>
      <c r="L7" s="161"/>
      <c r="M7" s="161"/>
      <c r="N7" s="161" t="s">
        <v>70</v>
      </c>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t="s">
        <v>83</v>
      </c>
      <c r="ED7" s="161" t="s">
        <v>246</v>
      </c>
      <c r="EE7" s="161"/>
    </row>
    <row r="8" spans="1:135" ht="50.1" customHeight="1" x14ac:dyDescent="0.2">
      <c r="A8" s="160" t="s">
        <v>247</v>
      </c>
      <c r="B8" s="161">
        <v>767</v>
      </c>
      <c r="C8" s="161" t="s">
        <v>590</v>
      </c>
      <c r="D8" s="161" t="s">
        <v>50</v>
      </c>
      <c r="E8" s="161" t="s">
        <v>236</v>
      </c>
      <c r="F8" s="161" t="s">
        <v>23</v>
      </c>
      <c r="G8" s="161" t="s">
        <v>590</v>
      </c>
      <c r="H8" s="161" t="s">
        <v>248</v>
      </c>
      <c r="I8" s="161" t="s">
        <v>605</v>
      </c>
      <c r="J8" s="161" t="s">
        <v>75</v>
      </c>
      <c r="K8" s="161"/>
      <c r="L8" s="161"/>
      <c r="M8" s="161"/>
      <c r="N8" s="161" t="s">
        <v>70</v>
      </c>
      <c r="O8" s="173" t="s">
        <v>249</v>
      </c>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t="s">
        <v>83</v>
      </c>
      <c r="ED8" s="161" t="s">
        <v>250</v>
      </c>
      <c r="EE8" s="161"/>
    </row>
    <row r="9" spans="1:135" ht="50.1" customHeight="1" x14ac:dyDescent="0.2">
      <c r="A9" s="160" t="s">
        <v>251</v>
      </c>
      <c r="B9" s="161">
        <v>828</v>
      </c>
      <c r="C9" s="161" t="s">
        <v>591</v>
      </c>
      <c r="D9" s="161" t="s">
        <v>50</v>
      </c>
      <c r="E9" s="161" t="s">
        <v>243</v>
      </c>
      <c r="F9" s="161" t="s">
        <v>23</v>
      </c>
      <c r="G9" s="161" t="s">
        <v>591</v>
      </c>
      <c r="H9" s="161" t="s">
        <v>252</v>
      </c>
      <c r="I9" s="161" t="s">
        <v>606</v>
      </c>
      <c r="J9" s="161" t="s">
        <v>65</v>
      </c>
      <c r="K9" s="161" t="s">
        <v>253</v>
      </c>
      <c r="L9" s="161"/>
      <c r="M9" s="161" t="s">
        <v>254</v>
      </c>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t="s">
        <v>255</v>
      </c>
      <c r="BS9" s="161" t="s">
        <v>256</v>
      </c>
      <c r="BT9" s="161"/>
      <c r="BU9" s="161"/>
      <c r="BV9" s="161" t="s">
        <v>257</v>
      </c>
      <c r="BW9" s="161" t="s">
        <v>258</v>
      </c>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t="s">
        <v>83</v>
      </c>
      <c r="ED9" s="161" t="s">
        <v>259</v>
      </c>
      <c r="EE9" s="161"/>
    </row>
    <row r="10" spans="1:135" ht="50.1" customHeight="1" x14ac:dyDescent="0.2">
      <c r="A10" s="160" t="s">
        <v>260</v>
      </c>
      <c r="B10" s="161">
        <v>839</v>
      </c>
      <c r="C10" s="161" t="s">
        <v>592</v>
      </c>
      <c r="D10" s="161" t="s">
        <v>50</v>
      </c>
      <c r="E10" s="161" t="s">
        <v>243</v>
      </c>
      <c r="F10" s="161" t="s">
        <v>23</v>
      </c>
      <c r="G10" s="161" t="s">
        <v>592</v>
      </c>
      <c r="H10" s="161" t="s">
        <v>261</v>
      </c>
      <c r="I10" s="161" t="s">
        <v>607</v>
      </c>
      <c r="J10" s="161" t="s">
        <v>74</v>
      </c>
      <c r="K10" s="161"/>
      <c r="L10" s="161" t="s">
        <v>68</v>
      </c>
      <c r="M10" s="161"/>
      <c r="N10" s="161" t="s">
        <v>70</v>
      </c>
      <c r="O10" s="161" t="s">
        <v>262</v>
      </c>
      <c r="P10" s="161" t="s">
        <v>263</v>
      </c>
      <c r="Q10" s="161" t="s">
        <v>264</v>
      </c>
      <c r="R10" s="161" t="s">
        <v>265</v>
      </c>
      <c r="S10" s="161" t="s">
        <v>265</v>
      </c>
      <c r="T10" s="161" t="s">
        <v>265</v>
      </c>
      <c r="U10" s="161" t="s">
        <v>265</v>
      </c>
      <c r="V10" s="161" t="s">
        <v>266</v>
      </c>
      <c r="W10" s="161" t="s">
        <v>267</v>
      </c>
      <c r="X10" s="161" t="s">
        <v>268</v>
      </c>
      <c r="Y10" s="161" t="s">
        <v>269</v>
      </c>
      <c r="Z10" s="161" t="s">
        <v>265</v>
      </c>
      <c r="AA10" s="161" t="s">
        <v>265</v>
      </c>
      <c r="AB10" s="161" t="s">
        <v>265</v>
      </c>
      <c r="AC10" s="161" t="s">
        <v>265</v>
      </c>
      <c r="AD10" s="161" t="s">
        <v>265</v>
      </c>
      <c r="AE10" s="161" t="s">
        <v>265</v>
      </c>
      <c r="AF10" s="161" t="s">
        <v>265</v>
      </c>
      <c r="AG10" s="161" t="s">
        <v>265</v>
      </c>
      <c r="AH10" s="161" t="s">
        <v>265</v>
      </c>
      <c r="AI10" s="161" t="s">
        <v>265</v>
      </c>
      <c r="AJ10" s="161" t="s">
        <v>265</v>
      </c>
      <c r="AK10" s="161" t="s">
        <v>265</v>
      </c>
      <c r="AL10" s="161" t="s">
        <v>265</v>
      </c>
      <c r="AM10" s="161" t="s">
        <v>265</v>
      </c>
      <c r="AN10" s="161" t="s">
        <v>270</v>
      </c>
      <c r="AO10" s="161" t="s">
        <v>271</v>
      </c>
      <c r="AP10" s="161" t="s">
        <v>265</v>
      </c>
      <c r="AQ10" s="161" t="s">
        <v>265</v>
      </c>
      <c r="AR10" s="161" t="s">
        <v>265</v>
      </c>
      <c r="AS10" s="161" t="s">
        <v>265</v>
      </c>
      <c r="AT10" s="161" t="s">
        <v>265</v>
      </c>
      <c r="AU10" s="161" t="s">
        <v>265</v>
      </c>
      <c r="AV10" s="161" t="s">
        <v>265</v>
      </c>
      <c r="AW10" s="161" t="s">
        <v>265</v>
      </c>
      <c r="AX10" s="161" t="s">
        <v>265</v>
      </c>
      <c r="AY10" s="161" t="s">
        <v>265</v>
      </c>
      <c r="AZ10" s="161" t="s">
        <v>272</v>
      </c>
      <c r="BA10" s="161" t="s">
        <v>273</v>
      </c>
      <c r="BB10" s="161" t="s">
        <v>265</v>
      </c>
      <c r="BC10" s="161" t="s">
        <v>265</v>
      </c>
      <c r="BD10" s="161" t="s">
        <v>265</v>
      </c>
      <c r="BE10" s="161" t="s">
        <v>265</v>
      </c>
      <c r="BF10" s="161" t="s">
        <v>274</v>
      </c>
      <c r="BG10" s="161" t="s">
        <v>275</v>
      </c>
      <c r="BH10" s="161" t="s">
        <v>276</v>
      </c>
      <c r="BI10" s="161" t="s">
        <v>277</v>
      </c>
      <c r="BJ10" s="161" t="s">
        <v>278</v>
      </c>
      <c r="BK10" s="161" t="s">
        <v>279</v>
      </c>
      <c r="BL10" s="161" t="s">
        <v>265</v>
      </c>
      <c r="BM10" s="161" t="s">
        <v>265</v>
      </c>
      <c r="BN10" s="161" t="s">
        <v>265</v>
      </c>
      <c r="BO10" s="161" t="s">
        <v>265</v>
      </c>
      <c r="BP10" s="161" t="s">
        <v>265</v>
      </c>
      <c r="BQ10" s="161" t="s">
        <v>265</v>
      </c>
      <c r="BR10" s="161" t="s">
        <v>280</v>
      </c>
      <c r="BS10" s="161" t="s">
        <v>281</v>
      </c>
      <c r="BT10" s="161" t="s">
        <v>265</v>
      </c>
      <c r="BU10" s="161" t="s">
        <v>265</v>
      </c>
      <c r="BV10" s="161" t="s">
        <v>282</v>
      </c>
      <c r="BW10" s="161" t="s">
        <v>283</v>
      </c>
      <c r="BX10" s="161" t="s">
        <v>265</v>
      </c>
      <c r="BY10" s="161" t="s">
        <v>265</v>
      </c>
      <c r="BZ10" s="161" t="s">
        <v>284</v>
      </c>
      <c r="CA10" s="161" t="s">
        <v>285</v>
      </c>
      <c r="CB10" s="161" t="s">
        <v>265</v>
      </c>
      <c r="CC10" s="161" t="s">
        <v>265</v>
      </c>
      <c r="CD10" s="161" t="s">
        <v>286</v>
      </c>
      <c r="CE10" s="161" t="s">
        <v>287</v>
      </c>
      <c r="CF10" s="161" t="s">
        <v>265</v>
      </c>
      <c r="CG10" s="161" t="s">
        <v>265</v>
      </c>
      <c r="CH10" s="161" t="s">
        <v>265</v>
      </c>
      <c r="CI10" s="161" t="s">
        <v>265</v>
      </c>
      <c r="CJ10" s="161" t="s">
        <v>265</v>
      </c>
      <c r="CK10" s="161" t="s">
        <v>265</v>
      </c>
      <c r="CL10" s="161" t="s">
        <v>265</v>
      </c>
      <c r="CM10" s="161" t="s">
        <v>265</v>
      </c>
      <c r="CN10" s="161" t="s">
        <v>265</v>
      </c>
      <c r="CO10" s="161" t="s">
        <v>265</v>
      </c>
      <c r="CP10" s="161" t="s">
        <v>265</v>
      </c>
      <c r="CQ10" s="161" t="s">
        <v>265</v>
      </c>
      <c r="CR10" s="161" t="s">
        <v>288</v>
      </c>
      <c r="CS10" s="161" t="s">
        <v>289</v>
      </c>
      <c r="CT10" s="161" t="s">
        <v>290</v>
      </c>
      <c r="CU10" s="161" t="s">
        <v>291</v>
      </c>
      <c r="CV10" s="161" t="s">
        <v>265</v>
      </c>
      <c r="CW10" s="161" t="s">
        <v>265</v>
      </c>
      <c r="CX10" s="161" t="s">
        <v>292</v>
      </c>
      <c r="CY10" s="161" t="s">
        <v>293</v>
      </c>
      <c r="CZ10" s="161" t="s">
        <v>265</v>
      </c>
      <c r="DA10" s="161" t="s">
        <v>265</v>
      </c>
      <c r="DB10" s="161" t="s">
        <v>265</v>
      </c>
      <c r="DC10" s="161" t="s">
        <v>265</v>
      </c>
      <c r="DD10" s="161" t="s">
        <v>265</v>
      </c>
      <c r="DE10" s="161" t="s">
        <v>265</v>
      </c>
      <c r="DF10" s="161" t="s">
        <v>265</v>
      </c>
      <c r="DG10" s="161" t="s">
        <v>265</v>
      </c>
      <c r="DH10" s="161" t="s">
        <v>265</v>
      </c>
      <c r="DI10" s="161" t="s">
        <v>265</v>
      </c>
      <c r="DJ10" s="161" t="s">
        <v>265</v>
      </c>
      <c r="DK10" s="161" t="s">
        <v>265</v>
      </c>
      <c r="DL10" s="161" t="s">
        <v>294</v>
      </c>
      <c r="DM10" s="161" t="s">
        <v>295</v>
      </c>
      <c r="DN10" s="161" t="s">
        <v>296</v>
      </c>
      <c r="DO10" s="161" t="s">
        <v>297</v>
      </c>
      <c r="DP10" s="161" t="s">
        <v>298</v>
      </c>
      <c r="DQ10" s="161" t="s">
        <v>299</v>
      </c>
      <c r="DR10" s="161" t="s">
        <v>300</v>
      </c>
      <c r="DS10" s="161" t="s">
        <v>301</v>
      </c>
      <c r="DT10" s="161" t="s">
        <v>265</v>
      </c>
      <c r="DU10" s="161" t="s">
        <v>265</v>
      </c>
      <c r="DV10" s="161" t="s">
        <v>265</v>
      </c>
      <c r="DW10" s="161" t="s">
        <v>265</v>
      </c>
      <c r="DX10" s="161" t="s">
        <v>265</v>
      </c>
      <c r="DY10" s="161" t="s">
        <v>265</v>
      </c>
      <c r="DZ10" s="161" t="s">
        <v>265</v>
      </c>
      <c r="EA10" s="161" t="s">
        <v>265</v>
      </c>
      <c r="EB10" s="161"/>
      <c r="EC10" s="161" t="s">
        <v>83</v>
      </c>
      <c r="ED10" s="161" t="s">
        <v>262</v>
      </c>
      <c r="EE10" s="161"/>
    </row>
    <row r="11" spans="1:135" ht="50.1" customHeight="1" x14ac:dyDescent="0.2">
      <c r="A11" s="160" t="s">
        <v>302</v>
      </c>
      <c r="B11" s="161">
        <v>843</v>
      </c>
      <c r="C11" s="161" t="s">
        <v>593</v>
      </c>
      <c r="D11" s="161" t="s">
        <v>50</v>
      </c>
      <c r="E11" s="161" t="s">
        <v>303</v>
      </c>
      <c r="F11" s="161" t="s">
        <v>23</v>
      </c>
      <c r="G11" s="161" t="s">
        <v>593</v>
      </c>
      <c r="H11" s="161" t="s">
        <v>304</v>
      </c>
      <c r="I11" s="161" t="s">
        <v>608</v>
      </c>
      <c r="J11" s="161" t="s">
        <v>76</v>
      </c>
      <c r="K11" s="161"/>
      <c r="L11" s="161"/>
      <c r="M11" s="161"/>
      <c r="N11" s="161"/>
      <c r="O11" s="161"/>
      <c r="P11" s="161"/>
      <c r="Q11" s="161"/>
      <c r="R11" s="161"/>
      <c r="S11" s="161"/>
      <c r="T11" s="161"/>
      <c r="U11" s="161"/>
      <c r="V11" s="161" t="s">
        <v>305</v>
      </c>
      <c r="W11" s="161" t="s">
        <v>306</v>
      </c>
      <c r="X11" s="161" t="s">
        <v>307</v>
      </c>
      <c r="Y11" s="161" t="s">
        <v>308</v>
      </c>
      <c r="Z11" s="161" t="s">
        <v>309</v>
      </c>
      <c r="AA11" s="161"/>
      <c r="AB11" s="161"/>
      <c r="AC11" s="161"/>
      <c r="AD11" s="161" t="s">
        <v>310</v>
      </c>
      <c r="AE11" s="161"/>
      <c r="AF11" s="161" t="s">
        <v>311</v>
      </c>
      <c r="AG11" s="161" t="s">
        <v>312</v>
      </c>
      <c r="AH11" s="161"/>
      <c r="AI11" s="161"/>
      <c r="AJ11" s="161" t="s">
        <v>313</v>
      </c>
      <c r="AK11" s="161" t="s">
        <v>314</v>
      </c>
      <c r="AL11" s="161" t="s">
        <v>315</v>
      </c>
      <c r="AM11" s="161" t="s">
        <v>314</v>
      </c>
      <c r="AN11" s="161"/>
      <c r="AO11" s="161"/>
      <c r="AP11" s="161"/>
      <c r="AQ11" s="161"/>
      <c r="AR11" s="161"/>
      <c r="AS11" s="161"/>
      <c r="AT11" s="161" t="s">
        <v>316</v>
      </c>
      <c r="AU11" s="161" t="s">
        <v>317</v>
      </c>
      <c r="AV11" s="161" t="s">
        <v>318</v>
      </c>
      <c r="AW11" s="161" t="s">
        <v>319</v>
      </c>
      <c r="AX11" s="161"/>
      <c r="AY11" s="161"/>
      <c r="AZ11" s="161"/>
      <c r="BA11" s="161"/>
      <c r="BB11" s="161" t="s">
        <v>320</v>
      </c>
      <c r="BC11" s="161" t="s">
        <v>312</v>
      </c>
      <c r="BD11" s="161"/>
      <c r="BE11" s="161"/>
      <c r="BF11" s="161"/>
      <c r="BG11" s="161"/>
      <c r="BH11" s="161"/>
      <c r="BI11" s="161"/>
      <c r="BJ11" s="161" t="s">
        <v>321</v>
      </c>
      <c r="BK11" s="161"/>
      <c r="BL11" s="161"/>
      <c r="BM11" s="161"/>
      <c r="BN11" s="161"/>
      <c r="BO11" s="161"/>
      <c r="BP11" s="161"/>
      <c r="BQ11" s="161"/>
      <c r="BR11" s="161"/>
      <c r="BS11" s="161"/>
      <c r="BT11" s="161" t="s">
        <v>322</v>
      </c>
      <c r="BU11" s="161" t="s">
        <v>312</v>
      </c>
      <c r="BV11" s="161"/>
      <c r="BW11" s="161"/>
      <c r="BX11" s="161"/>
      <c r="BY11" s="161"/>
      <c r="BZ11" s="161"/>
      <c r="CA11" s="161"/>
      <c r="CB11" s="161"/>
      <c r="CC11" s="161"/>
      <c r="CD11" s="161"/>
      <c r="CE11" s="161"/>
      <c r="CF11" s="161"/>
      <c r="CG11" s="161"/>
      <c r="CH11" s="161"/>
      <c r="CI11" s="161"/>
      <c r="CJ11" s="161" t="s">
        <v>323</v>
      </c>
      <c r="CK11" s="161" t="s">
        <v>312</v>
      </c>
      <c r="CL11" s="161"/>
      <c r="CM11" s="161"/>
      <c r="CN11" s="161"/>
      <c r="CO11" s="161"/>
      <c r="CP11" s="161"/>
      <c r="CQ11" s="161"/>
      <c r="CR11" s="161" t="s">
        <v>324</v>
      </c>
      <c r="CS11" s="161"/>
      <c r="CT11" s="161"/>
      <c r="CU11" s="161"/>
      <c r="CV11" s="161"/>
      <c r="CW11" s="161"/>
      <c r="CX11" s="161"/>
      <c r="CY11" s="161"/>
      <c r="CZ11" s="161"/>
      <c r="DA11" s="161"/>
      <c r="DB11" s="161"/>
      <c r="DC11" s="161"/>
      <c r="DD11" s="161"/>
      <c r="DE11" s="161"/>
      <c r="DF11" s="161"/>
      <c r="DG11" s="161"/>
      <c r="DH11" s="161"/>
      <c r="DI11" s="161"/>
      <c r="DJ11" s="161"/>
      <c r="DK11" s="161"/>
      <c r="DL11" s="161"/>
      <c r="DM11" s="161"/>
      <c r="DN11" s="161"/>
      <c r="DO11" s="161"/>
      <c r="DP11" s="161"/>
      <c r="DQ11" s="161"/>
      <c r="DR11" s="161"/>
      <c r="DS11" s="161"/>
      <c r="DT11" s="161"/>
      <c r="DU11" s="161"/>
      <c r="DV11" s="161"/>
      <c r="DW11" s="161"/>
      <c r="DX11" s="161"/>
      <c r="DY11" s="161"/>
      <c r="DZ11" s="161"/>
      <c r="EA11" s="161"/>
      <c r="EB11" s="161" t="s">
        <v>325</v>
      </c>
      <c r="EC11" s="161" t="s">
        <v>326</v>
      </c>
      <c r="ED11" s="161" t="s">
        <v>327</v>
      </c>
      <c r="EE11" s="161" t="s">
        <v>328</v>
      </c>
    </row>
    <row r="12" spans="1:135" ht="50.1" customHeight="1" x14ac:dyDescent="0.2">
      <c r="A12" s="160" t="s">
        <v>329</v>
      </c>
      <c r="B12" s="161">
        <v>852</v>
      </c>
      <c r="C12" s="161" t="s">
        <v>594</v>
      </c>
      <c r="D12" s="161" t="s">
        <v>50</v>
      </c>
      <c r="E12" s="161" t="s">
        <v>243</v>
      </c>
      <c r="F12" s="161" t="s">
        <v>23</v>
      </c>
      <c r="G12" s="161" t="s">
        <v>594</v>
      </c>
      <c r="H12" s="161" t="s">
        <v>330</v>
      </c>
      <c r="I12" s="161" t="s">
        <v>609</v>
      </c>
      <c r="J12" s="161" t="s">
        <v>74</v>
      </c>
      <c r="K12" s="161"/>
      <c r="L12" s="161" t="s">
        <v>68</v>
      </c>
      <c r="M12" s="161"/>
      <c r="N12" s="161"/>
      <c r="O12" s="161"/>
      <c r="P12" s="161" t="s">
        <v>331</v>
      </c>
      <c r="Q12" s="161" t="s">
        <v>332</v>
      </c>
      <c r="R12" s="161" t="s">
        <v>333</v>
      </c>
      <c r="S12" s="161" t="s">
        <v>334</v>
      </c>
      <c r="T12" s="161"/>
      <c r="U12" s="161"/>
      <c r="V12" s="161" t="s">
        <v>335</v>
      </c>
      <c r="W12" s="161" t="s">
        <v>336</v>
      </c>
      <c r="X12" s="161" t="s">
        <v>337</v>
      </c>
      <c r="Y12" s="161" t="s">
        <v>338</v>
      </c>
      <c r="Z12" s="161"/>
      <c r="AA12" s="161"/>
      <c r="AB12" s="161"/>
      <c r="AC12" s="161"/>
      <c r="AD12" s="161"/>
      <c r="AE12" s="161"/>
      <c r="AF12" s="161"/>
      <c r="AG12" s="161"/>
      <c r="AH12" s="161"/>
      <c r="AI12" s="161"/>
      <c r="AJ12" s="161"/>
      <c r="AK12" s="161"/>
      <c r="AL12" s="161"/>
      <c r="AM12" s="161"/>
      <c r="AN12" s="161" t="s">
        <v>339</v>
      </c>
      <c r="AO12" s="161" t="s">
        <v>340</v>
      </c>
      <c r="AP12" s="161"/>
      <c r="AQ12" s="161"/>
      <c r="AR12" s="161" t="s">
        <v>341</v>
      </c>
      <c r="AS12" s="161" t="s">
        <v>342</v>
      </c>
      <c r="AT12" s="161"/>
      <c r="AU12" s="161"/>
      <c r="AV12" s="161"/>
      <c r="AW12" s="161"/>
      <c r="AX12" s="161" t="s">
        <v>343</v>
      </c>
      <c r="AY12" s="161" t="s">
        <v>344</v>
      </c>
      <c r="AZ12" s="161" t="s">
        <v>345</v>
      </c>
      <c r="BA12" s="161" t="s">
        <v>346</v>
      </c>
      <c r="BB12" s="161"/>
      <c r="BC12" s="161"/>
      <c r="BD12" s="161"/>
      <c r="BE12" s="161"/>
      <c r="BF12" s="161" t="s">
        <v>347</v>
      </c>
      <c r="BG12" s="161" t="s">
        <v>348</v>
      </c>
      <c r="BH12" s="161" t="s">
        <v>349</v>
      </c>
      <c r="BI12" s="161" t="s">
        <v>350</v>
      </c>
      <c r="BJ12" s="161" t="s">
        <v>351</v>
      </c>
      <c r="BK12" s="161" t="s">
        <v>352</v>
      </c>
      <c r="BL12" s="161"/>
      <c r="BM12" s="161"/>
      <c r="BN12" s="161"/>
      <c r="BO12" s="161"/>
      <c r="BP12" s="161"/>
      <c r="BQ12" s="161"/>
      <c r="BR12" s="161" t="s">
        <v>353</v>
      </c>
      <c r="BS12" s="161" t="s">
        <v>354</v>
      </c>
      <c r="BT12" s="161"/>
      <c r="BU12" s="161"/>
      <c r="BV12" s="161" t="s">
        <v>355</v>
      </c>
      <c r="BW12" s="161" t="s">
        <v>356</v>
      </c>
      <c r="BX12" s="161"/>
      <c r="BY12" s="161"/>
      <c r="BZ12" s="161" t="s">
        <v>357</v>
      </c>
      <c r="CA12" s="161" t="s">
        <v>358</v>
      </c>
      <c r="CB12" s="161"/>
      <c r="CC12" s="161"/>
      <c r="CD12" s="161" t="s">
        <v>359</v>
      </c>
      <c r="CE12" s="161" t="s">
        <v>360</v>
      </c>
      <c r="CF12" s="161"/>
      <c r="CG12" s="161"/>
      <c r="CH12" s="161"/>
      <c r="CI12" s="161"/>
      <c r="CJ12" s="161"/>
      <c r="CK12" s="161"/>
      <c r="CL12" s="161"/>
      <c r="CM12" s="161"/>
      <c r="CN12" s="161"/>
      <c r="CO12" s="161"/>
      <c r="CP12" s="161"/>
      <c r="CQ12" s="161"/>
      <c r="CR12" s="161"/>
      <c r="CS12" s="161"/>
      <c r="CT12" s="161" t="s">
        <v>361</v>
      </c>
      <c r="CU12" s="161" t="s">
        <v>362</v>
      </c>
      <c r="CV12" s="161"/>
      <c r="CW12" s="161"/>
      <c r="CX12" s="161" t="s">
        <v>363</v>
      </c>
      <c r="CY12" s="161" t="s">
        <v>364</v>
      </c>
      <c r="CZ12" s="161"/>
      <c r="DA12" s="161"/>
      <c r="DB12" s="161"/>
      <c r="DC12" s="161"/>
      <c r="DD12" s="161"/>
      <c r="DE12" s="161"/>
      <c r="DF12" s="161"/>
      <c r="DG12" s="161"/>
      <c r="DH12" s="161"/>
      <c r="DI12" s="161"/>
      <c r="DJ12" s="161"/>
      <c r="DK12" s="161"/>
      <c r="DL12" s="161" t="s">
        <v>365</v>
      </c>
      <c r="DM12" s="161" t="s">
        <v>366</v>
      </c>
      <c r="DN12" s="161" t="s">
        <v>367</v>
      </c>
      <c r="DO12" s="161" t="s">
        <v>368</v>
      </c>
      <c r="DP12" s="161" t="s">
        <v>369</v>
      </c>
      <c r="DQ12" s="161" t="s">
        <v>370</v>
      </c>
      <c r="DR12" s="161" t="s">
        <v>371</v>
      </c>
      <c r="DS12" s="161" t="s">
        <v>372</v>
      </c>
      <c r="DT12" s="161"/>
      <c r="DU12" s="161"/>
      <c r="DV12" s="161"/>
      <c r="DW12" s="161"/>
      <c r="DX12" s="161" t="s">
        <v>373</v>
      </c>
      <c r="DY12" s="161" t="s">
        <v>374</v>
      </c>
      <c r="DZ12" s="161"/>
      <c r="EA12" s="161"/>
      <c r="EB12" s="161"/>
      <c r="EC12" s="161" t="s">
        <v>83</v>
      </c>
      <c r="ED12" s="161" t="s">
        <v>375</v>
      </c>
      <c r="EE12" s="161"/>
    </row>
    <row r="13" spans="1:135" ht="50.1" customHeight="1" x14ac:dyDescent="0.2">
      <c r="A13" s="160" t="s">
        <v>376</v>
      </c>
      <c r="B13" s="161">
        <v>866</v>
      </c>
      <c r="C13" s="161" t="s">
        <v>595</v>
      </c>
      <c r="D13" s="161" t="s">
        <v>50</v>
      </c>
      <c r="E13" s="161" t="s">
        <v>243</v>
      </c>
      <c r="F13" s="161" t="s">
        <v>23</v>
      </c>
      <c r="G13" s="161" t="s">
        <v>595</v>
      </c>
      <c r="H13" s="161" t="s">
        <v>377</v>
      </c>
      <c r="I13" s="161" t="s">
        <v>610</v>
      </c>
      <c r="J13" s="161" t="s">
        <v>74</v>
      </c>
      <c r="K13" s="161"/>
      <c r="L13" s="161" t="s">
        <v>67</v>
      </c>
      <c r="M13" s="161"/>
      <c r="N13" s="161" t="s">
        <v>70</v>
      </c>
      <c r="O13" s="161"/>
      <c r="P13" s="161"/>
      <c r="Q13" s="161"/>
      <c r="R13" s="161"/>
      <c r="S13" s="161"/>
      <c r="T13" s="161"/>
      <c r="U13" s="161"/>
      <c r="V13" s="161" t="s">
        <v>378</v>
      </c>
      <c r="W13" s="161" t="s">
        <v>379</v>
      </c>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t="s">
        <v>380</v>
      </c>
      <c r="BG13" s="161" t="s">
        <v>381</v>
      </c>
      <c r="BH13" s="161" t="s">
        <v>382</v>
      </c>
      <c r="BI13" s="161" t="s">
        <v>383</v>
      </c>
      <c r="BJ13" s="161" t="s">
        <v>384</v>
      </c>
      <c r="BK13" s="161"/>
      <c r="BL13" s="161" t="s">
        <v>385</v>
      </c>
      <c r="BM13" s="161"/>
      <c r="BN13" s="161"/>
      <c r="BO13" s="161"/>
      <c r="BP13" s="161"/>
      <c r="BQ13" s="161"/>
      <c r="BR13" s="161" t="s">
        <v>386</v>
      </c>
      <c r="BS13" s="161" t="s">
        <v>387</v>
      </c>
      <c r="BT13" s="161"/>
      <c r="BU13" s="161"/>
      <c r="BV13" s="161" t="s">
        <v>388</v>
      </c>
      <c r="BW13" s="161" t="s">
        <v>389</v>
      </c>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t="s">
        <v>390</v>
      </c>
      <c r="CU13" s="161" t="s">
        <v>391</v>
      </c>
      <c r="CV13" s="161"/>
      <c r="CW13" s="161"/>
      <c r="CX13" s="161" t="s">
        <v>392</v>
      </c>
      <c r="CY13" s="161" t="s">
        <v>393</v>
      </c>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1"/>
      <c r="DV13" s="161"/>
      <c r="DW13" s="161"/>
      <c r="DX13" s="161"/>
      <c r="DY13" s="161"/>
      <c r="DZ13" s="161"/>
      <c r="EA13" s="161"/>
      <c r="EB13" s="161"/>
      <c r="EC13" s="161" t="s">
        <v>326</v>
      </c>
      <c r="ED13" s="161" t="s">
        <v>394</v>
      </c>
      <c r="EE13" s="161" t="s">
        <v>395</v>
      </c>
    </row>
    <row r="14" spans="1:135" ht="50.1" customHeight="1" x14ac:dyDescent="0.2">
      <c r="A14" s="160" t="s">
        <v>396</v>
      </c>
      <c r="B14" s="161">
        <v>871</v>
      </c>
      <c r="C14" s="161" t="s">
        <v>596</v>
      </c>
      <c r="D14" s="161" t="s">
        <v>50</v>
      </c>
      <c r="E14" s="161" t="s">
        <v>243</v>
      </c>
      <c r="F14" s="161" t="s">
        <v>22</v>
      </c>
      <c r="G14" s="161" t="s">
        <v>596</v>
      </c>
      <c r="H14" s="161" t="s">
        <v>22</v>
      </c>
      <c r="I14" s="161"/>
      <c r="J14" s="161" t="s">
        <v>78</v>
      </c>
      <c r="K14" s="161"/>
      <c r="L14" s="161"/>
      <c r="M14" s="161"/>
      <c r="N14" s="161"/>
      <c r="O14" s="161"/>
      <c r="P14" s="161"/>
      <c r="Q14" s="161"/>
      <c r="R14" s="161"/>
      <c r="S14" s="161"/>
      <c r="T14" s="161"/>
      <c r="U14" s="161"/>
      <c r="V14" s="161" t="s">
        <v>397</v>
      </c>
      <c r="W14" s="161" t="s">
        <v>398</v>
      </c>
      <c r="X14" s="161"/>
      <c r="Y14" s="161" t="s">
        <v>399</v>
      </c>
      <c r="Z14" s="161" t="s">
        <v>400</v>
      </c>
      <c r="AA14" s="161" t="s">
        <v>401</v>
      </c>
      <c r="AB14" s="161"/>
      <c r="AC14" s="161"/>
      <c r="AD14" s="161" t="s">
        <v>402</v>
      </c>
      <c r="AE14" s="161" t="s">
        <v>403</v>
      </c>
      <c r="AF14" s="161" t="s">
        <v>404</v>
      </c>
      <c r="AG14" s="161" t="s">
        <v>405</v>
      </c>
      <c r="AH14" s="161"/>
      <c r="AI14" s="161" t="s">
        <v>406</v>
      </c>
      <c r="AJ14" s="161"/>
      <c r="AK14" s="161" t="s">
        <v>407</v>
      </c>
      <c r="AL14" s="161" t="s">
        <v>408</v>
      </c>
      <c r="AM14" s="161" t="s">
        <v>409</v>
      </c>
      <c r="AN14" s="161"/>
      <c r="AO14" s="161" t="s">
        <v>410</v>
      </c>
      <c r="AP14" s="161"/>
      <c r="AQ14" s="161"/>
      <c r="AR14" s="161"/>
      <c r="AS14" s="161"/>
      <c r="AT14" s="161" t="s">
        <v>411</v>
      </c>
      <c r="AU14" s="161" t="s">
        <v>412</v>
      </c>
      <c r="AV14" s="161"/>
      <c r="AW14" s="161"/>
      <c r="AX14" s="161"/>
      <c r="AY14" s="161"/>
      <c r="AZ14" s="161"/>
      <c r="BA14" s="161"/>
      <c r="BB14" s="161" t="s">
        <v>413</v>
      </c>
      <c r="BC14" s="161" t="s">
        <v>414</v>
      </c>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t="s">
        <v>415</v>
      </c>
      <c r="BZ14" s="161"/>
      <c r="CA14" s="161"/>
      <c r="CB14" s="161"/>
      <c r="CC14" s="161"/>
      <c r="CD14" s="161"/>
      <c r="CE14" s="161"/>
      <c r="CF14" s="161"/>
      <c r="CG14" s="161"/>
      <c r="CH14" s="161"/>
      <c r="CI14" s="161"/>
      <c r="CJ14" s="161"/>
      <c r="CK14" s="161"/>
      <c r="CL14" s="161"/>
      <c r="CM14" s="161"/>
      <c r="CN14" s="161"/>
      <c r="CO14" s="161"/>
      <c r="CP14" s="161"/>
      <c r="CQ14" s="161"/>
      <c r="CR14" s="161"/>
      <c r="CS14" s="161"/>
      <c r="CT14" s="161" t="s">
        <v>416</v>
      </c>
      <c r="CU14" s="161" t="s">
        <v>417</v>
      </c>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1"/>
      <c r="DV14" s="161"/>
      <c r="DW14" s="161"/>
      <c r="DX14" s="161" t="s">
        <v>418</v>
      </c>
      <c r="DY14" s="161" t="s">
        <v>419</v>
      </c>
      <c r="DZ14" s="161"/>
      <c r="EA14" s="161"/>
      <c r="EB14" s="161" t="s">
        <v>420</v>
      </c>
      <c r="EC14" s="161" t="s">
        <v>326</v>
      </c>
      <c r="ED14" s="161" t="s">
        <v>421</v>
      </c>
      <c r="EE14" s="161" t="s">
        <v>422</v>
      </c>
    </row>
    <row r="15" spans="1:135" ht="50.1" customHeight="1" x14ac:dyDescent="0.2">
      <c r="A15" s="160" t="s">
        <v>423</v>
      </c>
      <c r="B15" s="161">
        <v>876</v>
      </c>
      <c r="C15" s="161" t="s">
        <v>597</v>
      </c>
      <c r="D15" s="161" t="s">
        <v>50</v>
      </c>
      <c r="E15" s="161" t="s">
        <v>243</v>
      </c>
      <c r="F15" s="161" t="s">
        <v>23</v>
      </c>
      <c r="G15" s="161" t="s">
        <v>597</v>
      </c>
      <c r="H15" s="161" t="s">
        <v>424</v>
      </c>
      <c r="I15" s="161" t="s">
        <v>611</v>
      </c>
      <c r="J15" s="161" t="s">
        <v>74</v>
      </c>
      <c r="K15" s="161"/>
      <c r="L15" s="161" t="s">
        <v>68</v>
      </c>
      <c r="M15" s="161"/>
      <c r="N15" s="161"/>
      <c r="O15" s="161"/>
      <c r="P15" s="161"/>
      <c r="Q15" s="161"/>
      <c r="R15" s="161"/>
      <c r="S15" s="161"/>
      <c r="T15" s="161"/>
      <c r="U15" s="161"/>
      <c r="V15" s="161" t="s">
        <v>425</v>
      </c>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t="s">
        <v>426</v>
      </c>
      <c r="CA15" s="161" t="s">
        <v>427</v>
      </c>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t="s">
        <v>428</v>
      </c>
      <c r="CY15" s="161" t="s">
        <v>429</v>
      </c>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t="s">
        <v>430</v>
      </c>
      <c r="DY15" s="161" t="s">
        <v>431</v>
      </c>
      <c r="DZ15" s="161"/>
      <c r="EA15" s="161"/>
      <c r="EB15" s="161"/>
      <c r="EC15" s="161" t="s">
        <v>326</v>
      </c>
      <c r="ED15" s="161" t="s">
        <v>432</v>
      </c>
      <c r="EE15" s="161" t="s">
        <v>433</v>
      </c>
    </row>
    <row r="16" spans="1:135" ht="50.1" customHeight="1" x14ac:dyDescent="0.2">
      <c r="A16" s="160" t="s">
        <v>434</v>
      </c>
      <c r="B16" s="161">
        <v>884</v>
      </c>
      <c r="C16" s="161" t="s">
        <v>598</v>
      </c>
      <c r="D16" s="161" t="s">
        <v>50</v>
      </c>
      <c r="E16" s="161" t="s">
        <v>233</v>
      </c>
      <c r="F16" s="161" t="s">
        <v>23</v>
      </c>
      <c r="G16" s="161" t="s">
        <v>598</v>
      </c>
      <c r="H16" s="161" t="s">
        <v>435</v>
      </c>
      <c r="I16" s="161" t="s">
        <v>612</v>
      </c>
      <c r="J16" s="161" t="s">
        <v>65</v>
      </c>
      <c r="K16" s="161" t="s">
        <v>436</v>
      </c>
      <c r="L16" s="161"/>
      <c r="M16" s="161" t="s">
        <v>437</v>
      </c>
      <c r="N16" s="161"/>
      <c r="O16" s="161"/>
      <c r="P16" s="161"/>
      <c r="Q16" s="161"/>
      <c r="R16" s="161"/>
      <c r="S16" s="161"/>
      <c r="T16" s="161"/>
      <c r="U16" s="161"/>
      <c r="V16" s="161" t="s">
        <v>438</v>
      </c>
      <c r="W16" s="161" t="s">
        <v>439</v>
      </c>
      <c r="X16" s="161" t="s">
        <v>307</v>
      </c>
      <c r="Y16" s="161" t="s">
        <v>440</v>
      </c>
      <c r="Z16" s="161" t="s">
        <v>441</v>
      </c>
      <c r="AA16" s="161"/>
      <c r="AB16" s="161" t="s">
        <v>442</v>
      </c>
      <c r="AC16" s="161" t="s">
        <v>443</v>
      </c>
      <c r="AD16" s="161" t="s">
        <v>442</v>
      </c>
      <c r="AE16" s="161" t="s">
        <v>443</v>
      </c>
      <c r="AF16" s="161" t="s">
        <v>444</v>
      </c>
      <c r="AG16" s="161" t="s">
        <v>312</v>
      </c>
      <c r="AH16" s="161"/>
      <c r="AI16" s="161"/>
      <c r="AJ16" s="161" t="s">
        <v>445</v>
      </c>
      <c r="AK16" s="161" t="s">
        <v>446</v>
      </c>
      <c r="AL16" s="161" t="s">
        <v>315</v>
      </c>
      <c r="AM16" s="161" t="s">
        <v>446</v>
      </c>
      <c r="AN16" s="161"/>
      <c r="AO16" s="161"/>
      <c r="AP16" s="161"/>
      <c r="AQ16" s="161"/>
      <c r="AR16" s="161"/>
      <c r="AS16" s="161"/>
      <c r="AT16" s="161" t="s">
        <v>316</v>
      </c>
      <c r="AU16" s="161" t="s">
        <v>317</v>
      </c>
      <c r="AV16" s="161" t="s">
        <v>318</v>
      </c>
      <c r="AW16" s="161" t="s">
        <v>319</v>
      </c>
      <c r="AX16" s="161"/>
      <c r="AY16" s="161"/>
      <c r="AZ16" s="161" t="s">
        <v>320</v>
      </c>
      <c r="BA16" s="161" t="s">
        <v>312</v>
      </c>
      <c r="BB16" s="161"/>
      <c r="BC16" s="161"/>
      <c r="BD16" s="161"/>
      <c r="BE16" s="161"/>
      <c r="BF16" s="161"/>
      <c r="BG16" s="161"/>
      <c r="BH16" s="161"/>
      <c r="BI16" s="161"/>
      <c r="BJ16" s="161" t="s">
        <v>321</v>
      </c>
      <c r="BK16" s="161"/>
      <c r="BL16" s="161"/>
      <c r="BM16" s="161"/>
      <c r="BN16" s="161"/>
      <c r="BO16" s="161"/>
      <c r="BP16" s="161"/>
      <c r="BQ16" s="161"/>
      <c r="BR16" s="161"/>
      <c r="BS16" s="161"/>
      <c r="BT16" s="161" t="s">
        <v>322</v>
      </c>
      <c r="BU16" s="161" t="s">
        <v>312</v>
      </c>
      <c r="BV16" s="161"/>
      <c r="BW16" s="161"/>
      <c r="BX16" s="161"/>
      <c r="BY16" s="161"/>
      <c r="BZ16" s="161"/>
      <c r="CA16" s="161"/>
      <c r="CB16" s="161"/>
      <c r="CC16" s="161"/>
      <c r="CD16" s="161"/>
      <c r="CE16" s="161"/>
      <c r="CF16" s="161"/>
      <c r="CG16" s="161"/>
      <c r="CH16" s="161"/>
      <c r="CI16" s="161"/>
      <c r="CJ16" s="161" t="s">
        <v>323</v>
      </c>
      <c r="CK16" s="161" t="s">
        <v>312</v>
      </c>
      <c r="CL16" s="161"/>
      <c r="CM16" s="161"/>
      <c r="CN16" s="161"/>
      <c r="CO16" s="161"/>
      <c r="CP16" s="161" t="s">
        <v>324</v>
      </c>
      <c r="CQ16" s="161"/>
      <c r="CR16" s="161"/>
      <c r="CS16" s="161"/>
      <c r="CT16" s="161"/>
      <c r="CU16" s="161"/>
      <c r="CV16" s="161"/>
      <c r="CW16" s="161"/>
      <c r="CX16" s="161"/>
      <c r="CY16" s="161"/>
      <c r="CZ16" s="161"/>
      <c r="DA16" s="161"/>
      <c r="DB16" s="161"/>
      <c r="DC16" s="161"/>
      <c r="DD16" s="161"/>
      <c r="DE16" s="161"/>
      <c r="DF16" s="161"/>
      <c r="DG16" s="161"/>
      <c r="DH16" s="161" t="s">
        <v>447</v>
      </c>
      <c r="DI16" s="161" t="s">
        <v>448</v>
      </c>
      <c r="DJ16" s="161"/>
      <c r="DK16" s="161"/>
      <c r="DL16" s="161"/>
      <c r="DM16" s="161"/>
      <c r="DN16" s="161"/>
      <c r="DO16" s="161"/>
      <c r="DP16" s="161"/>
      <c r="DQ16" s="161"/>
      <c r="DR16" s="161"/>
      <c r="DS16" s="161"/>
      <c r="DT16" s="161"/>
      <c r="DU16" s="161"/>
      <c r="DV16" s="161"/>
      <c r="DW16" s="161"/>
      <c r="DX16" s="161"/>
      <c r="DY16" s="161"/>
      <c r="DZ16" s="161"/>
      <c r="EA16" s="161"/>
      <c r="EB16" s="161"/>
      <c r="EC16" s="161" t="s">
        <v>326</v>
      </c>
      <c r="ED16" s="161" t="s">
        <v>449</v>
      </c>
      <c r="EE16" s="161" t="s">
        <v>450</v>
      </c>
    </row>
    <row r="17" spans="1:135" ht="50.1" customHeight="1" x14ac:dyDescent="0.2">
      <c r="A17" s="160" t="s">
        <v>451</v>
      </c>
      <c r="B17" s="161">
        <v>886</v>
      </c>
      <c r="C17" s="161" t="s">
        <v>599</v>
      </c>
      <c r="D17" s="161" t="s">
        <v>50</v>
      </c>
      <c r="E17" s="161" t="s">
        <v>243</v>
      </c>
      <c r="F17" s="161" t="s">
        <v>23</v>
      </c>
      <c r="G17" s="161" t="s">
        <v>599</v>
      </c>
      <c r="H17" s="161" t="s">
        <v>452</v>
      </c>
      <c r="I17" s="161" t="s">
        <v>613</v>
      </c>
      <c r="J17" s="161" t="s">
        <v>65</v>
      </c>
      <c r="K17" s="161" t="s">
        <v>453</v>
      </c>
      <c r="L17" s="161"/>
      <c r="M17" s="161" t="s">
        <v>454</v>
      </c>
      <c r="N17" s="161" t="s">
        <v>70</v>
      </c>
      <c r="O17" s="161" t="s">
        <v>455</v>
      </c>
      <c r="P17" s="161"/>
      <c r="Q17" s="161"/>
      <c r="R17" s="161"/>
      <c r="S17" s="161"/>
      <c r="T17" s="161"/>
      <c r="U17" s="161"/>
      <c r="V17" s="161" t="s">
        <v>456</v>
      </c>
      <c r="W17" s="161" t="s">
        <v>457</v>
      </c>
      <c r="X17" s="161"/>
      <c r="Y17" s="161"/>
      <c r="Z17" s="161"/>
      <c r="AA17" s="161"/>
      <c r="AB17" s="161"/>
      <c r="AC17" s="161"/>
      <c r="AD17" s="161"/>
      <c r="AE17" s="161"/>
      <c r="AF17" s="161" t="s">
        <v>444</v>
      </c>
      <c r="AG17" s="161" t="s">
        <v>312</v>
      </c>
      <c r="AH17" s="161"/>
      <c r="AI17" s="161"/>
      <c r="AJ17" s="161" t="s">
        <v>313</v>
      </c>
      <c r="AK17" s="161" t="s">
        <v>446</v>
      </c>
      <c r="AL17" s="161" t="s">
        <v>315</v>
      </c>
      <c r="AM17" s="161" t="s">
        <v>446</v>
      </c>
      <c r="AN17" s="161" t="s">
        <v>458</v>
      </c>
      <c r="AO17" s="161" t="s">
        <v>459</v>
      </c>
      <c r="AP17" s="161" t="s">
        <v>460</v>
      </c>
      <c r="AQ17" s="161" t="s">
        <v>461</v>
      </c>
      <c r="AR17" s="161" t="s">
        <v>462</v>
      </c>
      <c r="AS17" s="161" t="s">
        <v>463</v>
      </c>
      <c r="AT17" s="161" t="s">
        <v>464</v>
      </c>
      <c r="AU17" s="161" t="s">
        <v>465</v>
      </c>
      <c r="AV17" s="161" t="s">
        <v>318</v>
      </c>
      <c r="AW17" s="161" t="s">
        <v>319</v>
      </c>
      <c r="AX17" s="161" t="s">
        <v>466</v>
      </c>
      <c r="AY17" s="161" t="s">
        <v>467</v>
      </c>
      <c r="AZ17" s="161" t="s">
        <v>468</v>
      </c>
      <c r="BA17" s="161" t="s">
        <v>469</v>
      </c>
      <c r="BB17" s="161" t="s">
        <v>470</v>
      </c>
      <c r="BC17" s="161" t="s">
        <v>471</v>
      </c>
      <c r="BD17" s="161"/>
      <c r="BE17" s="161"/>
      <c r="BF17" s="161"/>
      <c r="BG17" s="161"/>
      <c r="BH17" s="161"/>
      <c r="BI17" s="161"/>
      <c r="BJ17" s="161"/>
      <c r="BK17" s="161"/>
      <c r="BL17" s="161"/>
      <c r="BM17" s="161"/>
      <c r="BN17" s="161"/>
      <c r="BO17" s="161"/>
      <c r="BP17" s="161"/>
      <c r="BQ17" s="161"/>
      <c r="BR17" s="161"/>
      <c r="BS17" s="161"/>
      <c r="BT17" s="161" t="s">
        <v>322</v>
      </c>
      <c r="BU17" s="161" t="s">
        <v>312</v>
      </c>
      <c r="BV17" s="161"/>
      <c r="BW17" s="161"/>
      <c r="BX17" s="161"/>
      <c r="BY17" s="161"/>
      <c r="BZ17" s="161"/>
      <c r="CA17" s="161"/>
      <c r="CB17" s="161"/>
      <c r="CC17" s="161"/>
      <c r="CD17" s="161"/>
      <c r="CE17" s="161"/>
      <c r="CF17" s="161"/>
      <c r="CG17" s="161"/>
      <c r="CH17" s="161"/>
      <c r="CI17" s="161"/>
      <c r="CJ17" s="161" t="s">
        <v>323</v>
      </c>
      <c r="CK17" s="161" t="s">
        <v>312</v>
      </c>
      <c r="CL17" s="161"/>
      <c r="CM17" s="161"/>
      <c r="CN17" s="161"/>
      <c r="CO17" s="161"/>
      <c r="CP17" s="161"/>
      <c r="CQ17" s="161"/>
      <c r="CR17" s="161" t="s">
        <v>472</v>
      </c>
      <c r="CS17" s="161" t="s">
        <v>473</v>
      </c>
      <c r="CT17" s="161" t="s">
        <v>416</v>
      </c>
      <c r="CU17" s="161" t="s">
        <v>474</v>
      </c>
      <c r="CV17" s="161"/>
      <c r="CW17" s="161"/>
      <c r="CX17" s="161"/>
      <c r="CY17" s="161"/>
      <c r="CZ17" s="161"/>
      <c r="DA17" s="161"/>
      <c r="DB17" s="161"/>
      <c r="DC17" s="161"/>
      <c r="DD17" s="161"/>
      <c r="DE17" s="161"/>
      <c r="DF17" s="161"/>
      <c r="DG17" s="161"/>
      <c r="DH17" s="161" t="s">
        <v>447</v>
      </c>
      <c r="DI17" s="161" t="s">
        <v>448</v>
      </c>
      <c r="DJ17" s="161"/>
      <c r="DK17" s="161"/>
      <c r="DL17" s="161"/>
      <c r="DM17" s="161"/>
      <c r="DN17" s="161"/>
      <c r="DO17" s="161"/>
      <c r="DP17" s="161"/>
      <c r="DQ17" s="161"/>
      <c r="DR17" s="161"/>
      <c r="DS17" s="161"/>
      <c r="DT17" s="161"/>
      <c r="DU17" s="161"/>
      <c r="DV17" s="161"/>
      <c r="DW17" s="161"/>
      <c r="DX17" s="161"/>
      <c r="DY17" s="161"/>
      <c r="DZ17" s="161"/>
      <c r="EA17" s="161"/>
      <c r="EB17" s="161"/>
      <c r="EC17" s="161" t="s">
        <v>326</v>
      </c>
      <c r="ED17" s="161" t="s">
        <v>475</v>
      </c>
      <c r="EE17" s="161" t="s">
        <v>476</v>
      </c>
    </row>
    <row r="18" spans="1:135" ht="50.1" customHeight="1" x14ac:dyDescent="0.2">
      <c r="A18" s="160" t="s">
        <v>477</v>
      </c>
      <c r="B18" s="161">
        <v>894</v>
      </c>
      <c r="C18" s="161" t="s">
        <v>600</v>
      </c>
      <c r="D18" s="161" t="s">
        <v>50</v>
      </c>
      <c r="E18" s="161" t="s">
        <v>478</v>
      </c>
      <c r="F18" s="161" t="s">
        <v>23</v>
      </c>
      <c r="G18" s="161" t="s">
        <v>600</v>
      </c>
      <c r="H18" s="161" t="s">
        <v>479</v>
      </c>
      <c r="I18" s="161" t="s">
        <v>614</v>
      </c>
      <c r="J18" s="161" t="s">
        <v>74</v>
      </c>
      <c r="K18" s="161"/>
      <c r="L18" s="161" t="s">
        <v>67</v>
      </c>
      <c r="M18" s="161"/>
      <c r="N18" s="161" t="s">
        <v>70</v>
      </c>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t="s">
        <v>83</v>
      </c>
      <c r="ED18" s="161" t="s">
        <v>480</v>
      </c>
      <c r="EE18" s="161"/>
    </row>
    <row r="19" spans="1:135" ht="50.1" customHeight="1" x14ac:dyDescent="0.2">
      <c r="A19" s="160" t="s">
        <v>481</v>
      </c>
      <c r="B19" s="161">
        <v>896</v>
      </c>
      <c r="C19" s="161" t="s">
        <v>601</v>
      </c>
      <c r="D19" s="161" t="s">
        <v>50</v>
      </c>
      <c r="E19" s="161" t="s">
        <v>482</v>
      </c>
      <c r="F19" s="161" t="s">
        <v>23</v>
      </c>
      <c r="G19" s="161" t="s">
        <v>601</v>
      </c>
      <c r="H19" s="161" t="s">
        <v>483</v>
      </c>
      <c r="I19" s="161" t="s">
        <v>615</v>
      </c>
      <c r="J19" s="161" t="s">
        <v>74</v>
      </c>
      <c r="K19" s="161"/>
      <c r="L19" s="161" t="s">
        <v>67</v>
      </c>
      <c r="M19" s="161"/>
      <c r="N19" s="161" t="s">
        <v>70</v>
      </c>
      <c r="O19" s="161" t="s">
        <v>484</v>
      </c>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t="s">
        <v>83</v>
      </c>
      <c r="ED19" s="161" t="s">
        <v>485</v>
      </c>
      <c r="EE19" s="161"/>
    </row>
    <row r="20" spans="1:135" ht="50.1" customHeight="1" x14ac:dyDescent="0.2">
      <c r="A20" s="160" t="s">
        <v>486</v>
      </c>
      <c r="B20" s="161">
        <v>897</v>
      </c>
      <c r="C20" s="161" t="s">
        <v>602</v>
      </c>
      <c r="D20" s="161" t="s">
        <v>50</v>
      </c>
      <c r="E20" s="161" t="s">
        <v>303</v>
      </c>
      <c r="F20" s="161" t="s">
        <v>23</v>
      </c>
      <c r="G20" s="161" t="s">
        <v>602</v>
      </c>
      <c r="H20" s="161" t="s">
        <v>487</v>
      </c>
      <c r="I20" s="161" t="s">
        <v>616</v>
      </c>
      <c r="J20" s="161" t="s">
        <v>74</v>
      </c>
      <c r="K20" s="161"/>
      <c r="L20" s="161" t="s">
        <v>67</v>
      </c>
      <c r="M20" s="161"/>
      <c r="N20" s="161" t="s">
        <v>70</v>
      </c>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t="s">
        <v>83</v>
      </c>
      <c r="ED20" s="161" t="s">
        <v>488</v>
      </c>
      <c r="EE20" s="161"/>
    </row>
    <row r="21" spans="1:135" ht="50.1" customHeight="1" x14ac:dyDescent="0.2">
      <c r="A21" s="160" t="s">
        <v>489</v>
      </c>
      <c r="B21" s="161">
        <v>898</v>
      </c>
      <c r="C21" s="161" t="s">
        <v>603</v>
      </c>
      <c r="D21" s="161" t="s">
        <v>50</v>
      </c>
      <c r="E21" s="161" t="s">
        <v>243</v>
      </c>
      <c r="F21" s="161" t="s">
        <v>22</v>
      </c>
      <c r="G21" s="161" t="s">
        <v>603</v>
      </c>
      <c r="H21" s="161" t="s">
        <v>22</v>
      </c>
      <c r="I21" s="161"/>
      <c r="J21" s="161" t="s">
        <v>57</v>
      </c>
      <c r="K21" s="161"/>
      <c r="L21" s="161"/>
      <c r="M21" s="161"/>
      <c r="N21" s="161" t="s">
        <v>70</v>
      </c>
      <c r="O21" s="161" t="s">
        <v>490</v>
      </c>
      <c r="P21" s="161"/>
      <c r="Q21" s="161"/>
      <c r="R21" s="161"/>
      <c r="S21" s="161"/>
      <c r="T21" s="161"/>
      <c r="U21" s="161"/>
      <c r="V21" s="161" t="s">
        <v>491</v>
      </c>
      <c r="W21" s="161" t="s">
        <v>492</v>
      </c>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t="s">
        <v>493</v>
      </c>
      <c r="BM21" s="161" t="s">
        <v>494</v>
      </c>
      <c r="BN21" s="161"/>
      <c r="BO21" s="161"/>
      <c r="BP21" s="161"/>
      <c r="BQ21" s="161"/>
      <c r="BR21" s="161"/>
      <c r="BS21" s="161"/>
      <c r="BT21" s="161"/>
      <c r="BU21" s="161"/>
      <c r="BV21" s="161" t="s">
        <v>495</v>
      </c>
      <c r="BW21" s="161" t="s">
        <v>496</v>
      </c>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t="s">
        <v>326</v>
      </c>
      <c r="ED21" s="161" t="s">
        <v>497</v>
      </c>
      <c r="EE21" s="161" t="s">
        <v>498</v>
      </c>
    </row>
    <row r="22" spans="1:135" ht="50.1" customHeight="1" x14ac:dyDescent="0.2">
      <c r="A22" s="160" t="s">
        <v>499</v>
      </c>
      <c r="B22" s="161">
        <v>900</v>
      </c>
      <c r="C22" s="161" t="s">
        <v>604</v>
      </c>
      <c r="D22" s="161" t="s">
        <v>50</v>
      </c>
      <c r="E22" s="161" t="s">
        <v>303</v>
      </c>
      <c r="F22" s="161" t="s">
        <v>23</v>
      </c>
      <c r="G22" s="161" t="s">
        <v>604</v>
      </c>
      <c r="H22" s="161" t="s">
        <v>487</v>
      </c>
      <c r="I22" s="161" t="s">
        <v>616</v>
      </c>
      <c r="J22" s="161" t="s">
        <v>74</v>
      </c>
      <c r="K22" s="161"/>
      <c r="L22" s="161" t="s">
        <v>67</v>
      </c>
      <c r="M22" s="161"/>
      <c r="N22" s="161"/>
      <c r="O22" s="161"/>
      <c r="P22" s="161"/>
      <c r="Q22" s="161"/>
      <c r="R22" s="161"/>
      <c r="S22" s="161"/>
      <c r="T22" s="161"/>
      <c r="U22" s="161"/>
      <c r="V22" s="161"/>
      <c r="W22" s="161"/>
      <c r="X22" s="161"/>
      <c r="Y22" s="161"/>
      <c r="Z22" s="161"/>
      <c r="AA22" s="161"/>
      <c r="AB22" s="161"/>
      <c r="AC22" s="161"/>
      <c r="AD22" s="161" t="s">
        <v>500</v>
      </c>
      <c r="AE22" s="161" t="s">
        <v>501</v>
      </c>
      <c r="AF22" s="161"/>
      <c r="AG22" s="161"/>
      <c r="AH22" s="163"/>
      <c r="AI22" s="163"/>
      <c r="AJ22" s="163"/>
      <c r="AK22" s="163"/>
      <c r="AL22" s="163"/>
      <c r="AM22" s="163"/>
      <c r="AN22" s="163"/>
      <c r="AO22" s="163"/>
      <c r="AP22" s="163" t="s">
        <v>502</v>
      </c>
      <c r="AQ22" s="163" t="s">
        <v>503</v>
      </c>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63"/>
      <c r="CO22" s="163"/>
      <c r="CP22" s="163"/>
      <c r="CQ22" s="163"/>
      <c r="CR22" s="163"/>
      <c r="CS22" s="163"/>
      <c r="CT22" s="163"/>
      <c r="CU22" s="163"/>
      <c r="CV22" s="163"/>
      <c r="CW22" s="163"/>
      <c r="CX22" s="163"/>
      <c r="CY22" s="163"/>
      <c r="CZ22" s="163"/>
      <c r="DA22" s="163"/>
      <c r="DB22" s="163"/>
      <c r="DC22" s="163"/>
      <c r="DD22" s="163"/>
      <c r="DE22" s="163"/>
      <c r="DF22" s="163"/>
      <c r="DG22" s="163"/>
      <c r="DH22" s="163"/>
      <c r="DI22" s="163"/>
      <c r="DJ22" s="163"/>
      <c r="DK22" s="163"/>
      <c r="DL22" s="163"/>
      <c r="DM22" s="163"/>
      <c r="DN22" s="163"/>
      <c r="DO22" s="163"/>
      <c r="DP22" s="163"/>
      <c r="DQ22" s="163"/>
      <c r="DR22" s="163"/>
      <c r="DS22" s="163"/>
      <c r="DT22" s="163"/>
      <c r="DU22" s="163"/>
      <c r="DV22" s="163"/>
      <c r="DW22" s="163"/>
      <c r="DX22" s="163"/>
      <c r="DY22" s="163"/>
      <c r="DZ22" s="163"/>
      <c r="EA22" s="163"/>
      <c r="EB22" s="163"/>
      <c r="EC22" s="163" t="s">
        <v>83</v>
      </c>
      <c r="ED22" s="163" t="s">
        <v>504</v>
      </c>
      <c r="EE22" s="163"/>
    </row>
    <row r="23" spans="1:135" ht="50.1" customHeight="1" x14ac:dyDescent="0.2"/>
    <row r="24" spans="1:135" ht="50.1" customHeight="1" x14ac:dyDescent="0.2"/>
    <row r="25" spans="1:135" ht="50.1" customHeight="1" x14ac:dyDescent="0.2"/>
    <row r="26" spans="1:135" ht="50.1" customHeight="1" x14ac:dyDescent="0.2"/>
    <row r="27" spans="1:135" ht="50.1" customHeight="1" x14ac:dyDescent="0.2"/>
    <row r="28" spans="1:135" ht="50.1" customHeight="1" x14ac:dyDescent="0.2"/>
    <row r="29" spans="1:135" ht="50.1" customHeight="1" x14ac:dyDescent="0.2"/>
    <row r="30" spans="1:135" ht="50.1" customHeight="1" x14ac:dyDescent="0.2"/>
    <row r="31" spans="1:135" ht="50.1" customHeight="1" x14ac:dyDescent="0.2"/>
    <row r="32" spans="1:135" ht="50.1" customHeight="1" x14ac:dyDescent="0.2"/>
    <row r="33" ht="50.1" customHeight="1" x14ac:dyDescent="0.2"/>
    <row r="34" ht="50.1" customHeight="1" x14ac:dyDescent="0.2"/>
    <row r="35" ht="50.1" customHeight="1" x14ac:dyDescent="0.2"/>
    <row r="36" ht="50.1" customHeight="1" x14ac:dyDescent="0.2"/>
    <row r="37" ht="50.1" customHeight="1" x14ac:dyDescent="0.2"/>
    <row r="38" ht="50.1" customHeight="1" x14ac:dyDescent="0.2"/>
    <row r="39" ht="50.1" customHeight="1" x14ac:dyDescent="0.2"/>
    <row r="40" ht="50.1" customHeight="1" x14ac:dyDescent="0.2"/>
    <row r="41" ht="50.1" customHeight="1" x14ac:dyDescent="0.2"/>
    <row r="42" ht="50.1" customHeight="1" x14ac:dyDescent="0.2"/>
    <row r="43" ht="50.1" customHeight="1" x14ac:dyDescent="0.2"/>
    <row r="44" ht="50.1" customHeight="1" x14ac:dyDescent="0.2"/>
    <row r="45" ht="50.1" customHeight="1" x14ac:dyDescent="0.2"/>
    <row r="46" ht="50.1" customHeight="1" x14ac:dyDescent="0.2"/>
    <row r="47" ht="50.1" customHeight="1" x14ac:dyDescent="0.2"/>
    <row r="48" ht="50.1" customHeight="1" x14ac:dyDescent="0.2"/>
    <row r="49" ht="50.1" customHeight="1" x14ac:dyDescent="0.2"/>
    <row r="50" ht="50.1" customHeight="1" x14ac:dyDescent="0.2"/>
    <row r="51" ht="50.1" customHeight="1" x14ac:dyDescent="0.2"/>
    <row r="52" ht="50.1" customHeight="1" x14ac:dyDescent="0.2"/>
    <row r="53" ht="50.1" customHeight="1" x14ac:dyDescent="0.2"/>
    <row r="54" ht="50.1" customHeight="1" x14ac:dyDescent="0.2"/>
    <row r="55" ht="50.1" customHeight="1" x14ac:dyDescent="0.2"/>
    <row r="56" ht="50.1" customHeight="1" x14ac:dyDescent="0.2"/>
    <row r="57" ht="50.1" customHeight="1" x14ac:dyDescent="0.2"/>
    <row r="58" ht="50.1" customHeight="1" x14ac:dyDescent="0.2"/>
    <row r="59" ht="50.1" customHeight="1" x14ac:dyDescent="0.2"/>
    <row r="60" ht="50.1" customHeight="1" x14ac:dyDescent="0.2"/>
    <row r="61" ht="50.1" customHeight="1" x14ac:dyDescent="0.2"/>
    <row r="62" ht="50.1" customHeight="1" x14ac:dyDescent="0.2"/>
    <row r="63" ht="50.1" customHeight="1" x14ac:dyDescent="0.2"/>
    <row r="64" ht="50.1" customHeight="1" x14ac:dyDescent="0.2"/>
    <row r="65" ht="50.1" customHeight="1" x14ac:dyDescent="0.2"/>
    <row r="66" ht="50.1" customHeight="1" x14ac:dyDescent="0.2"/>
    <row r="67" ht="50.1" customHeight="1" x14ac:dyDescent="0.2"/>
    <row r="68" ht="50.1" customHeight="1" x14ac:dyDescent="0.2"/>
    <row r="69" ht="50.1" customHeight="1" x14ac:dyDescent="0.2"/>
    <row r="70" ht="50.1" customHeight="1" x14ac:dyDescent="0.2"/>
    <row r="71" ht="50.1" customHeight="1" x14ac:dyDescent="0.2"/>
    <row r="72" ht="50.1" customHeight="1" x14ac:dyDescent="0.2"/>
    <row r="73" ht="50.1" customHeight="1" x14ac:dyDescent="0.2"/>
    <row r="74" ht="50.1" customHeight="1" x14ac:dyDescent="0.2"/>
    <row r="75" ht="50.1" customHeight="1" x14ac:dyDescent="0.2"/>
    <row r="76" ht="50.1" customHeight="1" x14ac:dyDescent="0.2"/>
    <row r="77" ht="50.1" customHeight="1" x14ac:dyDescent="0.2"/>
    <row r="78" ht="50.1" customHeight="1" x14ac:dyDescent="0.2"/>
    <row r="79" ht="50.1" customHeight="1" x14ac:dyDescent="0.2"/>
    <row r="80" ht="50.1" customHeight="1" x14ac:dyDescent="0.2"/>
    <row r="81" ht="50.1" customHeight="1" x14ac:dyDescent="0.2"/>
    <row r="82" ht="50.1" customHeight="1" x14ac:dyDescent="0.2"/>
    <row r="83" ht="50.1" customHeight="1" x14ac:dyDescent="0.2"/>
    <row r="84" ht="50.1" customHeight="1" x14ac:dyDescent="0.2"/>
    <row r="85" ht="50.1" customHeight="1" x14ac:dyDescent="0.2"/>
    <row r="86" ht="50.1" customHeight="1" x14ac:dyDescent="0.2"/>
    <row r="87" ht="50.1" customHeight="1" x14ac:dyDescent="0.2"/>
    <row r="88" ht="50.1" customHeight="1" x14ac:dyDescent="0.2"/>
    <row r="89" ht="50.1" customHeight="1" x14ac:dyDescent="0.2"/>
    <row r="90" ht="50.1" customHeight="1" x14ac:dyDescent="0.2"/>
    <row r="91" ht="50.1" customHeight="1" x14ac:dyDescent="0.2"/>
    <row r="92" ht="50.1" customHeight="1" x14ac:dyDescent="0.2"/>
    <row r="93" ht="50.1" customHeight="1" x14ac:dyDescent="0.2"/>
    <row r="94" ht="50.1" customHeight="1" x14ac:dyDescent="0.2"/>
    <row r="95" ht="50.1" customHeight="1" x14ac:dyDescent="0.2"/>
    <row r="96" ht="50.1" customHeight="1" x14ac:dyDescent="0.2"/>
    <row r="97" ht="50.1" customHeight="1" x14ac:dyDescent="0.2"/>
    <row r="98" ht="50.1" customHeight="1" x14ac:dyDescent="0.2"/>
    <row r="99" ht="50.1" customHeight="1" x14ac:dyDescent="0.2"/>
    <row r="100" ht="50.1" customHeight="1" x14ac:dyDescent="0.2"/>
    <row r="101" ht="50.1" customHeight="1" x14ac:dyDescent="0.2"/>
    <row r="102" ht="50.1" customHeight="1" x14ac:dyDescent="0.2"/>
    <row r="103" ht="50.1" customHeight="1" x14ac:dyDescent="0.2"/>
    <row r="104" ht="50.1" customHeight="1" x14ac:dyDescent="0.2"/>
    <row r="105" ht="50.1" customHeight="1" x14ac:dyDescent="0.2"/>
    <row r="106" ht="50.1" customHeight="1" x14ac:dyDescent="0.2"/>
    <row r="107" ht="50.1" customHeight="1" x14ac:dyDescent="0.2"/>
    <row r="108" ht="50.1" customHeight="1" x14ac:dyDescent="0.2"/>
    <row r="109" ht="50.1" customHeight="1" x14ac:dyDescent="0.2"/>
    <row r="110" ht="50.1" customHeight="1" x14ac:dyDescent="0.2"/>
    <row r="111" ht="50.1" customHeight="1" x14ac:dyDescent="0.2"/>
    <row r="112" ht="50.1" customHeight="1" x14ac:dyDescent="0.2"/>
    <row r="113" ht="50.1" customHeight="1" x14ac:dyDescent="0.2"/>
    <row r="114" ht="50.1" customHeight="1" x14ac:dyDescent="0.2"/>
    <row r="115" ht="50.1" customHeight="1" x14ac:dyDescent="0.2"/>
    <row r="116" ht="50.1" customHeight="1" x14ac:dyDescent="0.2"/>
    <row r="117" ht="50.1" customHeight="1" x14ac:dyDescent="0.2"/>
    <row r="118" ht="50.1" customHeight="1" x14ac:dyDescent="0.2"/>
    <row r="119" ht="50.1" customHeight="1" x14ac:dyDescent="0.2"/>
    <row r="120" ht="50.1" customHeight="1" x14ac:dyDescent="0.2"/>
    <row r="121" ht="50.1" customHeight="1" x14ac:dyDescent="0.2"/>
    <row r="122" ht="50.1" customHeight="1" x14ac:dyDescent="0.2"/>
    <row r="123" ht="50.1" customHeight="1" x14ac:dyDescent="0.2"/>
    <row r="124" ht="50.1" customHeight="1" x14ac:dyDescent="0.2"/>
    <row r="125" ht="50.1" customHeight="1" x14ac:dyDescent="0.2"/>
    <row r="126" ht="50.1" customHeight="1" x14ac:dyDescent="0.2"/>
    <row r="127" ht="50.1" customHeight="1" x14ac:dyDescent="0.2"/>
    <row r="128" ht="50.1" customHeight="1" x14ac:dyDescent="0.2"/>
    <row r="129" ht="50.1" customHeight="1" x14ac:dyDescent="0.2"/>
    <row r="130" ht="50.1" customHeight="1" x14ac:dyDescent="0.2"/>
    <row r="131" ht="50.1" customHeight="1" x14ac:dyDescent="0.2"/>
    <row r="132" ht="50.1" customHeight="1" x14ac:dyDescent="0.2"/>
    <row r="133" ht="50.1" customHeight="1" x14ac:dyDescent="0.2"/>
    <row r="134" ht="50.1" customHeight="1" x14ac:dyDescent="0.2"/>
    <row r="135" ht="50.1" customHeight="1" x14ac:dyDescent="0.2"/>
    <row r="136" ht="50.1" customHeight="1" x14ac:dyDescent="0.2"/>
    <row r="137" ht="50.1" customHeight="1" x14ac:dyDescent="0.2"/>
    <row r="138" ht="50.1" customHeight="1" x14ac:dyDescent="0.2"/>
    <row r="139" ht="50.1" customHeight="1" x14ac:dyDescent="0.2"/>
    <row r="140" ht="50.1" customHeight="1" x14ac:dyDescent="0.2"/>
    <row r="141" ht="50.1" customHeight="1" x14ac:dyDescent="0.2"/>
    <row r="142" ht="50.1" customHeight="1" x14ac:dyDescent="0.2"/>
    <row r="143" ht="50.1" customHeight="1" x14ac:dyDescent="0.2"/>
    <row r="144" ht="50.1" customHeight="1" x14ac:dyDescent="0.2"/>
    <row r="145" ht="50.1" customHeight="1" x14ac:dyDescent="0.2"/>
    <row r="146" ht="50.1" customHeight="1" x14ac:dyDescent="0.2"/>
    <row r="147" ht="50.1" customHeight="1" x14ac:dyDescent="0.2"/>
    <row r="148" ht="50.1" customHeight="1" x14ac:dyDescent="0.2"/>
    <row r="149" ht="50.1" customHeight="1" x14ac:dyDescent="0.2"/>
    <row r="150" ht="50.1" customHeight="1" x14ac:dyDescent="0.2"/>
    <row r="151" ht="50.1" customHeight="1" x14ac:dyDescent="0.2"/>
    <row r="152" ht="50.1" customHeight="1" x14ac:dyDescent="0.2"/>
    <row r="153" ht="50.1" customHeight="1" x14ac:dyDescent="0.2"/>
    <row r="154" ht="50.1" customHeight="1" x14ac:dyDescent="0.2"/>
    <row r="155" ht="50.1" customHeight="1" x14ac:dyDescent="0.2"/>
    <row r="156" ht="50.1" customHeight="1" x14ac:dyDescent="0.2"/>
    <row r="157" ht="50.1" customHeight="1" x14ac:dyDescent="0.2"/>
    <row r="158" ht="50.1" customHeight="1" x14ac:dyDescent="0.2"/>
    <row r="159" ht="50.1" customHeight="1" x14ac:dyDescent="0.2"/>
    <row r="160" ht="50.1" customHeight="1" x14ac:dyDescent="0.2"/>
    <row r="161" ht="50.1" customHeight="1" x14ac:dyDescent="0.2"/>
    <row r="162" ht="50.1" customHeight="1" x14ac:dyDescent="0.2"/>
    <row r="163" ht="50.1" customHeight="1" x14ac:dyDescent="0.2"/>
    <row r="164" ht="50.1" customHeight="1" x14ac:dyDescent="0.2"/>
    <row r="165" ht="50.1" customHeight="1" x14ac:dyDescent="0.2"/>
    <row r="166" ht="50.1" customHeight="1" x14ac:dyDescent="0.2"/>
    <row r="167" ht="50.1" customHeight="1" x14ac:dyDescent="0.2"/>
    <row r="168" ht="50.1" customHeight="1" x14ac:dyDescent="0.2"/>
    <row r="169" ht="50.1" customHeight="1" x14ac:dyDescent="0.2"/>
    <row r="170" ht="50.1" customHeight="1" x14ac:dyDescent="0.2"/>
    <row r="171" ht="50.1" customHeight="1" x14ac:dyDescent="0.2"/>
    <row r="172" ht="50.1" customHeight="1" x14ac:dyDescent="0.2"/>
    <row r="173" ht="50.1" customHeight="1" x14ac:dyDescent="0.2"/>
    <row r="174" ht="50.1" customHeight="1" x14ac:dyDescent="0.2"/>
    <row r="175" ht="50.1" customHeight="1" x14ac:dyDescent="0.2"/>
    <row r="176" ht="50.1" customHeight="1" x14ac:dyDescent="0.2"/>
    <row r="177" ht="50.1" customHeight="1" x14ac:dyDescent="0.2"/>
    <row r="178" ht="50.1" customHeight="1" x14ac:dyDescent="0.2"/>
    <row r="179" ht="50.1" customHeight="1" x14ac:dyDescent="0.2"/>
    <row r="180" ht="50.1" customHeight="1" x14ac:dyDescent="0.2"/>
    <row r="181" ht="50.1" customHeight="1" x14ac:dyDescent="0.2"/>
    <row r="182" ht="50.1" customHeight="1" x14ac:dyDescent="0.2"/>
    <row r="183" ht="50.1" customHeight="1" x14ac:dyDescent="0.2"/>
    <row r="184" ht="50.1" customHeight="1" x14ac:dyDescent="0.2"/>
    <row r="185" ht="50.1" customHeight="1" x14ac:dyDescent="0.2"/>
    <row r="186" ht="50.1" customHeight="1" x14ac:dyDescent="0.2"/>
    <row r="187" ht="50.1" customHeight="1" x14ac:dyDescent="0.2"/>
    <row r="188" ht="50.1" customHeight="1" x14ac:dyDescent="0.2"/>
    <row r="189" ht="50.1" customHeight="1" x14ac:dyDescent="0.2"/>
    <row r="190" ht="50.1" customHeight="1" x14ac:dyDescent="0.2"/>
    <row r="191" ht="50.1" customHeight="1" x14ac:dyDescent="0.2"/>
    <row r="192" ht="50.1" customHeight="1" x14ac:dyDescent="0.2"/>
    <row r="193" ht="50.1" customHeight="1" x14ac:dyDescent="0.2"/>
    <row r="194" ht="50.1" customHeight="1" x14ac:dyDescent="0.2"/>
    <row r="195" ht="50.1" customHeight="1" x14ac:dyDescent="0.2"/>
    <row r="196" ht="50.1" customHeight="1" x14ac:dyDescent="0.2"/>
    <row r="197" ht="50.1" customHeight="1" x14ac:dyDescent="0.2"/>
    <row r="198" ht="50.1" customHeight="1" x14ac:dyDescent="0.2"/>
    <row r="199" ht="50.1" customHeight="1" x14ac:dyDescent="0.2"/>
    <row r="200" ht="50.1" customHeight="1" x14ac:dyDescent="0.2"/>
    <row r="201" ht="50.1" customHeight="1" x14ac:dyDescent="0.2"/>
    <row r="202" ht="50.1" customHeight="1" x14ac:dyDescent="0.2"/>
    <row r="203" ht="50.1" customHeight="1" x14ac:dyDescent="0.2"/>
    <row r="204" ht="50.1" customHeight="1" x14ac:dyDescent="0.2"/>
    <row r="205" ht="50.1" customHeight="1" x14ac:dyDescent="0.2"/>
    <row r="206" ht="50.1" customHeight="1" x14ac:dyDescent="0.2"/>
    <row r="207" ht="50.1" customHeight="1" x14ac:dyDescent="0.2"/>
    <row r="208" ht="50.1" customHeight="1" x14ac:dyDescent="0.2"/>
    <row r="209" ht="50.1" customHeight="1" x14ac:dyDescent="0.2"/>
    <row r="210" ht="50.1" customHeight="1" x14ac:dyDescent="0.2"/>
    <row r="211" ht="50.1" customHeight="1" x14ac:dyDescent="0.2"/>
    <row r="212" ht="50.1" customHeight="1" x14ac:dyDescent="0.2"/>
    <row r="213" ht="50.1" customHeight="1" x14ac:dyDescent="0.2"/>
    <row r="214" ht="50.1" customHeight="1" x14ac:dyDescent="0.2"/>
    <row r="215" ht="50.1" customHeight="1" x14ac:dyDescent="0.2"/>
    <row r="216" ht="50.1" customHeight="1" x14ac:dyDescent="0.2"/>
    <row r="217" ht="50.1" customHeight="1" x14ac:dyDescent="0.2"/>
    <row r="218" ht="50.1" customHeight="1" x14ac:dyDescent="0.2"/>
    <row r="219" ht="50.1" customHeight="1" x14ac:dyDescent="0.2"/>
    <row r="220" ht="50.1" customHeight="1" x14ac:dyDescent="0.2"/>
    <row r="221" ht="50.1" customHeight="1" x14ac:dyDescent="0.2"/>
    <row r="222" ht="50.1" customHeight="1" x14ac:dyDescent="0.2"/>
    <row r="223" ht="50.1" customHeight="1" x14ac:dyDescent="0.2"/>
    <row r="224" ht="50.1" customHeight="1" x14ac:dyDescent="0.2"/>
    <row r="225" ht="50.1" customHeight="1" x14ac:dyDescent="0.2"/>
    <row r="226" ht="50.1" customHeight="1" x14ac:dyDescent="0.2"/>
    <row r="227" ht="50.1" customHeight="1" x14ac:dyDescent="0.2"/>
    <row r="228" ht="50.1" customHeight="1" x14ac:dyDescent="0.2"/>
    <row r="229" ht="50.1" customHeight="1" x14ac:dyDescent="0.2"/>
    <row r="230" ht="50.1" customHeight="1" x14ac:dyDescent="0.2"/>
    <row r="231" ht="50.1" customHeight="1" x14ac:dyDescent="0.2"/>
    <row r="232" ht="50.1" customHeight="1" x14ac:dyDescent="0.2"/>
    <row r="233" ht="50.1" customHeight="1" x14ac:dyDescent="0.2"/>
    <row r="234" ht="50.1" customHeight="1" x14ac:dyDescent="0.2"/>
    <row r="235" ht="50.1" customHeight="1" x14ac:dyDescent="0.2"/>
    <row r="236" ht="50.1" customHeight="1" x14ac:dyDescent="0.2"/>
    <row r="237" ht="50.1" customHeight="1" x14ac:dyDescent="0.2"/>
    <row r="238" ht="50.1" customHeight="1" x14ac:dyDescent="0.2"/>
    <row r="239" ht="50.1" customHeight="1" x14ac:dyDescent="0.2"/>
    <row r="240" ht="50.1" customHeight="1" x14ac:dyDescent="0.2"/>
    <row r="241" ht="50.1" customHeight="1" x14ac:dyDescent="0.2"/>
    <row r="242" ht="50.1" customHeight="1" x14ac:dyDescent="0.2"/>
    <row r="243" ht="50.1" customHeight="1" x14ac:dyDescent="0.2"/>
    <row r="244" ht="50.1" customHeight="1" x14ac:dyDescent="0.2"/>
    <row r="245" ht="50.1" customHeight="1" x14ac:dyDescent="0.2"/>
    <row r="246" ht="50.1" customHeight="1" x14ac:dyDescent="0.2"/>
    <row r="247" ht="50.1" customHeight="1" x14ac:dyDescent="0.2"/>
    <row r="248" ht="50.1" customHeight="1" x14ac:dyDescent="0.2"/>
    <row r="249" ht="50.1" customHeight="1" x14ac:dyDescent="0.2"/>
    <row r="250" ht="50.1" customHeight="1" x14ac:dyDescent="0.2"/>
    <row r="251" ht="50.1" customHeight="1" x14ac:dyDescent="0.2"/>
    <row r="252" ht="50.1" customHeight="1" x14ac:dyDescent="0.2"/>
    <row r="253" ht="50.1" customHeight="1" x14ac:dyDescent="0.2"/>
    <row r="254" ht="50.1" customHeight="1" x14ac:dyDescent="0.2"/>
    <row r="255" ht="50.1" customHeight="1" x14ac:dyDescent="0.2"/>
    <row r="256" ht="50.1" customHeight="1" x14ac:dyDescent="0.2"/>
    <row r="257" ht="50.1" customHeight="1" x14ac:dyDescent="0.2"/>
    <row r="258" ht="50.1" customHeight="1" x14ac:dyDescent="0.2"/>
    <row r="259" ht="50.1" customHeight="1" x14ac:dyDescent="0.2"/>
    <row r="260" ht="50.1" customHeight="1" x14ac:dyDescent="0.2"/>
    <row r="261" ht="50.1" customHeight="1" x14ac:dyDescent="0.2"/>
    <row r="262" ht="50.1" customHeight="1" x14ac:dyDescent="0.2"/>
    <row r="263" ht="50.1" customHeight="1" x14ac:dyDescent="0.2"/>
    <row r="264" ht="50.1" customHeight="1" x14ac:dyDescent="0.2"/>
    <row r="265" ht="50.1" customHeight="1" x14ac:dyDescent="0.2"/>
    <row r="266" ht="50.1" customHeight="1" x14ac:dyDescent="0.2"/>
    <row r="267" ht="50.1" customHeight="1" x14ac:dyDescent="0.2"/>
    <row r="268" ht="50.1" customHeight="1" x14ac:dyDescent="0.2"/>
    <row r="269" ht="50.1" customHeight="1" x14ac:dyDescent="0.2"/>
    <row r="270" ht="50.1" customHeight="1" x14ac:dyDescent="0.2"/>
    <row r="271" ht="50.1" customHeight="1" x14ac:dyDescent="0.2"/>
    <row r="272" ht="50.1" customHeight="1" x14ac:dyDescent="0.2"/>
    <row r="273" ht="50.1" customHeight="1" x14ac:dyDescent="0.2"/>
    <row r="274" ht="50.1" customHeight="1" x14ac:dyDescent="0.2"/>
    <row r="275" ht="50.1" customHeight="1" x14ac:dyDescent="0.2"/>
    <row r="276" ht="50.1" customHeight="1" x14ac:dyDescent="0.2"/>
    <row r="277" ht="50.1" customHeight="1" x14ac:dyDescent="0.2"/>
    <row r="278" ht="50.1" customHeight="1" x14ac:dyDescent="0.2"/>
    <row r="279" ht="50.1" customHeight="1" x14ac:dyDescent="0.2"/>
    <row r="280" ht="50.1" customHeight="1" x14ac:dyDescent="0.2"/>
    <row r="281" ht="50.1" customHeight="1" x14ac:dyDescent="0.2"/>
    <row r="282" ht="50.1" customHeight="1" x14ac:dyDescent="0.2"/>
    <row r="283" ht="50.1" customHeight="1" x14ac:dyDescent="0.2"/>
    <row r="284" ht="50.1" customHeight="1" x14ac:dyDescent="0.2"/>
    <row r="285" ht="50.1" customHeight="1" x14ac:dyDescent="0.2"/>
    <row r="286" ht="50.1" customHeight="1" x14ac:dyDescent="0.2"/>
    <row r="287" ht="50.1" customHeight="1" x14ac:dyDescent="0.2"/>
    <row r="288" ht="50.1" customHeight="1" x14ac:dyDescent="0.2"/>
    <row r="289" ht="50.1" customHeight="1" x14ac:dyDescent="0.2"/>
    <row r="290" ht="50.1" customHeight="1" x14ac:dyDescent="0.2"/>
    <row r="291" ht="50.1" customHeight="1" x14ac:dyDescent="0.2"/>
    <row r="292" ht="50.1" customHeight="1" x14ac:dyDescent="0.2"/>
    <row r="293" ht="50.1" customHeight="1" x14ac:dyDescent="0.2"/>
    <row r="294" ht="50.1" customHeight="1" x14ac:dyDescent="0.2"/>
    <row r="295" ht="50.1" customHeight="1" x14ac:dyDescent="0.2"/>
    <row r="296" ht="50.1" customHeight="1" x14ac:dyDescent="0.2"/>
    <row r="297" ht="50.1" customHeight="1" x14ac:dyDescent="0.2"/>
    <row r="298" ht="50.1" customHeight="1" x14ac:dyDescent="0.2"/>
    <row r="299" ht="50.1" customHeight="1" x14ac:dyDescent="0.2"/>
    <row r="300" ht="50.1" customHeight="1" x14ac:dyDescent="0.2"/>
  </sheetData>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71C4-B735-4AA6-9595-0010C86D5354}">
  <sheetPr codeName="Planilha3"/>
  <dimension ref="B1:G36"/>
  <sheetViews>
    <sheetView showGridLines="0" workbookViewId="0">
      <selection activeCell="C4" sqref="C4"/>
    </sheetView>
  </sheetViews>
  <sheetFormatPr defaultColWidth="8.85546875" defaultRowHeight="13.5" x14ac:dyDescent="0.25"/>
  <cols>
    <col min="1" max="1" width="8.85546875" style="2"/>
    <col min="2" max="2" width="8.85546875" style="34"/>
    <col min="3" max="3" width="171.140625" style="34" customWidth="1"/>
    <col min="4" max="16384" width="8.85546875" style="2"/>
  </cols>
  <sheetData>
    <row r="1" spans="2:7" ht="14.25" thickBot="1" x14ac:dyDescent="0.3"/>
    <row r="2" spans="2:7" ht="14.25" thickTop="1" x14ac:dyDescent="0.25">
      <c r="B2" s="47"/>
      <c r="C2" s="48"/>
      <c r="D2" s="49"/>
    </row>
    <row r="3" spans="2:7" ht="42" customHeight="1" x14ac:dyDescent="0.35">
      <c r="B3" s="50"/>
      <c r="C3" s="139" t="s">
        <v>16</v>
      </c>
      <c r="D3" s="51"/>
      <c r="E3" s="6"/>
      <c r="F3" s="6"/>
      <c r="G3" s="6"/>
    </row>
    <row r="4" spans="2:7" ht="37.9" customHeight="1" thickBot="1" x14ac:dyDescent="0.3">
      <c r="B4" s="50"/>
      <c r="C4" s="140" t="s">
        <v>17</v>
      </c>
      <c r="D4" s="52"/>
    </row>
    <row r="5" spans="2:7" ht="37.9" customHeight="1" thickTop="1" x14ac:dyDescent="0.25">
      <c r="B5" s="50"/>
      <c r="C5" s="138"/>
      <c r="D5" s="52"/>
    </row>
    <row r="6" spans="2:7" ht="33" customHeight="1" x14ac:dyDescent="0.25">
      <c r="B6" s="50"/>
      <c r="C6" s="59" t="s">
        <v>18</v>
      </c>
      <c r="D6" s="52"/>
    </row>
    <row r="7" spans="2:7" ht="24.75" thickBot="1" x14ac:dyDescent="0.25">
      <c r="B7" s="53"/>
      <c r="C7" s="137" t="s">
        <v>566</v>
      </c>
      <c r="D7" s="52"/>
    </row>
    <row r="8" spans="2:7" ht="37.15" customHeight="1" thickBot="1" x14ac:dyDescent="0.25">
      <c r="B8" s="53"/>
      <c r="C8" s="172" t="s">
        <v>583</v>
      </c>
      <c r="D8" s="52"/>
    </row>
    <row r="9" spans="2:7" ht="24.75" thickBot="1" x14ac:dyDescent="0.25">
      <c r="B9" s="53"/>
      <c r="C9" s="172" t="s">
        <v>582</v>
      </c>
      <c r="D9" s="52"/>
    </row>
    <row r="10" spans="2:7" ht="31.15" customHeight="1" thickBot="1" x14ac:dyDescent="0.25">
      <c r="B10" s="53"/>
      <c r="C10" s="172" t="s">
        <v>581</v>
      </c>
      <c r="D10" s="52"/>
    </row>
    <row r="11" spans="2:7" ht="86.45" customHeight="1" thickBot="1" x14ac:dyDescent="0.25">
      <c r="B11" s="53"/>
      <c r="C11" s="172" t="s">
        <v>580</v>
      </c>
      <c r="D11" s="52"/>
    </row>
    <row r="12" spans="2:7" ht="34.15" customHeight="1" thickBot="1" x14ac:dyDescent="0.25">
      <c r="B12" s="53"/>
      <c r="C12" s="172" t="s">
        <v>484</v>
      </c>
      <c r="D12" s="52"/>
    </row>
    <row r="13" spans="2:7" ht="34.15" customHeight="1" thickBot="1" x14ac:dyDescent="0.25">
      <c r="B13" s="53"/>
      <c r="C13" s="172" t="s">
        <v>579</v>
      </c>
      <c r="D13" s="52"/>
    </row>
    <row r="14" spans="2:7" ht="24.75" thickBot="1" x14ac:dyDescent="0.25">
      <c r="B14" s="53"/>
      <c r="C14" s="45"/>
      <c r="D14" s="52"/>
    </row>
    <row r="15" spans="2:7" x14ac:dyDescent="0.25">
      <c r="B15" s="54"/>
      <c r="C15" s="61"/>
      <c r="D15" s="52"/>
    </row>
    <row r="16" spans="2:7" ht="33" customHeight="1" x14ac:dyDescent="0.25">
      <c r="B16" s="54"/>
      <c r="C16" s="59" t="s">
        <v>19</v>
      </c>
      <c r="D16" s="52"/>
    </row>
    <row r="17" spans="2:4" ht="24.75" thickBot="1" x14ac:dyDescent="0.25">
      <c r="B17" s="53"/>
      <c r="C17" s="171" t="s">
        <v>578</v>
      </c>
      <c r="D17" s="52"/>
    </row>
    <row r="18" spans="2:4" ht="68.45" customHeight="1" thickBot="1" x14ac:dyDescent="0.25">
      <c r="B18" s="53"/>
      <c r="C18" s="171" t="s">
        <v>577</v>
      </c>
      <c r="D18" s="52"/>
    </row>
    <row r="19" spans="2:4" ht="24.75" thickBot="1" x14ac:dyDescent="0.25">
      <c r="B19" s="53"/>
      <c r="C19" s="171" t="s">
        <v>576</v>
      </c>
      <c r="D19" s="52"/>
    </row>
    <row r="20" spans="2:4" ht="27.75" thickBot="1" x14ac:dyDescent="0.25">
      <c r="B20" s="53"/>
      <c r="C20" s="171" t="s">
        <v>575</v>
      </c>
      <c r="D20" s="52"/>
    </row>
    <row r="21" spans="2:4" ht="30.6" customHeight="1" thickBot="1" x14ac:dyDescent="0.25">
      <c r="B21" s="53"/>
      <c r="C21" s="171" t="s">
        <v>574</v>
      </c>
      <c r="D21" s="52"/>
    </row>
    <row r="22" spans="2:4" ht="35.450000000000003" customHeight="1" thickBot="1" x14ac:dyDescent="0.25">
      <c r="B22" s="53"/>
      <c r="C22" s="171" t="s">
        <v>573</v>
      </c>
      <c r="D22" s="52"/>
    </row>
    <row r="23" spans="2:4" ht="42" customHeight="1" thickBot="1" x14ac:dyDescent="0.25">
      <c r="B23" s="53"/>
      <c r="C23" s="171" t="s">
        <v>572</v>
      </c>
      <c r="D23" s="52"/>
    </row>
    <row r="24" spans="2:4" ht="37.15" customHeight="1" thickBot="1" x14ac:dyDescent="0.25">
      <c r="B24" s="53"/>
      <c r="C24" s="171" t="s">
        <v>571</v>
      </c>
      <c r="D24" s="52"/>
    </row>
    <row r="25" spans="2:4" ht="16.899999999999999" customHeight="1" x14ac:dyDescent="0.25">
      <c r="B25" s="55"/>
      <c r="C25" s="46"/>
      <c r="D25" s="52"/>
    </row>
    <row r="26" spans="2:4" ht="18" customHeight="1" x14ac:dyDescent="0.25">
      <c r="B26" s="55"/>
      <c r="C26" s="61"/>
      <c r="D26" s="52"/>
    </row>
    <row r="27" spans="2:4" ht="35.450000000000003" customHeight="1" x14ac:dyDescent="0.2">
      <c r="B27" s="55"/>
      <c r="C27" s="59" t="s">
        <v>20</v>
      </c>
      <c r="D27" s="52"/>
    </row>
    <row r="28" spans="2:4" ht="55.9" customHeight="1" thickBot="1" x14ac:dyDescent="0.25">
      <c r="B28" s="53"/>
      <c r="C28" s="172" t="s">
        <v>570</v>
      </c>
      <c r="D28" s="52"/>
    </row>
    <row r="29" spans="2:4" ht="77.45" customHeight="1" thickBot="1" x14ac:dyDescent="0.25">
      <c r="B29" s="53"/>
      <c r="C29" s="171" t="s">
        <v>569</v>
      </c>
      <c r="D29" s="52"/>
    </row>
    <row r="30" spans="2:4" ht="33.6" customHeight="1" thickBot="1" x14ac:dyDescent="0.25">
      <c r="B30" s="53"/>
      <c r="C30" s="171" t="s">
        <v>568</v>
      </c>
      <c r="D30" s="52"/>
    </row>
    <row r="31" spans="2:4" ht="54" customHeight="1" thickBot="1" x14ac:dyDescent="0.25">
      <c r="B31" s="53"/>
      <c r="C31" s="171" t="s">
        <v>567</v>
      </c>
      <c r="D31" s="52"/>
    </row>
    <row r="32" spans="2:4" ht="24.75" thickBot="1" x14ac:dyDescent="0.25">
      <c r="B32" s="53"/>
      <c r="C32" s="45"/>
      <c r="D32" s="52"/>
    </row>
    <row r="33" spans="2:4" x14ac:dyDescent="0.25">
      <c r="B33" s="50"/>
      <c r="D33" s="52"/>
    </row>
    <row r="34" spans="2:4" x14ac:dyDescent="0.25">
      <c r="B34" s="50"/>
      <c r="D34" s="52"/>
    </row>
    <row r="35" spans="2:4" ht="14.25" thickBot="1" x14ac:dyDescent="0.3">
      <c r="B35" s="56"/>
      <c r="C35" s="57"/>
      <c r="D35" s="58"/>
    </row>
    <row r="36" spans="2:4" ht="14.25" thickTop="1" x14ac:dyDescent="0.25"/>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4D9A-D3CB-4B21-8EB6-4FBA05710D13}">
  <sheetPr codeName="Planilha4">
    <pageSetUpPr fitToPage="1"/>
  </sheetPr>
  <dimension ref="C1:AA34"/>
  <sheetViews>
    <sheetView showGridLines="0" topLeftCell="C10" zoomScale="80" zoomScaleNormal="80" workbookViewId="0">
      <selection activeCell="C1" sqref="C1"/>
    </sheetView>
  </sheetViews>
  <sheetFormatPr defaultColWidth="8.85546875" defaultRowHeight="15.75" x14ac:dyDescent="0.3"/>
  <cols>
    <col min="1" max="2" width="8.85546875" style="3"/>
    <col min="3" max="3" width="9.28515625" style="3" customWidth="1"/>
    <col min="4" max="4" width="16.85546875" style="3" customWidth="1"/>
    <col min="5" max="5" width="8.85546875" style="3"/>
    <col min="6" max="6" width="9.28515625" style="3" customWidth="1"/>
    <col min="7" max="9" width="8.85546875" style="3"/>
    <col min="10" max="11" width="9.28515625" style="3" customWidth="1"/>
    <col min="12" max="12" width="8.85546875" style="3"/>
    <col min="13" max="14" width="9.28515625" style="3" customWidth="1"/>
    <col min="15" max="18" width="8.85546875" style="3"/>
    <col min="19" max="19" width="9.28515625" style="3" customWidth="1"/>
    <col min="20" max="22" width="8.85546875" style="3"/>
    <col min="23" max="27" width="9.28515625" style="3" customWidth="1"/>
    <col min="28" max="16384" width="8.85546875" style="3"/>
  </cols>
  <sheetData>
    <row r="1" spans="3:27" ht="37.15" customHeight="1" x14ac:dyDescent="0.3"/>
    <row r="2" spans="3:27" ht="37.15" customHeight="1" x14ac:dyDescent="0.3"/>
    <row r="3" spans="3:27" ht="31.15" customHeight="1" x14ac:dyDescent="0.3"/>
    <row r="4" spans="3:27" ht="38.25" hidden="1" customHeight="1" x14ac:dyDescent="0.3">
      <c r="C4" s="191" t="s">
        <v>21</v>
      </c>
      <c r="D4" s="191"/>
      <c r="E4" s="191"/>
      <c r="F4" s="191"/>
      <c r="G4" s="191"/>
      <c r="H4" s="191"/>
      <c r="I4" s="191"/>
      <c r="J4" s="191"/>
      <c r="K4" s="191"/>
      <c r="L4" s="191"/>
      <c r="M4" s="191"/>
      <c r="N4" s="191"/>
      <c r="O4" s="191"/>
      <c r="P4" s="191"/>
      <c r="Q4" s="191"/>
      <c r="R4" s="191"/>
      <c r="S4" s="191"/>
      <c r="T4" s="191"/>
      <c r="U4" s="191"/>
      <c r="V4" s="191"/>
      <c r="W4" s="191"/>
      <c r="X4" s="191"/>
      <c r="Y4" s="191"/>
      <c r="Z4" s="191"/>
      <c r="AA4" s="191"/>
    </row>
    <row r="5" spans="3:27" ht="24" customHeight="1" x14ac:dyDescent="0.3">
      <c r="C5" s="7"/>
      <c r="D5" s="7"/>
      <c r="E5" s="7"/>
      <c r="F5" s="8"/>
      <c r="G5" s="8"/>
      <c r="H5" s="8"/>
      <c r="I5" s="9"/>
      <c r="J5" s="9"/>
      <c r="K5" s="9"/>
      <c r="L5" s="10"/>
      <c r="M5" s="11"/>
      <c r="N5" s="12"/>
      <c r="O5" s="10"/>
      <c r="P5" s="10"/>
      <c r="Q5" s="10"/>
      <c r="R5" s="10"/>
      <c r="S5" s="10"/>
      <c r="T5" s="10"/>
      <c r="U5" s="10"/>
      <c r="V5" s="10"/>
      <c r="W5" s="10"/>
      <c r="X5" s="10"/>
      <c r="Y5" s="10"/>
      <c r="Z5" s="10"/>
      <c r="AA5" s="10"/>
    </row>
    <row r="6" spans="3:27" ht="24" customHeight="1" x14ac:dyDescent="0.3">
      <c r="C6" s="7"/>
      <c r="D6" s="7"/>
      <c r="E6" s="7"/>
      <c r="F6" s="8"/>
      <c r="G6" s="8"/>
      <c r="H6" s="8"/>
      <c r="I6" s="9"/>
      <c r="J6" s="9"/>
      <c r="K6" s="9"/>
      <c r="L6" s="10"/>
      <c r="M6" s="11"/>
      <c r="N6" s="12"/>
      <c r="O6" s="10"/>
      <c r="P6" s="10"/>
      <c r="Q6" s="10"/>
      <c r="R6" s="10"/>
      <c r="S6" s="10"/>
      <c r="T6" s="10"/>
      <c r="U6" s="10"/>
      <c r="V6" s="10"/>
      <c r="W6" s="10"/>
      <c r="X6" s="10"/>
      <c r="Y6" s="10"/>
      <c r="Z6" s="10"/>
      <c r="AA6" s="10"/>
    </row>
    <row r="7" spans="3:27" ht="24" customHeight="1" x14ac:dyDescent="0.3">
      <c r="C7" s="192" t="s">
        <v>1</v>
      </c>
      <c r="D7" s="192"/>
      <c r="E7" s="192"/>
      <c r="F7" s="193" t="s">
        <v>22</v>
      </c>
      <c r="G7" s="193"/>
      <c r="H7" s="193"/>
      <c r="I7" s="194" t="s">
        <v>23</v>
      </c>
      <c r="J7" s="194"/>
      <c r="K7" s="194"/>
      <c r="L7" s="10"/>
      <c r="M7" s="11"/>
      <c r="N7" s="12"/>
      <c r="O7" s="13"/>
      <c r="P7" s="13"/>
      <c r="Q7" s="13"/>
      <c r="R7" s="10"/>
      <c r="S7" s="10"/>
      <c r="T7" s="10"/>
      <c r="U7" s="10"/>
      <c r="V7" s="10"/>
      <c r="W7" s="10"/>
      <c r="X7" s="10"/>
      <c r="Y7" s="10"/>
      <c r="Z7" s="10"/>
      <c r="AA7" s="10"/>
    </row>
    <row r="8" spans="3:27" ht="24" customHeight="1" x14ac:dyDescent="0.35">
      <c r="C8" s="192"/>
      <c r="D8" s="192"/>
      <c r="E8" s="192"/>
      <c r="F8" s="193"/>
      <c r="G8" s="193"/>
      <c r="H8" s="193"/>
      <c r="I8" s="194"/>
      <c r="J8" s="194"/>
      <c r="K8" s="194"/>
      <c r="L8" s="14"/>
      <c r="M8" s="11"/>
      <c r="N8" s="12"/>
      <c r="O8" s="15"/>
      <c r="P8" s="15"/>
      <c r="Q8" s="15"/>
      <c r="R8" s="10"/>
      <c r="S8" s="10"/>
      <c r="T8" s="10"/>
      <c r="U8" s="10"/>
      <c r="V8" s="10"/>
      <c r="W8" s="10"/>
      <c r="X8" s="10"/>
      <c r="Y8" s="195" t="s">
        <v>24</v>
      </c>
      <c r="Z8" s="195"/>
      <c r="AA8" s="16"/>
    </row>
    <row r="9" spans="3:27" ht="24" customHeight="1" x14ac:dyDescent="0.3">
      <c r="C9" s="192"/>
      <c r="D9" s="192"/>
      <c r="E9" s="192"/>
      <c r="F9" s="193"/>
      <c r="G9" s="193"/>
      <c r="H9" s="193"/>
      <c r="I9" s="194"/>
      <c r="J9" s="194"/>
      <c r="K9" s="194"/>
      <c r="L9" s="15"/>
      <c r="M9" s="11"/>
      <c r="N9" s="12"/>
      <c r="O9" s="4"/>
      <c r="P9" s="4"/>
      <c r="Q9" s="4"/>
      <c r="R9" s="10"/>
      <c r="S9" s="10"/>
      <c r="T9" s="10"/>
      <c r="U9" s="10"/>
      <c r="V9" s="10"/>
      <c r="W9" s="10"/>
      <c r="X9" s="10"/>
      <c r="Y9" s="196" t="str">
        <f>CONCATENATE('Dados Dash'!B24, " empresa(s)")</f>
        <v>5 empresa(s)</v>
      </c>
      <c r="Z9" s="196"/>
      <c r="AA9" s="17"/>
    </row>
    <row r="10" spans="3:27" ht="24" customHeight="1" x14ac:dyDescent="0.3">
      <c r="C10" s="192"/>
      <c r="D10" s="192"/>
      <c r="E10" s="192"/>
      <c r="F10" s="193"/>
      <c r="G10" s="193"/>
      <c r="H10" s="193"/>
      <c r="I10" s="194"/>
      <c r="J10" s="194"/>
      <c r="K10" s="194"/>
      <c r="L10" s="4"/>
      <c r="M10" s="11"/>
      <c r="N10" s="12"/>
      <c r="O10" s="10"/>
      <c r="P10" s="10"/>
      <c r="Q10" s="10"/>
      <c r="R10" s="10"/>
      <c r="S10" s="10"/>
      <c r="T10" s="10"/>
      <c r="U10" s="10"/>
      <c r="V10" s="10"/>
      <c r="W10" s="10"/>
      <c r="X10" s="10"/>
      <c r="Y10" s="197" t="str">
        <f>CONCATENATE('Dados Dash'!B25, " entidades(s) representativa(s)")</f>
        <v>3 entidades(s) representativa(s)</v>
      </c>
      <c r="Z10" s="197"/>
      <c r="AA10" s="18"/>
    </row>
    <row r="11" spans="3:27" ht="24" customHeight="1" x14ac:dyDescent="0.3">
      <c r="C11" s="192"/>
      <c r="D11" s="192"/>
      <c r="E11" s="192"/>
      <c r="F11" s="193"/>
      <c r="G11" s="193"/>
      <c r="H11" s="193"/>
      <c r="I11" s="194"/>
      <c r="J11" s="194"/>
      <c r="K11" s="194"/>
      <c r="L11" s="5"/>
      <c r="M11" s="11"/>
      <c r="N11" s="12"/>
      <c r="O11" s="10"/>
      <c r="P11" s="10"/>
      <c r="Q11" s="10"/>
      <c r="R11" s="10"/>
      <c r="S11" s="10"/>
      <c r="T11" s="10"/>
      <c r="U11" s="10"/>
      <c r="V11" s="10"/>
      <c r="W11" s="10"/>
      <c r="X11" s="10"/>
      <c r="Y11" s="197"/>
      <c r="Z11" s="197"/>
      <c r="AA11" s="18"/>
    </row>
    <row r="12" spans="3:27" ht="24" customHeight="1" x14ac:dyDescent="0.35">
      <c r="C12" s="185" t="str">
        <f>CONCATENATE('Dados Dash'!B5, " respondentes")</f>
        <v>20 respondentes</v>
      </c>
      <c r="D12" s="185"/>
      <c r="E12" s="185"/>
      <c r="F12" s="186" t="str">
        <f>CONCATENATE('Dados Dash'!B9, " respondentes")</f>
        <v>7 respondentes</v>
      </c>
      <c r="G12" s="186"/>
      <c r="H12" s="186"/>
      <c r="I12" s="187" t="str">
        <f>CONCATENATE('Dados Dash'!B10, " respondentes")</f>
        <v>13 respondentes</v>
      </c>
      <c r="J12" s="187"/>
      <c r="K12" s="187"/>
      <c r="L12" s="10"/>
      <c r="M12" s="11"/>
      <c r="N12" s="12"/>
      <c r="O12" s="10"/>
      <c r="P12" s="10"/>
      <c r="Q12" s="10"/>
      <c r="R12" s="10"/>
      <c r="S12" s="10"/>
      <c r="T12" s="10"/>
      <c r="U12" s="10"/>
      <c r="V12" s="10"/>
      <c r="W12" s="10"/>
      <c r="X12" s="10"/>
      <c r="Y12" s="19"/>
      <c r="Z12" s="19"/>
      <c r="AA12" s="19"/>
    </row>
    <row r="13" spans="3:27" ht="24" customHeight="1" x14ac:dyDescent="0.35">
      <c r="C13" s="185"/>
      <c r="D13" s="185"/>
      <c r="E13" s="185"/>
      <c r="F13" s="188">
        <f>'Dados Dash'!C9</f>
        <v>0.35</v>
      </c>
      <c r="G13" s="188"/>
      <c r="H13" s="188"/>
      <c r="I13" s="189">
        <f>'Dados Dash'!C10</f>
        <v>0.65</v>
      </c>
      <c r="J13" s="189"/>
      <c r="K13" s="189"/>
      <c r="L13" s="10"/>
      <c r="M13" s="11"/>
      <c r="N13" s="12"/>
      <c r="O13" s="10"/>
      <c r="P13" s="10"/>
      <c r="Q13" s="10"/>
      <c r="R13" s="10"/>
      <c r="S13" s="10"/>
      <c r="T13" s="10"/>
      <c r="U13" s="10"/>
      <c r="V13" s="10"/>
      <c r="W13" s="10"/>
      <c r="X13" s="10"/>
      <c r="Y13" s="10"/>
      <c r="Z13" s="10"/>
      <c r="AA13" s="10"/>
    </row>
    <row r="14" spans="3:27" ht="24" customHeight="1" x14ac:dyDescent="0.3">
      <c r="C14" s="20"/>
      <c r="D14" s="7"/>
      <c r="E14" s="7"/>
      <c r="F14" s="21"/>
      <c r="G14" s="21"/>
      <c r="H14" s="21"/>
      <c r="I14" s="9"/>
      <c r="J14" s="9"/>
      <c r="K14" s="9"/>
      <c r="L14" s="10"/>
      <c r="M14" s="11"/>
      <c r="N14" s="12"/>
      <c r="O14" s="10"/>
      <c r="P14" s="10"/>
      <c r="Q14" s="10"/>
      <c r="R14" s="10"/>
      <c r="S14" s="10"/>
      <c r="T14" s="10"/>
      <c r="U14" s="10"/>
      <c r="V14" s="10"/>
      <c r="W14" s="10"/>
      <c r="X14" s="10"/>
      <c r="Y14" s="10"/>
      <c r="Z14" s="10"/>
      <c r="AA14" s="10"/>
    </row>
    <row r="15" spans="3:27" ht="24" customHeight="1" x14ac:dyDescent="0.3">
      <c r="C15" s="190" t="s">
        <v>25</v>
      </c>
      <c r="D15" s="190"/>
      <c r="E15" s="190"/>
      <c r="F15" s="22"/>
      <c r="G15" s="23"/>
      <c r="H15" s="23"/>
      <c r="I15" s="23"/>
      <c r="J15" s="22"/>
      <c r="K15" s="23"/>
      <c r="L15" s="23"/>
      <c r="M15" s="23"/>
      <c r="N15" s="22"/>
      <c r="O15" s="23"/>
      <c r="P15" s="23"/>
      <c r="Q15" s="23"/>
      <c r="R15" s="23"/>
      <c r="S15" s="22"/>
      <c r="T15" s="23"/>
      <c r="U15" s="23"/>
      <c r="V15" s="23"/>
      <c r="W15" s="22"/>
      <c r="X15" s="24"/>
      <c r="Y15" s="23"/>
      <c r="Z15" s="23"/>
      <c r="AA15" s="23"/>
    </row>
    <row r="16" spans="3:27" ht="24" customHeight="1" x14ac:dyDescent="0.3">
      <c r="C16" s="190"/>
      <c r="D16" s="190"/>
      <c r="E16" s="190"/>
      <c r="F16" s="22"/>
      <c r="G16" s="23"/>
      <c r="H16" s="23"/>
      <c r="I16" s="23"/>
      <c r="J16" s="22"/>
      <c r="K16" s="23"/>
      <c r="L16" s="23"/>
      <c r="M16" s="23"/>
      <c r="N16" s="22"/>
      <c r="O16" s="23"/>
      <c r="P16" s="23"/>
      <c r="Q16" s="23"/>
      <c r="R16" s="23"/>
      <c r="S16" s="22"/>
      <c r="T16" s="23"/>
      <c r="U16" s="23"/>
      <c r="V16" s="23"/>
      <c r="W16" s="22"/>
      <c r="X16" s="24"/>
      <c r="Y16" s="23"/>
      <c r="Z16" s="23"/>
      <c r="AA16" s="23"/>
    </row>
    <row r="17" spans="3:27" ht="24" customHeight="1" x14ac:dyDescent="0.3">
      <c r="C17" s="190"/>
      <c r="D17" s="190"/>
      <c r="E17" s="190"/>
      <c r="F17" s="22"/>
      <c r="G17" s="23"/>
      <c r="H17" s="23"/>
      <c r="I17" s="23"/>
      <c r="J17" s="22"/>
      <c r="K17" s="23"/>
      <c r="L17" s="23"/>
      <c r="M17" s="23"/>
      <c r="N17" s="22"/>
      <c r="O17" s="23"/>
      <c r="P17" s="23"/>
      <c r="Q17" s="23"/>
      <c r="R17" s="23"/>
      <c r="S17" s="22"/>
      <c r="T17" s="23"/>
      <c r="U17" s="23"/>
      <c r="V17" s="23"/>
      <c r="W17" s="22"/>
      <c r="X17" s="24"/>
      <c r="Y17" s="23"/>
      <c r="Z17" s="23"/>
      <c r="AA17" s="23"/>
    </row>
    <row r="18" spans="3:27" ht="24" customHeight="1" x14ac:dyDescent="0.3">
      <c r="C18" s="190"/>
      <c r="D18" s="190"/>
      <c r="E18" s="190"/>
      <c r="F18" s="22"/>
      <c r="G18" s="23"/>
      <c r="H18" s="23"/>
      <c r="I18" s="23"/>
      <c r="J18" s="22"/>
      <c r="K18" s="23"/>
      <c r="L18" s="23"/>
      <c r="M18" s="23"/>
      <c r="N18" s="22"/>
      <c r="O18" s="23"/>
      <c r="P18" s="25"/>
      <c r="Q18" s="25"/>
      <c r="R18" s="25"/>
      <c r="S18" s="22"/>
      <c r="T18" s="23"/>
      <c r="U18" s="23"/>
      <c r="V18" s="23"/>
      <c r="W18" s="22"/>
      <c r="X18" s="24"/>
      <c r="Y18" s="23"/>
      <c r="Z18" s="23"/>
      <c r="AA18" s="23"/>
    </row>
    <row r="19" spans="3:27" ht="24" customHeight="1" x14ac:dyDescent="0.3">
      <c r="C19" s="190"/>
      <c r="D19" s="190"/>
      <c r="E19" s="190"/>
      <c r="F19" s="22"/>
      <c r="G19" s="23"/>
      <c r="H19" s="23"/>
      <c r="I19" s="23"/>
      <c r="J19" s="22"/>
      <c r="K19" s="23"/>
      <c r="L19" s="23"/>
      <c r="M19" s="23"/>
      <c r="N19" s="22"/>
      <c r="O19" s="23"/>
      <c r="P19" s="25"/>
      <c r="Q19" s="25"/>
      <c r="R19" s="25"/>
      <c r="S19" s="22"/>
      <c r="T19" s="23"/>
      <c r="U19" s="23"/>
      <c r="V19" s="23"/>
      <c r="W19" s="22"/>
      <c r="X19" s="24"/>
      <c r="Y19" s="23"/>
      <c r="Z19" s="23"/>
      <c r="AA19" s="23"/>
    </row>
    <row r="20" spans="3:27" ht="24" customHeight="1" x14ac:dyDescent="0.3">
      <c r="C20" s="190"/>
      <c r="D20" s="190"/>
      <c r="E20" s="190"/>
      <c r="F20" s="22"/>
      <c r="G20" s="23"/>
      <c r="H20" s="23"/>
      <c r="I20" s="23"/>
      <c r="J20" s="22"/>
      <c r="K20" s="23"/>
      <c r="L20" s="23"/>
      <c r="M20" s="23"/>
      <c r="N20" s="22"/>
      <c r="O20" s="23"/>
      <c r="P20" s="25"/>
      <c r="Q20" s="25"/>
      <c r="R20" s="25"/>
      <c r="S20" s="22"/>
      <c r="T20" s="23"/>
      <c r="U20" s="23"/>
      <c r="V20" s="23"/>
      <c r="W20" s="22"/>
      <c r="X20" s="24"/>
      <c r="Y20" s="23"/>
      <c r="Z20" s="23"/>
      <c r="AA20" s="23"/>
    </row>
    <row r="21" spans="3:27" ht="24" customHeight="1" x14ac:dyDescent="0.3">
      <c r="C21" s="190"/>
      <c r="D21" s="190"/>
      <c r="E21" s="190"/>
      <c r="F21" s="22"/>
      <c r="G21" s="23"/>
      <c r="H21" s="23"/>
      <c r="I21" s="23"/>
      <c r="J21" s="22"/>
      <c r="K21" s="23"/>
      <c r="L21" s="23"/>
      <c r="M21" s="23"/>
      <c r="N21" s="22"/>
      <c r="O21" s="23"/>
      <c r="P21" s="23"/>
      <c r="Q21" s="23"/>
      <c r="R21" s="23"/>
      <c r="S21" s="22"/>
      <c r="T21" s="23"/>
      <c r="U21" s="23"/>
      <c r="V21" s="23"/>
      <c r="W21" s="22"/>
      <c r="X21" s="24"/>
      <c r="Y21" s="23"/>
      <c r="Z21" s="23"/>
      <c r="AA21" s="23"/>
    </row>
    <row r="22" spans="3:27" ht="24" customHeight="1" x14ac:dyDescent="0.3">
      <c r="C22" s="190"/>
      <c r="D22" s="190"/>
      <c r="E22" s="190"/>
      <c r="F22" s="22"/>
      <c r="G22" s="23"/>
      <c r="H22" s="23"/>
      <c r="I22" s="23"/>
      <c r="J22" s="22"/>
      <c r="K22" s="23"/>
      <c r="L22" s="23"/>
      <c r="M22" s="23"/>
      <c r="N22" s="22"/>
      <c r="O22" s="23"/>
      <c r="P22" s="23"/>
      <c r="Q22" s="23"/>
      <c r="R22" s="23"/>
      <c r="S22" s="22"/>
      <c r="T22" s="23"/>
      <c r="U22" s="23"/>
      <c r="V22" s="23"/>
      <c r="W22" s="22"/>
      <c r="X22" s="24"/>
      <c r="Y22" s="23"/>
      <c r="Z22" s="23"/>
      <c r="AA22" s="23"/>
    </row>
    <row r="23" spans="3:27" ht="24" customHeight="1" x14ac:dyDescent="0.3">
      <c r="C23" s="190"/>
      <c r="D23" s="190"/>
      <c r="E23" s="190"/>
      <c r="F23" s="22"/>
      <c r="G23" s="23"/>
      <c r="H23" s="23"/>
      <c r="I23" s="23"/>
      <c r="J23" s="22"/>
      <c r="K23" s="23"/>
      <c r="L23" s="23"/>
      <c r="M23" s="23"/>
      <c r="N23" s="22"/>
      <c r="O23" s="23"/>
      <c r="P23" s="23"/>
      <c r="Q23" s="23"/>
      <c r="R23" s="23"/>
      <c r="S23" s="22"/>
      <c r="T23" s="23"/>
      <c r="U23" s="23"/>
      <c r="V23" s="23"/>
      <c r="W23" s="22"/>
      <c r="X23" s="24"/>
      <c r="Y23" s="23"/>
      <c r="Z23" s="23"/>
      <c r="AA23" s="23"/>
    </row>
    <row r="24" spans="3:27" ht="24" customHeight="1" x14ac:dyDescent="0.3">
      <c r="C24" s="190"/>
      <c r="D24" s="190"/>
      <c r="E24" s="190"/>
      <c r="F24" s="22"/>
      <c r="G24" s="23"/>
      <c r="H24" s="23"/>
      <c r="I24" s="23"/>
      <c r="J24" s="22"/>
      <c r="K24" s="23"/>
      <c r="L24" s="23"/>
      <c r="M24" s="23"/>
      <c r="N24" s="22"/>
      <c r="O24" s="23"/>
      <c r="P24" s="23"/>
      <c r="Q24" s="23"/>
      <c r="R24" s="23"/>
      <c r="S24" s="22"/>
      <c r="T24" s="23"/>
      <c r="U24" s="23"/>
      <c r="V24" s="23"/>
      <c r="W24" s="22"/>
      <c r="X24" s="24"/>
      <c r="Y24" s="23"/>
      <c r="Z24" s="23"/>
      <c r="AA24" s="23"/>
    </row>
    <row r="25" spans="3:27" ht="24" customHeight="1" x14ac:dyDescent="0.3">
      <c r="C25" s="184" t="s">
        <v>26</v>
      </c>
      <c r="D25" s="184"/>
      <c r="E25" s="184"/>
      <c r="F25" s="26"/>
      <c r="G25" s="27"/>
      <c r="H25" s="27"/>
      <c r="I25" s="27"/>
      <c r="J25" s="26"/>
      <c r="K25" s="27"/>
      <c r="L25" s="27"/>
      <c r="M25" s="27"/>
      <c r="N25" s="26"/>
      <c r="O25" s="27"/>
      <c r="P25" s="27"/>
      <c r="Q25" s="27"/>
      <c r="R25" s="27"/>
      <c r="S25" s="26"/>
      <c r="T25" s="27"/>
      <c r="U25" s="27"/>
      <c r="V25" s="27"/>
      <c r="W25" s="26"/>
      <c r="X25" s="28"/>
      <c r="Y25" s="27"/>
      <c r="Z25" s="27"/>
      <c r="AA25" s="27"/>
    </row>
    <row r="26" spans="3:27" ht="24" customHeight="1" x14ac:dyDescent="0.3">
      <c r="C26" s="184"/>
      <c r="D26" s="184"/>
      <c r="E26" s="184"/>
      <c r="F26" s="26"/>
      <c r="G26" s="27"/>
      <c r="H26" s="27"/>
      <c r="I26" s="27"/>
      <c r="J26" s="26"/>
      <c r="K26" s="27"/>
      <c r="L26" s="27"/>
      <c r="M26" s="27"/>
      <c r="N26" s="26"/>
      <c r="O26" s="27"/>
      <c r="P26" s="27"/>
      <c r="Q26" s="27"/>
      <c r="R26" s="27"/>
      <c r="S26" s="26"/>
      <c r="T26" s="27"/>
      <c r="U26" s="27"/>
      <c r="V26" s="27"/>
      <c r="W26" s="26"/>
      <c r="X26" s="28"/>
      <c r="Y26" s="27"/>
      <c r="Z26" s="27"/>
      <c r="AA26" s="27"/>
    </row>
    <row r="27" spans="3:27" ht="24" customHeight="1" x14ac:dyDescent="0.3">
      <c r="C27" s="184"/>
      <c r="D27" s="184"/>
      <c r="E27" s="184"/>
      <c r="F27" s="26"/>
      <c r="G27" s="27"/>
      <c r="H27" s="27"/>
      <c r="I27" s="27"/>
      <c r="J27" s="26"/>
      <c r="K27" s="27"/>
      <c r="L27" s="27"/>
      <c r="M27" s="27"/>
      <c r="N27" s="26"/>
      <c r="O27" s="27"/>
      <c r="P27" s="27"/>
      <c r="Q27" s="27"/>
      <c r="R27" s="27"/>
      <c r="S27" s="26"/>
      <c r="T27" s="27"/>
      <c r="U27" s="27"/>
      <c r="V27" s="27"/>
      <c r="W27" s="26"/>
      <c r="X27" s="28"/>
      <c r="Y27" s="27"/>
      <c r="Z27" s="27"/>
      <c r="AA27" s="27"/>
    </row>
    <row r="28" spans="3:27" ht="24" customHeight="1" x14ac:dyDescent="0.3">
      <c r="C28" s="184"/>
      <c r="D28" s="184"/>
      <c r="E28" s="184"/>
      <c r="F28" s="26"/>
      <c r="G28" s="27"/>
      <c r="H28" s="27"/>
      <c r="I28" s="27"/>
      <c r="J28" s="26"/>
      <c r="K28" s="27"/>
      <c r="L28" s="27"/>
      <c r="M28" s="27"/>
      <c r="N28" s="26"/>
      <c r="O28" s="29"/>
      <c r="P28" s="29"/>
      <c r="Q28" s="29"/>
      <c r="R28" s="29"/>
      <c r="S28" s="26"/>
      <c r="T28" s="29"/>
      <c r="U28" s="29"/>
      <c r="V28" s="27"/>
      <c r="W28" s="26"/>
      <c r="X28" s="28"/>
      <c r="Y28" s="27"/>
      <c r="Z28" s="27"/>
      <c r="AA28" s="27"/>
    </row>
    <row r="29" spans="3:27" ht="24" customHeight="1" x14ac:dyDescent="0.3">
      <c r="C29" s="184"/>
      <c r="D29" s="184"/>
      <c r="E29" s="184"/>
      <c r="F29" s="26"/>
      <c r="G29" s="27"/>
      <c r="H29" s="27"/>
      <c r="I29" s="27"/>
      <c r="J29" s="26"/>
      <c r="K29" s="27"/>
      <c r="L29" s="27"/>
      <c r="M29" s="27"/>
      <c r="N29" s="26"/>
      <c r="O29" s="30"/>
      <c r="P29" s="30"/>
      <c r="Q29" s="30"/>
      <c r="R29" s="30"/>
      <c r="S29" s="26"/>
      <c r="T29" s="31"/>
      <c r="U29" s="31"/>
      <c r="V29" s="27"/>
      <c r="W29" s="26"/>
      <c r="X29" s="28"/>
      <c r="Y29" s="27"/>
      <c r="Z29" s="27"/>
      <c r="AA29" s="27"/>
    </row>
    <row r="30" spans="3:27" ht="24" customHeight="1" x14ac:dyDescent="0.3">
      <c r="C30" s="184"/>
      <c r="D30" s="184"/>
      <c r="E30" s="184"/>
      <c r="F30" s="26"/>
      <c r="G30" s="27"/>
      <c r="H30" s="27"/>
      <c r="I30" s="27"/>
      <c r="J30" s="26"/>
      <c r="K30" s="27"/>
      <c r="L30" s="27"/>
      <c r="M30" s="27"/>
      <c r="N30" s="26"/>
      <c r="O30" s="30"/>
      <c r="P30" s="30"/>
      <c r="Q30" s="30"/>
      <c r="R30" s="30"/>
      <c r="S30" s="26"/>
      <c r="T30" s="31"/>
      <c r="U30" s="31"/>
      <c r="V30" s="27"/>
      <c r="W30" s="26"/>
      <c r="X30" s="28"/>
      <c r="Y30" s="27"/>
      <c r="Z30" s="27"/>
      <c r="AA30" s="27"/>
    </row>
    <row r="31" spans="3:27" ht="24" customHeight="1" x14ac:dyDescent="0.3">
      <c r="C31" s="184"/>
      <c r="D31" s="184"/>
      <c r="E31" s="184"/>
      <c r="F31" s="26"/>
      <c r="G31" s="27"/>
      <c r="H31" s="27"/>
      <c r="I31" s="27"/>
      <c r="J31" s="26"/>
      <c r="K31" s="27"/>
      <c r="L31" s="27"/>
      <c r="M31" s="27"/>
      <c r="N31" s="26"/>
      <c r="O31" s="27"/>
      <c r="P31" s="27"/>
      <c r="Q31" s="27"/>
      <c r="R31" s="27"/>
      <c r="S31" s="26"/>
      <c r="T31" s="27"/>
      <c r="U31" s="27"/>
      <c r="V31" s="27"/>
      <c r="W31" s="26"/>
      <c r="X31" s="28"/>
      <c r="Y31" s="27"/>
      <c r="Z31" s="27"/>
      <c r="AA31" s="27"/>
    </row>
    <row r="32" spans="3:27" ht="24" customHeight="1" x14ac:dyDescent="0.3">
      <c r="C32" s="184"/>
      <c r="D32" s="184"/>
      <c r="E32" s="184"/>
      <c r="F32" s="26"/>
      <c r="G32" s="30"/>
      <c r="H32" s="30"/>
      <c r="I32" s="30"/>
      <c r="J32" s="26"/>
      <c r="K32" s="27"/>
      <c r="L32" s="27"/>
      <c r="M32" s="27"/>
      <c r="N32" s="26"/>
      <c r="O32" s="27"/>
      <c r="P32" s="27"/>
      <c r="Q32" s="27"/>
      <c r="R32" s="27"/>
      <c r="S32" s="26"/>
      <c r="T32" s="27"/>
      <c r="U32" s="27"/>
      <c r="V32" s="27"/>
      <c r="W32" s="26"/>
      <c r="X32" s="28"/>
      <c r="Y32" s="27"/>
      <c r="Z32" s="27"/>
      <c r="AA32" s="27"/>
    </row>
    <row r="33" spans="3:27" ht="24" customHeight="1" x14ac:dyDescent="0.3">
      <c r="C33" s="184"/>
      <c r="D33" s="184"/>
      <c r="E33" s="184"/>
      <c r="F33" s="26"/>
      <c r="G33" s="32"/>
      <c r="H33" s="32"/>
      <c r="I33" s="32"/>
      <c r="J33" s="26"/>
      <c r="K33" s="27"/>
      <c r="L33" s="27"/>
      <c r="M33" s="27"/>
      <c r="N33" s="26"/>
      <c r="O33" s="27"/>
      <c r="P33" s="27"/>
      <c r="Q33" s="27"/>
      <c r="R33" s="27"/>
      <c r="S33" s="26"/>
      <c r="T33" s="27"/>
      <c r="U33" s="27"/>
      <c r="V33" s="27"/>
      <c r="W33" s="26"/>
      <c r="X33" s="28"/>
      <c r="Y33" s="27"/>
      <c r="Z33" s="27"/>
      <c r="AA33" s="27"/>
    </row>
    <row r="34" spans="3:27" ht="24" customHeight="1" x14ac:dyDescent="0.3">
      <c r="C34" s="184"/>
      <c r="D34" s="184"/>
      <c r="E34" s="184"/>
      <c r="F34" s="26"/>
      <c r="G34" s="33"/>
      <c r="H34" s="33"/>
      <c r="I34" s="33"/>
      <c r="J34" s="26"/>
      <c r="K34" s="27"/>
      <c r="L34" s="27"/>
      <c r="M34" s="27"/>
      <c r="N34" s="26"/>
      <c r="O34" s="27"/>
      <c r="P34" s="27"/>
      <c r="Q34" s="27"/>
      <c r="R34" s="27"/>
      <c r="S34" s="26"/>
      <c r="T34" s="27"/>
      <c r="U34" s="27"/>
      <c r="V34" s="27"/>
      <c r="W34" s="26"/>
      <c r="X34" s="28"/>
      <c r="Y34" s="27"/>
      <c r="Z34" s="27"/>
      <c r="AA34" s="27"/>
    </row>
  </sheetData>
  <mergeCells count="14">
    <mergeCell ref="C4:AA4"/>
    <mergeCell ref="C7:E11"/>
    <mergeCell ref="F7:H11"/>
    <mergeCell ref="I7:K11"/>
    <mergeCell ref="Y8:Z8"/>
    <mergeCell ref="Y9:Z9"/>
    <mergeCell ref="Y10:Z11"/>
    <mergeCell ref="C25:E34"/>
    <mergeCell ref="C12:E13"/>
    <mergeCell ref="F12:H12"/>
    <mergeCell ref="I12:K12"/>
    <mergeCell ref="F13:H13"/>
    <mergeCell ref="I13:K13"/>
    <mergeCell ref="C15:E24"/>
  </mergeCells>
  <pageMargins left="0.511811024" right="0.511811024" top="0.78740157499999996" bottom="0.78740157499999996" header="0.31496062000000002" footer="0.31496062000000002"/>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64F6-23CE-413E-9B36-DDDD43B1BC8E}">
  <sheetPr codeName="Planilha2"/>
  <dimension ref="A8:T125"/>
  <sheetViews>
    <sheetView topLeftCell="A102" zoomScale="110" zoomScaleNormal="110" workbookViewId="0">
      <selection activeCell="D126" sqref="D126"/>
    </sheetView>
  </sheetViews>
  <sheetFormatPr defaultRowHeight="12.75" x14ac:dyDescent="0.2"/>
  <cols>
    <col min="1" max="1" width="3.7109375" customWidth="1"/>
    <col min="2" max="2" width="3.5703125" customWidth="1"/>
    <col min="3" max="3" width="3" customWidth="1"/>
    <col min="4" max="4" width="54.28515625" bestFit="1" customWidth="1"/>
    <col min="5" max="5" width="9.42578125" bestFit="1" customWidth="1"/>
    <col min="6" max="6" width="10.85546875" bestFit="1" customWidth="1"/>
    <col min="7" max="7" width="5.85546875" bestFit="1" customWidth="1"/>
    <col min="8" max="8" width="5.140625" bestFit="1" customWidth="1"/>
    <col min="9" max="9" width="20.7109375" customWidth="1"/>
    <col min="10" max="10" width="18.28515625" customWidth="1"/>
    <col min="11" max="11" width="4.42578125" customWidth="1"/>
    <col min="12" max="12" width="4.28515625" customWidth="1"/>
    <col min="13" max="13" width="6.7109375" customWidth="1"/>
    <col min="19" max="19" width="10" customWidth="1"/>
    <col min="20" max="20" width="6.7109375" customWidth="1"/>
  </cols>
  <sheetData>
    <row r="8" spans="1:20" ht="13.5" thickBot="1" x14ac:dyDescent="0.25"/>
    <row r="9" spans="1:20" ht="31.9" customHeight="1" thickTop="1" x14ac:dyDescent="0.25">
      <c r="A9" s="35"/>
      <c r="B9" s="37"/>
      <c r="C9" s="64" t="s">
        <v>27</v>
      </c>
      <c r="D9" s="64"/>
      <c r="E9" s="64"/>
      <c r="F9" s="64"/>
      <c r="G9" s="64"/>
      <c r="H9" s="65"/>
      <c r="I9" s="65"/>
      <c r="J9" s="65"/>
      <c r="K9" s="65"/>
      <c r="L9" s="38"/>
      <c r="M9" s="38"/>
      <c r="N9" s="38"/>
      <c r="O9" s="38"/>
      <c r="P9" s="38"/>
      <c r="Q9" s="38"/>
      <c r="R9" s="38"/>
      <c r="S9" s="38"/>
      <c r="T9" s="39"/>
    </row>
    <row r="10" spans="1:20" ht="21" customHeight="1" x14ac:dyDescent="0.25">
      <c r="A10" s="35"/>
      <c r="B10" s="40"/>
      <c r="C10" s="35"/>
      <c r="D10" s="35"/>
      <c r="E10" s="35"/>
      <c r="F10" s="35"/>
      <c r="G10" s="35"/>
      <c r="T10" s="41"/>
    </row>
    <row r="11" spans="1:20" ht="13.5" x14ac:dyDescent="0.25">
      <c r="A11" s="35"/>
      <c r="B11" s="40"/>
      <c r="C11" s="35"/>
      <c r="D11" s="35"/>
      <c r="E11" s="35"/>
      <c r="F11" s="35"/>
      <c r="G11" s="35"/>
      <c r="T11" s="41"/>
    </row>
    <row r="12" spans="1:20" ht="13.5" x14ac:dyDescent="0.25">
      <c r="A12" s="35"/>
      <c r="B12" s="40"/>
      <c r="C12" s="35"/>
      <c r="D12" s="35"/>
      <c r="E12" s="35"/>
      <c r="F12" s="35"/>
      <c r="G12" s="35"/>
      <c r="H12" s="35"/>
      <c r="I12" s="35"/>
      <c r="J12" s="35"/>
      <c r="K12" s="35"/>
      <c r="L12" s="35"/>
      <c r="T12" s="41"/>
    </row>
    <row r="13" spans="1:20" ht="13.5" x14ac:dyDescent="0.25">
      <c r="A13" s="35"/>
      <c r="B13" s="40"/>
      <c r="C13" s="35"/>
      <c r="F13" s="35"/>
      <c r="G13" s="35"/>
      <c r="T13" s="41"/>
    </row>
    <row r="14" spans="1:20" ht="13.5" x14ac:dyDescent="0.25">
      <c r="A14" s="35"/>
      <c r="B14" s="40"/>
      <c r="C14" s="35"/>
      <c r="D14" s="149" t="s">
        <v>28</v>
      </c>
      <c r="E14" s="150" t="s">
        <v>29</v>
      </c>
      <c r="T14" s="44"/>
    </row>
    <row r="15" spans="1:20" ht="13.5" x14ac:dyDescent="0.25">
      <c r="A15" s="35"/>
      <c r="B15" s="40"/>
      <c r="C15" s="35"/>
      <c r="D15" s="151" t="s">
        <v>22</v>
      </c>
      <c r="E15" s="166">
        <v>7</v>
      </c>
      <c r="G15" s="36"/>
      <c r="H15" s="36"/>
      <c r="I15" s="36"/>
      <c r="J15" s="36"/>
      <c r="K15" s="36"/>
      <c r="L15" s="36"/>
      <c r="M15" s="36"/>
      <c r="N15" s="36"/>
      <c r="O15" s="36"/>
      <c r="P15" s="36"/>
      <c r="Q15" s="36"/>
      <c r="R15" s="36"/>
      <c r="S15" s="36"/>
      <c r="T15" s="62"/>
    </row>
    <row r="16" spans="1:20" ht="13.5" x14ac:dyDescent="0.25">
      <c r="A16" s="35"/>
      <c r="B16" s="40"/>
      <c r="C16" s="35"/>
      <c r="D16" s="148" t="s">
        <v>78</v>
      </c>
      <c r="E16" s="166">
        <v>5</v>
      </c>
      <c r="T16" s="44"/>
    </row>
    <row r="17" spans="1:20" ht="13.5" x14ac:dyDescent="0.25">
      <c r="A17" s="35"/>
      <c r="B17" s="40"/>
      <c r="C17" s="35"/>
      <c r="D17" s="148" t="s">
        <v>57</v>
      </c>
      <c r="E17" s="166">
        <v>2</v>
      </c>
      <c r="T17" s="44"/>
    </row>
    <row r="18" spans="1:20" ht="13.5" x14ac:dyDescent="0.25">
      <c r="A18" s="35"/>
      <c r="B18" s="40"/>
      <c r="C18" s="35"/>
      <c r="D18" s="151" t="s">
        <v>23</v>
      </c>
      <c r="E18" s="166">
        <v>13</v>
      </c>
      <c r="T18" s="44"/>
    </row>
    <row r="19" spans="1:20" ht="13.5" x14ac:dyDescent="0.25">
      <c r="A19" s="35"/>
      <c r="B19" s="40"/>
      <c r="C19" s="35"/>
      <c r="D19" s="148" t="s">
        <v>75</v>
      </c>
      <c r="E19" s="166">
        <v>1</v>
      </c>
      <c r="T19" s="44"/>
    </row>
    <row r="20" spans="1:20" x14ac:dyDescent="0.2">
      <c r="B20" s="42"/>
      <c r="D20" s="148" t="s">
        <v>65</v>
      </c>
      <c r="E20" s="166">
        <v>3</v>
      </c>
      <c r="T20" s="44"/>
    </row>
    <row r="21" spans="1:20" x14ac:dyDescent="0.2">
      <c r="B21" s="42"/>
      <c r="D21" s="148" t="s">
        <v>74</v>
      </c>
      <c r="E21" s="166">
        <v>8</v>
      </c>
      <c r="T21" s="44"/>
    </row>
    <row r="22" spans="1:20" x14ac:dyDescent="0.2">
      <c r="B22" s="42"/>
      <c r="D22" s="148" t="s">
        <v>76</v>
      </c>
      <c r="E22" s="166">
        <v>1</v>
      </c>
      <c r="T22" s="44"/>
    </row>
    <row r="23" spans="1:20" x14ac:dyDescent="0.2">
      <c r="B23" s="42"/>
      <c r="D23" s="151" t="s">
        <v>30</v>
      </c>
      <c r="E23" s="166">
        <v>20</v>
      </c>
      <c r="T23" s="44"/>
    </row>
    <row r="24" spans="1:20" x14ac:dyDescent="0.2">
      <c r="B24" s="42"/>
      <c r="T24" s="44"/>
    </row>
    <row r="25" spans="1:20" x14ac:dyDescent="0.2">
      <c r="B25" s="42"/>
      <c r="T25" s="44"/>
    </row>
    <row r="26" spans="1:20" x14ac:dyDescent="0.2">
      <c r="B26" s="42"/>
      <c r="T26" s="44"/>
    </row>
    <row r="27" spans="1:20" x14ac:dyDescent="0.2">
      <c r="B27" s="42"/>
      <c r="T27" s="44"/>
    </row>
    <row r="28" spans="1:20" x14ac:dyDescent="0.2">
      <c r="B28" s="42"/>
      <c r="T28" s="44"/>
    </row>
    <row r="29" spans="1:20" x14ac:dyDescent="0.2">
      <c r="B29" s="42"/>
      <c r="T29" s="44"/>
    </row>
    <row r="30" spans="1:20" x14ac:dyDescent="0.2">
      <c r="B30" s="42"/>
      <c r="T30" s="44"/>
    </row>
    <row r="31" spans="1:20" x14ac:dyDescent="0.2">
      <c r="B31" s="42"/>
      <c r="T31" s="44"/>
    </row>
    <row r="32" spans="1:20" x14ac:dyDescent="0.2">
      <c r="B32" s="42"/>
      <c r="T32" s="44"/>
    </row>
    <row r="33" spans="2:20" x14ac:dyDescent="0.2">
      <c r="B33" s="42"/>
      <c r="T33" s="44"/>
    </row>
    <row r="34" spans="2:20" x14ac:dyDescent="0.2">
      <c r="B34" s="42"/>
      <c r="T34" s="44"/>
    </row>
    <row r="35" spans="2:20" hidden="1" x14ac:dyDescent="0.2">
      <c r="B35" s="42"/>
      <c r="T35" s="44"/>
    </row>
    <row r="36" spans="2:20" ht="15" x14ac:dyDescent="0.2">
      <c r="B36" s="42"/>
      <c r="C36" s="63" t="s">
        <v>31</v>
      </c>
      <c r="T36" s="44"/>
    </row>
    <row r="37" spans="2:20" ht="19.899999999999999" customHeight="1" x14ac:dyDescent="0.2">
      <c r="B37" s="42"/>
      <c r="T37" s="41"/>
    </row>
    <row r="38" spans="2:20" x14ac:dyDescent="0.2">
      <c r="B38" s="42"/>
      <c r="T38" s="41"/>
    </row>
    <row r="39" spans="2:20" x14ac:dyDescent="0.2">
      <c r="B39" s="42"/>
      <c r="D39" s="146" t="s">
        <v>32</v>
      </c>
      <c r="E39" s="141"/>
      <c r="F39" s="141"/>
      <c r="G39" s="141"/>
      <c r="I39" s="36"/>
      <c r="J39" s="36"/>
      <c r="K39" s="36"/>
      <c r="L39" s="36"/>
      <c r="M39" s="36"/>
      <c r="N39" s="36"/>
      <c r="O39" s="36"/>
      <c r="P39" s="36"/>
      <c r="Q39" s="36"/>
      <c r="R39" s="36"/>
      <c r="S39" s="36"/>
      <c r="T39" s="43"/>
    </row>
    <row r="40" spans="2:20" ht="24" x14ac:dyDescent="0.2">
      <c r="B40" s="42"/>
      <c r="D40" s="141"/>
      <c r="E40" s="147" t="s">
        <v>70</v>
      </c>
      <c r="F40" s="147" t="s">
        <v>72</v>
      </c>
      <c r="G40" s="144" t="s">
        <v>30</v>
      </c>
      <c r="T40" s="41"/>
    </row>
    <row r="41" spans="2:20" x14ac:dyDescent="0.2">
      <c r="B41" s="42"/>
      <c r="D41" s="142" t="s">
        <v>22</v>
      </c>
      <c r="E41" s="164">
        <v>6</v>
      </c>
      <c r="F41" s="164">
        <v>1</v>
      </c>
      <c r="G41" s="165">
        <v>7</v>
      </c>
      <c r="T41" s="41"/>
    </row>
    <row r="42" spans="2:20" x14ac:dyDescent="0.2">
      <c r="B42" s="42"/>
      <c r="D42" s="143" t="s">
        <v>78</v>
      </c>
      <c r="E42" s="164">
        <v>4</v>
      </c>
      <c r="F42" s="164">
        <v>1</v>
      </c>
      <c r="G42" s="165">
        <v>5</v>
      </c>
      <c r="T42" s="41"/>
    </row>
    <row r="43" spans="2:20" x14ac:dyDescent="0.2">
      <c r="B43" s="42"/>
      <c r="D43" s="143" t="s">
        <v>57</v>
      </c>
      <c r="E43" s="164">
        <v>2</v>
      </c>
      <c r="F43" s="164"/>
      <c r="G43" s="165">
        <v>2</v>
      </c>
      <c r="T43" s="41"/>
    </row>
    <row r="44" spans="2:20" x14ac:dyDescent="0.2">
      <c r="B44" s="42"/>
      <c r="D44" s="142" t="s">
        <v>23</v>
      </c>
      <c r="E44" s="164">
        <v>7</v>
      </c>
      <c r="F44" s="164">
        <v>6</v>
      </c>
      <c r="G44" s="165">
        <v>13</v>
      </c>
      <c r="T44" s="41"/>
    </row>
    <row r="45" spans="2:20" x14ac:dyDescent="0.2">
      <c r="B45" s="42"/>
      <c r="D45" s="143" t="s">
        <v>75</v>
      </c>
      <c r="E45" s="164">
        <v>1</v>
      </c>
      <c r="F45" s="164"/>
      <c r="G45" s="165">
        <v>1</v>
      </c>
      <c r="T45" s="41"/>
    </row>
    <row r="46" spans="2:20" x14ac:dyDescent="0.2">
      <c r="B46" s="42"/>
      <c r="D46" s="143" t="s">
        <v>65</v>
      </c>
      <c r="E46" s="164">
        <v>1</v>
      </c>
      <c r="F46" s="164">
        <v>2</v>
      </c>
      <c r="G46" s="165">
        <v>3</v>
      </c>
      <c r="T46" s="41"/>
    </row>
    <row r="47" spans="2:20" x14ac:dyDescent="0.2">
      <c r="B47" s="42"/>
      <c r="D47" s="143" t="s">
        <v>74</v>
      </c>
      <c r="E47" s="164">
        <v>5</v>
      </c>
      <c r="F47" s="164">
        <v>3</v>
      </c>
      <c r="G47" s="165">
        <v>8</v>
      </c>
      <c r="T47" s="41"/>
    </row>
    <row r="48" spans="2:20" x14ac:dyDescent="0.2">
      <c r="B48" s="42"/>
      <c r="D48" s="143" t="s">
        <v>76</v>
      </c>
      <c r="E48" s="164"/>
      <c r="F48" s="164">
        <v>1</v>
      </c>
      <c r="G48" s="165">
        <v>1</v>
      </c>
      <c r="T48" s="41"/>
    </row>
    <row r="49" spans="2:20" x14ac:dyDescent="0.2">
      <c r="B49" s="42"/>
      <c r="D49" s="145" t="s">
        <v>30</v>
      </c>
      <c r="E49" s="164">
        <v>13</v>
      </c>
      <c r="F49" s="164">
        <v>7</v>
      </c>
      <c r="G49" s="165">
        <v>20</v>
      </c>
      <c r="T49" s="41"/>
    </row>
    <row r="50" spans="2:20" x14ac:dyDescent="0.2">
      <c r="B50" s="42"/>
      <c r="T50" s="41"/>
    </row>
    <row r="51" spans="2:20" x14ac:dyDescent="0.2">
      <c r="B51" s="42"/>
      <c r="T51" s="41"/>
    </row>
    <row r="52" spans="2:20" x14ac:dyDescent="0.2">
      <c r="B52" s="42"/>
      <c r="T52" s="41"/>
    </row>
    <row r="53" spans="2:20" x14ac:dyDescent="0.2">
      <c r="B53" s="42"/>
      <c r="T53" s="41"/>
    </row>
    <row r="54" spans="2:20" x14ac:dyDescent="0.2">
      <c r="B54" s="42"/>
      <c r="T54" s="41"/>
    </row>
    <row r="55" spans="2:20" x14ac:dyDescent="0.2">
      <c r="B55" s="42"/>
      <c r="T55" s="41"/>
    </row>
    <row r="56" spans="2:20" x14ac:dyDescent="0.2">
      <c r="B56" s="42"/>
      <c r="T56" s="41"/>
    </row>
    <row r="57" spans="2:20" x14ac:dyDescent="0.2">
      <c r="B57" s="42"/>
      <c r="T57" s="41"/>
    </row>
    <row r="58" spans="2:20" hidden="1" x14ac:dyDescent="0.2">
      <c r="B58" s="42"/>
      <c r="T58" s="41"/>
    </row>
    <row r="59" spans="2:20" hidden="1" x14ac:dyDescent="0.2">
      <c r="B59" s="42"/>
      <c r="T59" s="41"/>
    </row>
    <row r="60" spans="2:20" hidden="1" x14ac:dyDescent="0.2">
      <c r="B60" s="42"/>
      <c r="T60" s="41"/>
    </row>
    <row r="61" spans="2:20" ht="15" x14ac:dyDescent="0.2">
      <c r="B61" s="42"/>
      <c r="C61" s="63" t="s">
        <v>33</v>
      </c>
      <c r="D61" s="66"/>
      <c r="E61" s="66"/>
      <c r="F61" s="66"/>
      <c r="G61" s="66"/>
      <c r="H61" s="66"/>
      <c r="I61" s="66"/>
      <c r="J61" s="66"/>
      <c r="K61" s="66"/>
      <c r="L61" s="66"/>
      <c r="M61" s="66"/>
      <c r="N61" s="66"/>
      <c r="O61" s="66"/>
      <c r="P61" s="66"/>
      <c r="Q61" s="66"/>
      <c r="T61" s="41"/>
    </row>
    <row r="62" spans="2:20" ht="24.6" customHeight="1" x14ac:dyDescent="0.2">
      <c r="B62" s="42"/>
      <c r="C62" s="63"/>
      <c r="D62" s="66"/>
      <c r="E62" s="66"/>
      <c r="F62" s="66"/>
      <c r="G62" s="66"/>
      <c r="H62" s="66"/>
      <c r="I62" s="66"/>
      <c r="J62" s="66"/>
      <c r="K62" s="66"/>
      <c r="L62" s="66"/>
      <c r="M62" s="66"/>
      <c r="N62" s="66"/>
      <c r="O62" s="66"/>
      <c r="P62" s="66"/>
      <c r="Q62" s="66"/>
      <c r="T62" s="41"/>
    </row>
    <row r="63" spans="2:20" ht="15" x14ac:dyDescent="0.2">
      <c r="B63" s="42"/>
      <c r="C63" s="63"/>
      <c r="D63" s="66"/>
      <c r="E63" s="66"/>
      <c r="F63" s="66"/>
      <c r="G63" s="66"/>
      <c r="H63" s="66"/>
      <c r="I63" s="66"/>
      <c r="J63" s="66"/>
      <c r="K63" s="66"/>
      <c r="L63" s="66"/>
      <c r="M63" s="66"/>
      <c r="N63" s="66"/>
      <c r="O63" s="66"/>
      <c r="P63" s="66"/>
      <c r="Q63" s="66"/>
      <c r="T63" s="41"/>
    </row>
    <row r="64" spans="2:20" ht="15.75" x14ac:dyDescent="0.25">
      <c r="B64" s="42"/>
      <c r="C64" s="63"/>
      <c r="D64" s="181" t="s">
        <v>34</v>
      </c>
      <c r="E64" s="174"/>
      <c r="F64" s="174"/>
      <c r="G64" s="174"/>
      <c r="I64" s="66"/>
      <c r="J64" s="66"/>
      <c r="K64" s="66"/>
      <c r="L64" s="66"/>
      <c r="M64" s="66"/>
      <c r="N64" s="66"/>
      <c r="O64" s="66"/>
      <c r="P64" s="66"/>
      <c r="Q64" s="66"/>
      <c r="T64" s="41"/>
    </row>
    <row r="65" spans="2:20" ht="25.5" x14ac:dyDescent="0.2">
      <c r="B65" s="42"/>
      <c r="C65" s="63"/>
      <c r="D65" s="174"/>
      <c r="E65" s="175" t="s">
        <v>83</v>
      </c>
      <c r="F65" s="176" t="s">
        <v>326</v>
      </c>
      <c r="G65" s="177" t="s">
        <v>30</v>
      </c>
      <c r="I65" s="66"/>
      <c r="J65" s="66"/>
      <c r="K65" s="66"/>
      <c r="L65" s="66"/>
      <c r="M65" s="66"/>
      <c r="N65" s="66"/>
      <c r="O65" s="66"/>
      <c r="P65" s="66"/>
      <c r="Q65" s="66"/>
      <c r="T65" s="41"/>
    </row>
    <row r="66" spans="2:20" ht="15.75" x14ac:dyDescent="0.25">
      <c r="B66" s="42"/>
      <c r="C66" s="63"/>
      <c r="D66" s="182" t="s">
        <v>22</v>
      </c>
      <c r="E66" s="178">
        <v>5</v>
      </c>
      <c r="F66" s="178">
        <v>2</v>
      </c>
      <c r="G66" s="179">
        <v>7</v>
      </c>
      <c r="I66" s="66"/>
      <c r="J66" s="66"/>
      <c r="K66" s="66"/>
      <c r="L66" s="66"/>
      <c r="M66" s="66"/>
      <c r="N66" s="66"/>
      <c r="O66" s="66"/>
      <c r="P66" s="66"/>
      <c r="Q66" s="66"/>
      <c r="T66" s="41"/>
    </row>
    <row r="67" spans="2:20" ht="15.75" x14ac:dyDescent="0.25">
      <c r="B67" s="42"/>
      <c r="C67" s="63"/>
      <c r="D67" s="180" t="s">
        <v>78</v>
      </c>
      <c r="E67" s="178">
        <v>4</v>
      </c>
      <c r="F67" s="178">
        <v>1</v>
      </c>
      <c r="G67" s="179">
        <v>5</v>
      </c>
      <c r="I67" s="66"/>
      <c r="J67" s="66"/>
      <c r="K67" s="66"/>
      <c r="L67" s="66"/>
      <c r="M67" s="66"/>
      <c r="N67" s="66"/>
      <c r="O67" s="66"/>
      <c r="P67" s="66"/>
      <c r="Q67" s="66"/>
      <c r="T67" s="41"/>
    </row>
    <row r="68" spans="2:20" ht="15.75" x14ac:dyDescent="0.25">
      <c r="B68" s="42"/>
      <c r="C68" s="63"/>
      <c r="D68" s="180" t="s">
        <v>57</v>
      </c>
      <c r="E68" s="178">
        <v>1</v>
      </c>
      <c r="F68" s="178">
        <v>1</v>
      </c>
      <c r="G68" s="179">
        <v>2</v>
      </c>
      <c r="I68" s="66"/>
      <c r="J68" s="66"/>
      <c r="K68" s="66"/>
      <c r="L68" s="66"/>
      <c r="M68" s="66"/>
      <c r="N68" s="66"/>
      <c r="O68" s="66"/>
      <c r="P68" s="66"/>
      <c r="Q68" s="66"/>
      <c r="T68" s="41"/>
    </row>
    <row r="69" spans="2:20" ht="15.75" x14ac:dyDescent="0.25">
      <c r="B69" s="42"/>
      <c r="C69" s="63"/>
      <c r="D69" s="182" t="s">
        <v>23</v>
      </c>
      <c r="E69" s="178">
        <v>8</v>
      </c>
      <c r="F69" s="178">
        <v>5</v>
      </c>
      <c r="G69" s="179">
        <v>13</v>
      </c>
      <c r="I69" s="66"/>
      <c r="J69" s="66"/>
      <c r="K69" s="66"/>
      <c r="L69" s="66"/>
      <c r="M69" s="66"/>
      <c r="N69" s="66"/>
      <c r="O69" s="66"/>
      <c r="P69" s="66"/>
      <c r="Q69" s="66"/>
      <c r="T69" s="41"/>
    </row>
    <row r="70" spans="2:20" ht="15.75" x14ac:dyDescent="0.25">
      <c r="B70" s="42"/>
      <c r="C70" s="63"/>
      <c r="D70" s="180" t="s">
        <v>75</v>
      </c>
      <c r="E70" s="178">
        <v>1</v>
      </c>
      <c r="F70" s="178"/>
      <c r="G70" s="179">
        <v>1</v>
      </c>
      <c r="I70" s="66"/>
      <c r="J70" s="66"/>
      <c r="K70" s="66"/>
      <c r="L70" s="66"/>
      <c r="M70" s="66"/>
      <c r="N70" s="66"/>
      <c r="O70" s="66"/>
      <c r="P70" s="66"/>
      <c r="Q70" s="66"/>
      <c r="T70" s="41"/>
    </row>
    <row r="71" spans="2:20" ht="15.75" x14ac:dyDescent="0.25">
      <c r="B71" s="42"/>
      <c r="C71" s="63"/>
      <c r="D71" s="180" t="s">
        <v>65</v>
      </c>
      <c r="E71" s="178">
        <v>1</v>
      </c>
      <c r="F71" s="178">
        <v>2</v>
      </c>
      <c r="G71" s="179">
        <v>3</v>
      </c>
      <c r="I71" s="66"/>
      <c r="J71" s="66"/>
      <c r="K71" s="66"/>
      <c r="L71" s="66"/>
      <c r="M71" s="66"/>
      <c r="N71" s="66"/>
      <c r="O71" s="66"/>
      <c r="P71" s="66"/>
      <c r="Q71" s="66"/>
      <c r="T71" s="41"/>
    </row>
    <row r="72" spans="2:20" ht="15.75" x14ac:dyDescent="0.25">
      <c r="B72" s="42"/>
      <c r="C72" s="63"/>
      <c r="D72" s="180" t="s">
        <v>74</v>
      </c>
      <c r="E72" s="178">
        <v>6</v>
      </c>
      <c r="F72" s="178">
        <v>2</v>
      </c>
      <c r="G72" s="179">
        <v>8</v>
      </c>
      <c r="I72" s="66"/>
      <c r="J72" s="66"/>
      <c r="K72" s="66"/>
      <c r="L72" s="66"/>
      <c r="M72" s="66"/>
      <c r="N72" s="66"/>
      <c r="O72" s="66"/>
      <c r="P72" s="66"/>
      <c r="Q72" s="66"/>
      <c r="T72" s="41"/>
    </row>
    <row r="73" spans="2:20" ht="15.75" x14ac:dyDescent="0.25">
      <c r="B73" s="42"/>
      <c r="C73" s="63"/>
      <c r="D73" s="180" t="s">
        <v>76</v>
      </c>
      <c r="E73" s="178"/>
      <c r="F73" s="178">
        <v>1</v>
      </c>
      <c r="G73" s="179">
        <v>1</v>
      </c>
      <c r="I73" s="66"/>
      <c r="J73" s="66"/>
      <c r="K73" s="66"/>
      <c r="L73" s="66"/>
      <c r="M73" s="66"/>
      <c r="N73" s="66"/>
      <c r="O73" s="66"/>
      <c r="P73" s="66"/>
      <c r="Q73" s="66"/>
      <c r="T73" s="41"/>
    </row>
    <row r="74" spans="2:20" ht="15.75" x14ac:dyDescent="0.25">
      <c r="B74" s="42"/>
      <c r="C74" s="63"/>
      <c r="D74" s="182" t="s">
        <v>30</v>
      </c>
      <c r="E74" s="178">
        <v>13</v>
      </c>
      <c r="F74" s="178">
        <v>7</v>
      </c>
      <c r="G74" s="179">
        <v>20</v>
      </c>
      <c r="I74" s="66"/>
      <c r="J74" s="66"/>
      <c r="K74" s="66"/>
      <c r="L74" s="66"/>
      <c r="M74" s="66"/>
      <c r="N74" s="66"/>
      <c r="O74" s="66"/>
      <c r="P74" s="66"/>
      <c r="Q74" s="66"/>
      <c r="T74" s="41"/>
    </row>
    <row r="75" spans="2:20" ht="15" x14ac:dyDescent="0.2">
      <c r="B75" s="42"/>
      <c r="C75" s="63"/>
      <c r="I75" s="66"/>
      <c r="J75" s="66"/>
      <c r="K75" s="66"/>
      <c r="L75" s="66"/>
      <c r="M75" s="66"/>
      <c r="N75" s="66"/>
      <c r="O75" s="66"/>
      <c r="P75" s="66"/>
      <c r="Q75" s="66"/>
      <c r="T75" s="41"/>
    </row>
    <row r="76" spans="2:20" ht="15" x14ac:dyDescent="0.2">
      <c r="B76" s="42"/>
      <c r="C76" s="63"/>
      <c r="I76" s="66"/>
      <c r="J76" s="66"/>
      <c r="K76" s="66"/>
      <c r="L76" s="66"/>
      <c r="M76" s="66"/>
      <c r="N76" s="66"/>
      <c r="O76" s="66"/>
      <c r="P76" s="66"/>
      <c r="Q76" s="66"/>
      <c r="T76" s="41"/>
    </row>
    <row r="77" spans="2:20" x14ac:dyDescent="0.2">
      <c r="B77" s="42"/>
      <c r="I77" s="66"/>
      <c r="J77" s="66"/>
      <c r="K77" s="66"/>
      <c r="L77" s="66"/>
      <c r="M77" s="66"/>
      <c r="N77" s="66"/>
      <c r="O77" s="66"/>
      <c r="P77" s="66"/>
      <c r="Q77" s="66"/>
      <c r="T77" s="41"/>
    </row>
    <row r="78" spans="2:20" ht="15.75" x14ac:dyDescent="0.25">
      <c r="B78" s="42"/>
      <c r="C78" s="63"/>
      <c r="D78" s="71"/>
      <c r="E78" s="72"/>
      <c r="F78" s="72"/>
      <c r="G78" s="72"/>
      <c r="H78" s="72"/>
      <c r="I78" s="66"/>
      <c r="J78" s="66"/>
      <c r="K78" s="66"/>
      <c r="L78" s="66"/>
      <c r="M78" s="66"/>
      <c r="N78" s="66"/>
      <c r="O78" s="66"/>
      <c r="P78" s="66"/>
      <c r="Q78" s="66"/>
      <c r="T78" s="41"/>
    </row>
    <row r="79" spans="2:20" ht="15.75" x14ac:dyDescent="0.25">
      <c r="B79" s="42"/>
      <c r="C79" s="63"/>
      <c r="D79" s="71"/>
      <c r="E79" s="72"/>
      <c r="F79" s="72"/>
      <c r="G79" s="72"/>
      <c r="H79" s="72"/>
      <c r="I79" s="66"/>
      <c r="J79" s="66"/>
      <c r="K79" s="66"/>
      <c r="L79" s="66"/>
      <c r="M79" s="66"/>
      <c r="N79" s="66"/>
      <c r="O79" s="66"/>
      <c r="P79" s="66"/>
      <c r="Q79" s="66"/>
      <c r="T79" s="41"/>
    </row>
    <row r="80" spans="2:20" ht="15" x14ac:dyDescent="0.25">
      <c r="B80" s="42"/>
      <c r="D80" s="71"/>
      <c r="E80" s="72"/>
      <c r="F80" s="72"/>
      <c r="G80" s="72"/>
      <c r="H80" s="72"/>
      <c r="I80" s="66"/>
      <c r="J80" s="66"/>
      <c r="K80" s="66"/>
      <c r="L80" s="66"/>
      <c r="M80" s="66"/>
      <c r="N80" s="66"/>
      <c r="O80" s="66"/>
      <c r="P80" s="66"/>
      <c r="Q80" s="66"/>
      <c r="T80" s="41"/>
    </row>
    <row r="81" spans="2:20" ht="15" hidden="1" x14ac:dyDescent="0.25">
      <c r="B81" s="42"/>
      <c r="D81" s="71"/>
      <c r="E81" s="72"/>
      <c r="F81" s="72"/>
      <c r="G81" s="72"/>
      <c r="H81" s="72"/>
      <c r="I81" s="66"/>
      <c r="J81" s="66"/>
      <c r="K81" s="66"/>
      <c r="L81" s="66"/>
      <c r="M81" s="66"/>
      <c r="N81" s="66"/>
      <c r="O81" s="66"/>
      <c r="P81" s="66"/>
      <c r="Q81" s="66"/>
      <c r="T81" s="41"/>
    </row>
    <row r="82" spans="2:20" ht="15" hidden="1" x14ac:dyDescent="0.25">
      <c r="B82" s="42"/>
      <c r="D82" s="71"/>
      <c r="E82" s="72"/>
      <c r="F82" s="72"/>
      <c r="G82" s="72"/>
      <c r="H82" s="72"/>
      <c r="I82" s="66"/>
      <c r="J82" s="66"/>
      <c r="K82" s="66"/>
      <c r="L82" s="66"/>
      <c r="M82" s="66"/>
      <c r="N82" s="66"/>
      <c r="O82" s="66"/>
      <c r="P82" s="66"/>
      <c r="Q82" s="66"/>
      <c r="T82" s="41"/>
    </row>
    <row r="83" spans="2:20" ht="15" x14ac:dyDescent="0.25">
      <c r="B83" s="42"/>
      <c r="D83" s="71"/>
      <c r="E83" s="72"/>
      <c r="F83" s="72"/>
      <c r="G83" s="72"/>
      <c r="H83" s="72"/>
      <c r="I83" s="66"/>
      <c r="J83" s="66"/>
      <c r="K83" s="66"/>
      <c r="L83" s="66"/>
      <c r="M83" s="66"/>
      <c r="N83" s="66"/>
      <c r="O83" s="66"/>
      <c r="P83" s="66"/>
      <c r="Q83" s="66"/>
      <c r="T83" s="41"/>
    </row>
    <row r="84" spans="2:20" ht="15.75" x14ac:dyDescent="0.25">
      <c r="B84" s="42"/>
      <c r="C84" s="63" t="s">
        <v>35</v>
      </c>
      <c r="D84" s="71"/>
      <c r="E84" s="72"/>
      <c r="F84" s="72"/>
      <c r="G84" s="72"/>
      <c r="H84" s="72"/>
      <c r="I84" s="66"/>
      <c r="J84" s="66"/>
      <c r="K84" s="66"/>
      <c r="L84" s="66"/>
      <c r="M84" s="66"/>
      <c r="N84" s="66"/>
      <c r="O84" s="66"/>
      <c r="P84" s="66"/>
      <c r="Q84" s="66"/>
      <c r="T84" s="41"/>
    </row>
    <row r="85" spans="2:20" ht="15" x14ac:dyDescent="0.25">
      <c r="B85" s="42"/>
      <c r="D85" s="71"/>
      <c r="E85" s="72"/>
      <c r="F85" s="72"/>
      <c r="G85" s="72"/>
      <c r="H85" s="72"/>
      <c r="I85" s="66"/>
      <c r="J85" s="66"/>
      <c r="K85" s="66"/>
      <c r="L85" s="66"/>
      <c r="M85" s="66"/>
      <c r="N85" s="66"/>
      <c r="O85" s="66"/>
      <c r="P85" s="66"/>
      <c r="Q85" s="66"/>
      <c r="T85" s="41"/>
    </row>
    <row r="86" spans="2:20" ht="15" x14ac:dyDescent="0.25">
      <c r="B86" s="42"/>
      <c r="D86" s="71"/>
      <c r="E86" s="72"/>
      <c r="F86" s="72"/>
      <c r="G86" s="72"/>
      <c r="H86" s="72"/>
      <c r="I86" s="66"/>
      <c r="J86" s="66"/>
      <c r="K86" s="66"/>
      <c r="L86" s="66"/>
      <c r="M86" s="66"/>
      <c r="N86" s="66"/>
      <c r="O86" s="66"/>
      <c r="P86" s="66"/>
      <c r="Q86" s="66"/>
      <c r="T86" s="41"/>
    </row>
    <row r="87" spans="2:20" ht="15" x14ac:dyDescent="0.25">
      <c r="B87" s="42"/>
      <c r="D87" s="71"/>
      <c r="E87" s="72"/>
      <c r="F87" s="72"/>
      <c r="G87" s="72"/>
      <c r="H87" s="72"/>
      <c r="I87" s="66"/>
      <c r="J87" s="66"/>
      <c r="K87" s="66"/>
      <c r="L87" s="66"/>
      <c r="M87" s="66"/>
      <c r="N87" s="66"/>
      <c r="O87" s="66"/>
      <c r="P87" s="66"/>
      <c r="Q87" s="66"/>
      <c r="T87" s="41"/>
    </row>
    <row r="88" spans="2:20" ht="15" x14ac:dyDescent="0.25">
      <c r="B88" s="42"/>
      <c r="D88" s="71"/>
      <c r="E88" s="72"/>
      <c r="F88" s="72"/>
      <c r="G88" s="72"/>
      <c r="H88" s="72"/>
      <c r="I88" s="66"/>
      <c r="J88" s="66"/>
      <c r="K88" s="66"/>
      <c r="L88" s="66"/>
      <c r="M88" s="66"/>
      <c r="N88" s="66"/>
      <c r="O88" s="66"/>
      <c r="P88" s="66"/>
      <c r="Q88" s="66"/>
      <c r="T88" s="41"/>
    </row>
    <row r="89" spans="2:20" ht="15" x14ac:dyDescent="0.25">
      <c r="B89" s="42"/>
      <c r="D89" s="71"/>
      <c r="E89" s="72"/>
      <c r="F89" s="72"/>
      <c r="G89" s="72"/>
      <c r="H89" s="72"/>
      <c r="I89" s="66"/>
      <c r="J89" s="66"/>
      <c r="K89" s="66"/>
      <c r="L89" s="66"/>
      <c r="M89" s="66"/>
      <c r="N89" s="66"/>
      <c r="O89" s="66"/>
      <c r="P89" s="66"/>
      <c r="Q89" s="66"/>
      <c r="T89" s="41"/>
    </row>
    <row r="90" spans="2:20" ht="15" x14ac:dyDescent="0.25">
      <c r="B90" s="42"/>
      <c r="D90" s="71"/>
      <c r="E90" s="72"/>
      <c r="F90" s="72"/>
      <c r="G90" s="72"/>
      <c r="H90" s="72"/>
      <c r="I90" s="66"/>
      <c r="J90" s="66"/>
      <c r="K90" s="66"/>
      <c r="L90" s="66"/>
      <c r="M90" s="66"/>
      <c r="N90" s="66"/>
      <c r="O90" s="66"/>
      <c r="P90" s="66"/>
      <c r="Q90" s="66"/>
      <c r="T90" s="41"/>
    </row>
    <row r="91" spans="2:20" ht="15" x14ac:dyDescent="0.25">
      <c r="B91" s="42"/>
      <c r="D91" s="71"/>
      <c r="E91" s="72"/>
      <c r="F91" s="72"/>
      <c r="G91" s="72"/>
      <c r="H91" s="72"/>
      <c r="I91" s="66"/>
      <c r="J91" s="66"/>
      <c r="K91" s="66"/>
      <c r="L91" s="66"/>
      <c r="M91" s="66"/>
      <c r="N91" s="66"/>
      <c r="O91" s="66"/>
      <c r="P91" s="66"/>
      <c r="Q91" s="66"/>
      <c r="T91" s="41"/>
    </row>
    <row r="92" spans="2:20" ht="15" x14ac:dyDescent="0.25">
      <c r="B92" s="42"/>
      <c r="D92" s="71"/>
      <c r="E92" s="72"/>
      <c r="F92" s="72"/>
      <c r="G92" s="72"/>
      <c r="H92" s="72"/>
      <c r="I92" s="66"/>
      <c r="J92" s="66"/>
      <c r="K92" s="66"/>
      <c r="L92" s="66"/>
      <c r="M92" s="66"/>
      <c r="N92" s="66"/>
      <c r="O92" s="66"/>
      <c r="P92" s="66"/>
      <c r="Q92" s="66"/>
      <c r="T92" s="41"/>
    </row>
    <row r="93" spans="2:20" ht="15" x14ac:dyDescent="0.25">
      <c r="B93" s="42"/>
      <c r="D93" s="71"/>
      <c r="E93" s="72"/>
      <c r="F93" s="72"/>
      <c r="G93" s="72"/>
      <c r="H93" s="72"/>
      <c r="I93" s="66"/>
      <c r="J93" s="66"/>
      <c r="K93" s="66"/>
      <c r="L93" s="66"/>
      <c r="M93" s="66"/>
      <c r="N93" s="66"/>
      <c r="O93" s="66"/>
      <c r="P93" s="66"/>
      <c r="Q93" s="66"/>
      <c r="T93" s="41"/>
    </row>
    <row r="94" spans="2:20" ht="15" x14ac:dyDescent="0.25">
      <c r="B94" s="42"/>
      <c r="D94" s="71"/>
      <c r="E94" s="72"/>
      <c r="F94" s="72"/>
      <c r="G94" s="72"/>
      <c r="H94" s="72"/>
      <c r="I94" s="66"/>
      <c r="J94" s="66"/>
      <c r="K94" s="66"/>
      <c r="L94" s="66"/>
      <c r="M94" s="66"/>
      <c r="N94" s="66"/>
      <c r="O94" s="66"/>
      <c r="P94" s="66"/>
      <c r="Q94" s="66"/>
      <c r="T94" s="41"/>
    </row>
    <row r="95" spans="2:20" ht="15" x14ac:dyDescent="0.25">
      <c r="B95" s="42"/>
      <c r="D95" s="71"/>
      <c r="E95" s="72"/>
      <c r="F95" s="72"/>
      <c r="G95" s="72"/>
      <c r="H95" s="72"/>
      <c r="I95" s="66"/>
      <c r="J95" s="66"/>
      <c r="K95" s="66"/>
      <c r="L95" s="66"/>
      <c r="M95" s="66"/>
      <c r="N95" s="66"/>
      <c r="O95" s="66"/>
      <c r="P95" s="66"/>
      <c r="Q95" s="66"/>
      <c r="T95" s="41"/>
    </row>
    <row r="96" spans="2:20" ht="15" x14ac:dyDescent="0.25">
      <c r="B96" s="42"/>
      <c r="D96" s="71"/>
      <c r="E96" s="72"/>
      <c r="F96" s="72"/>
      <c r="G96" s="72"/>
      <c r="H96" s="72"/>
      <c r="I96" s="66"/>
      <c r="J96" s="66"/>
      <c r="K96" s="66"/>
      <c r="L96" s="66"/>
      <c r="M96" s="66"/>
      <c r="N96" s="66"/>
      <c r="O96" s="66"/>
      <c r="P96" s="66"/>
      <c r="Q96" s="66"/>
      <c r="T96" s="41"/>
    </row>
    <row r="97" spans="2:20" ht="15" x14ac:dyDescent="0.25">
      <c r="B97" s="42"/>
      <c r="D97" s="71"/>
      <c r="E97" s="72"/>
      <c r="F97" s="72"/>
      <c r="G97" s="72"/>
      <c r="H97" s="72"/>
      <c r="I97" s="66"/>
      <c r="J97" s="66"/>
      <c r="K97" s="66"/>
      <c r="L97" s="66"/>
      <c r="M97" s="66"/>
      <c r="N97" s="66"/>
      <c r="O97" s="66"/>
      <c r="P97" s="66"/>
      <c r="Q97" s="66"/>
      <c r="T97" s="41"/>
    </row>
    <row r="98" spans="2:20" ht="15" x14ac:dyDescent="0.25">
      <c r="B98" s="42"/>
      <c r="D98" s="71"/>
      <c r="E98" s="72"/>
      <c r="F98" s="72"/>
      <c r="G98" s="72"/>
      <c r="H98" s="72"/>
      <c r="I98" s="66"/>
      <c r="J98" s="66"/>
      <c r="K98" s="66"/>
      <c r="L98" s="66"/>
      <c r="M98" s="66"/>
      <c r="N98" s="66"/>
      <c r="O98" s="66"/>
      <c r="P98" s="66"/>
      <c r="Q98" s="66"/>
      <c r="T98" s="41"/>
    </row>
    <row r="99" spans="2:20" ht="15" x14ac:dyDescent="0.25">
      <c r="B99" s="42"/>
      <c r="D99" s="71"/>
      <c r="E99" s="72"/>
      <c r="F99" s="72"/>
      <c r="G99" s="72"/>
      <c r="H99" s="72"/>
      <c r="I99" s="66"/>
      <c r="J99" s="66"/>
      <c r="K99" s="66"/>
      <c r="L99" s="66"/>
      <c r="M99" s="66"/>
      <c r="N99" s="66"/>
      <c r="O99" s="66"/>
      <c r="P99" s="66"/>
      <c r="Q99" s="66"/>
      <c r="T99" s="41"/>
    </row>
    <row r="100" spans="2:20" ht="15" x14ac:dyDescent="0.25">
      <c r="B100" s="42"/>
      <c r="D100" s="71"/>
      <c r="E100" s="72"/>
      <c r="F100" s="72"/>
      <c r="G100" s="72"/>
      <c r="H100" s="72"/>
      <c r="I100" s="66"/>
      <c r="J100" s="66"/>
      <c r="K100" s="66"/>
      <c r="L100" s="66"/>
      <c r="M100" s="66"/>
      <c r="N100" s="66"/>
      <c r="O100" s="66"/>
      <c r="P100" s="66"/>
      <c r="Q100" s="66"/>
      <c r="T100" s="41"/>
    </row>
    <row r="101" spans="2:20" ht="15" x14ac:dyDescent="0.25">
      <c r="B101" s="42"/>
      <c r="D101" s="71"/>
      <c r="E101" s="72"/>
      <c r="F101" s="72"/>
      <c r="G101" s="72"/>
      <c r="H101" s="72"/>
      <c r="I101" s="66"/>
      <c r="J101" s="66"/>
      <c r="K101" s="66"/>
      <c r="L101" s="66"/>
      <c r="M101" s="66"/>
      <c r="N101" s="66"/>
      <c r="O101" s="66"/>
      <c r="P101" s="66"/>
      <c r="Q101" s="66"/>
      <c r="T101" s="41"/>
    </row>
    <row r="102" spans="2:20" ht="15" x14ac:dyDescent="0.25">
      <c r="B102" s="42"/>
      <c r="D102" s="71"/>
      <c r="E102" s="72"/>
      <c r="F102" s="72"/>
      <c r="G102" s="72"/>
      <c r="H102" s="72"/>
      <c r="I102" s="66"/>
      <c r="J102" s="66"/>
      <c r="K102" s="66"/>
      <c r="L102" s="66"/>
      <c r="M102" s="66"/>
      <c r="N102" s="66"/>
      <c r="O102" s="66"/>
      <c r="P102" s="66"/>
      <c r="Q102" s="66"/>
      <c r="T102" s="41"/>
    </row>
    <row r="103" spans="2:20" ht="15" x14ac:dyDescent="0.25">
      <c r="B103" s="42"/>
      <c r="D103" s="71"/>
      <c r="E103" s="72"/>
      <c r="F103" s="72"/>
      <c r="G103" s="72"/>
      <c r="H103" s="72"/>
      <c r="I103" s="66"/>
      <c r="J103" s="66"/>
      <c r="K103" s="66"/>
      <c r="L103" s="66"/>
      <c r="M103" s="66"/>
      <c r="N103" s="66"/>
      <c r="O103" s="66"/>
      <c r="P103" s="66"/>
      <c r="Q103" s="66"/>
      <c r="T103" s="41"/>
    </row>
    <row r="104" spans="2:20" ht="15" x14ac:dyDescent="0.25">
      <c r="B104" s="42"/>
      <c r="D104" s="71"/>
      <c r="E104" s="72"/>
      <c r="F104" s="72"/>
      <c r="G104" s="72"/>
      <c r="H104" s="72"/>
      <c r="I104" s="66"/>
      <c r="J104" s="66"/>
      <c r="K104" s="66"/>
      <c r="L104" s="66"/>
      <c r="M104" s="66"/>
      <c r="N104" s="66"/>
      <c r="O104" s="66"/>
      <c r="P104" s="66"/>
      <c r="Q104" s="66"/>
      <c r="T104" s="41"/>
    </row>
    <row r="105" spans="2:20" ht="15" x14ac:dyDescent="0.25">
      <c r="B105" s="42"/>
      <c r="D105" s="71"/>
      <c r="E105" s="72"/>
      <c r="F105" s="72"/>
      <c r="G105" s="72"/>
      <c r="H105" s="72"/>
      <c r="I105" s="66"/>
      <c r="J105" s="66"/>
      <c r="K105" s="66"/>
      <c r="L105" s="66"/>
      <c r="M105" s="66"/>
      <c r="N105" s="66"/>
      <c r="O105" s="66"/>
      <c r="P105" s="66"/>
      <c r="Q105" s="66"/>
      <c r="T105" s="41"/>
    </row>
    <row r="106" spans="2:20" ht="42" customHeight="1" x14ac:dyDescent="0.25">
      <c r="B106" s="42"/>
      <c r="C106" s="63"/>
      <c r="D106" s="71"/>
      <c r="E106" s="72"/>
      <c r="F106" s="72"/>
      <c r="G106" s="72"/>
      <c r="H106" s="72"/>
      <c r="I106" s="66"/>
      <c r="J106" s="66"/>
      <c r="K106" s="66"/>
      <c r="L106" s="66"/>
      <c r="M106" s="66"/>
      <c r="N106" s="66"/>
      <c r="O106" s="66"/>
      <c r="P106" s="66"/>
      <c r="Q106" s="66"/>
      <c r="T106" s="41"/>
    </row>
    <row r="107" spans="2:20" ht="15.75" x14ac:dyDescent="0.25">
      <c r="B107" s="42"/>
      <c r="D107" s="63" t="s">
        <v>36</v>
      </c>
      <c r="E107" s="72"/>
      <c r="F107" s="72"/>
      <c r="G107" s="72"/>
      <c r="H107" s="72"/>
      <c r="I107" s="66"/>
      <c r="J107" s="66"/>
      <c r="K107" s="66"/>
      <c r="L107" s="66"/>
      <c r="M107" s="66"/>
      <c r="N107" s="66"/>
      <c r="O107" s="66"/>
      <c r="P107" s="66"/>
      <c r="Q107" s="66"/>
      <c r="T107" s="41"/>
    </row>
    <row r="108" spans="2:20" ht="18" customHeight="1" x14ac:dyDescent="0.2">
      <c r="B108" s="42"/>
      <c r="C108" s="63"/>
      <c r="G108" s="66"/>
      <c r="H108" s="66"/>
      <c r="I108" s="66"/>
      <c r="J108" s="66"/>
      <c r="K108" s="66"/>
      <c r="L108" s="66"/>
      <c r="M108" s="66"/>
      <c r="N108" s="66"/>
      <c r="O108" s="66"/>
      <c r="P108" s="66"/>
      <c r="Q108" s="66"/>
      <c r="T108" s="41"/>
    </row>
    <row r="109" spans="2:20" ht="33" customHeight="1" x14ac:dyDescent="0.2">
      <c r="B109" s="42"/>
      <c r="C109" s="63"/>
      <c r="D109" s="100" t="s">
        <v>37</v>
      </c>
      <c r="E109" s="101" t="s">
        <v>29</v>
      </c>
      <c r="F109" s="101" t="s">
        <v>38</v>
      </c>
      <c r="G109" s="66"/>
      <c r="N109" s="66"/>
      <c r="O109" s="66"/>
      <c r="P109" s="66"/>
      <c r="Q109" s="66"/>
      <c r="T109" s="41"/>
    </row>
    <row r="110" spans="2:20" s="92" customFormat="1" ht="25.15" customHeight="1" x14ac:dyDescent="0.2">
      <c r="B110" s="93"/>
      <c r="C110" s="94"/>
      <c r="D110" s="97" t="s">
        <v>95</v>
      </c>
      <c r="E110" s="122">
        <f>COUNTIF('Contribuições por dispositivos'!I:I,"Não Aceita")</f>
        <v>16</v>
      </c>
      <c r="F110" s="86">
        <f>IFERROR(E110/$E$113,"")</f>
        <v>9.9378881987577633E-2</v>
      </c>
      <c r="G110" s="95"/>
      <c r="H110" s="82"/>
      <c r="L110" s="83"/>
      <c r="N110" s="95"/>
      <c r="O110" s="95"/>
      <c r="P110" s="95"/>
      <c r="Q110" s="95"/>
      <c r="T110" s="96"/>
    </row>
    <row r="111" spans="2:20" s="92" customFormat="1" ht="30" customHeight="1" x14ac:dyDescent="0.2">
      <c r="B111" s="93"/>
      <c r="C111" s="98"/>
      <c r="D111" s="106" t="s">
        <v>96</v>
      </c>
      <c r="E111" s="122">
        <f>COUNTIF('Contribuições por dispositivos'!I:I,"Aceita (Total ou Parcialmente)")</f>
        <v>74</v>
      </c>
      <c r="F111" s="86">
        <f>IFERROR(E111/$E$113,"")</f>
        <v>0.45962732919254656</v>
      </c>
      <c r="H111" s="84"/>
      <c r="L111" s="99"/>
      <c r="T111" s="96"/>
    </row>
    <row r="112" spans="2:20" s="92" customFormat="1" ht="25.15" customHeight="1" x14ac:dyDescent="0.2">
      <c r="B112" s="93"/>
      <c r="D112" s="106" t="s">
        <v>97</v>
      </c>
      <c r="E112" s="122">
        <f>COUNTIF('Contribuições por dispositivos'!I:I,"Inválida (Fora do escopo, sem clareza, dúvidas)")</f>
        <v>71</v>
      </c>
      <c r="F112" s="86">
        <f>IFERROR(E112/$E$113,"")</f>
        <v>0.44099378881987578</v>
      </c>
      <c r="H112" s="85"/>
      <c r="L112" s="99"/>
      <c r="T112" s="96"/>
    </row>
    <row r="113" spans="2:20" ht="15" x14ac:dyDescent="0.2">
      <c r="B113" s="42"/>
      <c r="C113" s="63"/>
      <c r="D113" s="87" t="s">
        <v>1</v>
      </c>
      <c r="E113" s="88">
        <f>SUBTOTAL(109,E110:E112)</f>
        <v>161</v>
      </c>
      <c r="F113" s="89">
        <f>IFERROR(E113/$E$113,"")</f>
        <v>1</v>
      </c>
      <c r="G113" s="66"/>
      <c r="H113" s="66"/>
      <c r="L113" s="66"/>
      <c r="M113" s="66"/>
      <c r="N113" s="66"/>
      <c r="O113" s="66"/>
      <c r="P113" s="66"/>
      <c r="Q113" s="66"/>
      <c r="R113" s="66"/>
      <c r="S113" s="66"/>
      <c r="T113" s="41"/>
    </row>
    <row r="114" spans="2:20" ht="15" x14ac:dyDescent="0.2">
      <c r="B114" s="42"/>
      <c r="C114" s="63"/>
      <c r="D114" s="70"/>
      <c r="E114" s="73"/>
      <c r="F114" s="74"/>
      <c r="G114" s="66"/>
      <c r="H114" s="66"/>
      <c r="L114" s="66"/>
      <c r="M114" s="66"/>
      <c r="N114" s="66"/>
      <c r="O114" s="66"/>
      <c r="P114" s="66"/>
      <c r="Q114" s="66"/>
      <c r="R114" s="66"/>
      <c r="S114" s="66"/>
      <c r="T114" s="41"/>
    </row>
    <row r="115" spans="2:20" ht="15" x14ac:dyDescent="0.2">
      <c r="B115" s="42"/>
      <c r="C115" s="63"/>
      <c r="D115" s="70"/>
      <c r="E115" s="73"/>
      <c r="F115" s="74"/>
      <c r="G115" s="66"/>
      <c r="H115" s="66"/>
      <c r="I115" s="66"/>
      <c r="J115" s="66"/>
      <c r="K115" s="66"/>
      <c r="L115" s="66"/>
      <c r="M115" s="66"/>
      <c r="N115" s="66"/>
      <c r="O115" s="66"/>
      <c r="P115" s="66"/>
      <c r="Q115" s="66"/>
      <c r="R115" s="66"/>
      <c r="S115" s="66"/>
      <c r="T115" s="41"/>
    </row>
    <row r="116" spans="2:20" ht="13.5" x14ac:dyDescent="0.25">
      <c r="B116" s="42"/>
      <c r="D116" s="113" t="s">
        <v>39</v>
      </c>
      <c r="E116" s="73"/>
      <c r="F116" s="74"/>
      <c r="G116" s="66"/>
      <c r="H116" s="66"/>
      <c r="I116" s="66"/>
      <c r="J116" s="66"/>
      <c r="K116" s="66"/>
      <c r="L116" s="66"/>
      <c r="M116" s="66"/>
      <c r="N116" s="66"/>
      <c r="O116" s="66"/>
      <c r="P116" s="66"/>
      <c r="Q116" s="66"/>
      <c r="R116" s="66"/>
      <c r="S116" s="66"/>
      <c r="T116" s="41"/>
    </row>
    <row r="117" spans="2:20" ht="16.5" x14ac:dyDescent="0.3">
      <c r="B117" s="42"/>
      <c r="C117" s="63"/>
      <c r="D117" s="113" t="s">
        <v>98</v>
      </c>
      <c r="E117" s="73"/>
      <c r="F117" s="74"/>
      <c r="G117" s="66"/>
      <c r="H117" s="66"/>
      <c r="I117" s="66"/>
      <c r="J117" s="66"/>
      <c r="K117" s="66"/>
      <c r="L117" s="66"/>
      <c r="M117" s="66"/>
      <c r="N117" s="66"/>
      <c r="O117" s="66"/>
      <c r="P117" s="66"/>
      <c r="Q117" s="66"/>
      <c r="R117" s="66"/>
      <c r="S117" s="66"/>
      <c r="T117" s="41"/>
    </row>
    <row r="118" spans="2:20" ht="16.5" x14ac:dyDescent="0.3">
      <c r="B118" s="42"/>
      <c r="C118" s="63"/>
      <c r="D118" s="113" t="s">
        <v>40</v>
      </c>
      <c r="E118" s="73"/>
      <c r="F118" s="74"/>
      <c r="G118" s="66"/>
      <c r="H118" s="66"/>
      <c r="I118" s="66"/>
      <c r="J118" s="66"/>
      <c r="K118" s="66"/>
      <c r="L118" s="66"/>
      <c r="M118" s="66"/>
      <c r="N118" s="66"/>
      <c r="O118" s="66"/>
      <c r="P118" s="66"/>
      <c r="Q118" s="66"/>
      <c r="R118" s="66"/>
      <c r="S118" s="66"/>
      <c r="T118" s="41"/>
    </row>
    <row r="119" spans="2:20" ht="15.75" x14ac:dyDescent="0.25">
      <c r="B119" s="42"/>
      <c r="C119" s="63"/>
      <c r="D119" s="113" t="s">
        <v>99</v>
      </c>
      <c r="E119" s="73"/>
      <c r="F119" s="74"/>
      <c r="G119" s="66"/>
      <c r="H119" s="66"/>
      <c r="I119" s="66"/>
      <c r="J119" s="66"/>
      <c r="K119" s="66"/>
      <c r="L119" s="66"/>
      <c r="M119" s="66"/>
      <c r="N119" s="66"/>
      <c r="O119" s="66"/>
      <c r="P119" s="66"/>
      <c r="Q119" s="66"/>
      <c r="R119" s="66"/>
      <c r="S119" s="66"/>
      <c r="T119" s="41"/>
    </row>
    <row r="120" spans="2:20" ht="16.5" x14ac:dyDescent="0.3">
      <c r="B120" s="42"/>
      <c r="C120" s="63"/>
      <c r="D120" s="113" t="s">
        <v>100</v>
      </c>
      <c r="E120" s="73"/>
      <c r="F120" s="74"/>
      <c r="G120" s="66"/>
      <c r="H120" s="66"/>
      <c r="I120" s="66"/>
      <c r="J120" s="66"/>
      <c r="K120" s="66"/>
      <c r="L120" s="66"/>
      <c r="M120" s="66"/>
      <c r="N120" s="66"/>
      <c r="O120" s="66"/>
      <c r="P120" s="66"/>
      <c r="Q120" s="66"/>
      <c r="R120" s="66"/>
      <c r="S120" s="66"/>
      <c r="T120" s="41"/>
    </row>
    <row r="121" spans="2:20" ht="16.5" x14ac:dyDescent="0.3">
      <c r="B121" s="42"/>
      <c r="C121" s="63"/>
      <c r="D121" s="113" t="s">
        <v>41</v>
      </c>
      <c r="E121" s="73"/>
      <c r="F121" s="74"/>
      <c r="G121" s="66"/>
      <c r="H121" s="66"/>
      <c r="I121" s="66"/>
      <c r="J121" s="66"/>
      <c r="K121" s="66"/>
      <c r="L121" s="66"/>
      <c r="M121" s="66"/>
      <c r="N121" s="66"/>
      <c r="O121" s="66"/>
      <c r="P121" s="66"/>
      <c r="Q121" s="66"/>
      <c r="R121" s="66"/>
      <c r="S121" s="66"/>
      <c r="T121" s="41"/>
    </row>
    <row r="122" spans="2:20" ht="42" customHeight="1" x14ac:dyDescent="0.3">
      <c r="B122" s="42"/>
      <c r="C122" s="63"/>
      <c r="D122" s="198" t="s">
        <v>101</v>
      </c>
      <c r="E122" s="198"/>
      <c r="F122" s="198"/>
      <c r="G122" s="198"/>
      <c r="H122" s="198"/>
      <c r="I122" s="198"/>
      <c r="J122" s="198"/>
      <c r="K122" s="198"/>
      <c r="L122" s="198"/>
      <c r="M122" s="198"/>
      <c r="N122" s="198"/>
      <c r="O122" s="198"/>
      <c r="P122" s="198"/>
      <c r="Q122" s="198"/>
      <c r="R122" s="198"/>
      <c r="S122" s="66"/>
      <c r="T122" s="41"/>
    </row>
    <row r="123" spans="2:20" ht="15" hidden="1" x14ac:dyDescent="0.2">
      <c r="B123" s="42"/>
      <c r="C123" s="63"/>
      <c r="D123" s="70"/>
      <c r="E123" s="73"/>
      <c r="F123" s="74"/>
      <c r="G123" s="66"/>
      <c r="H123" s="66"/>
      <c r="I123" s="66"/>
      <c r="J123" s="66"/>
      <c r="K123" s="66"/>
      <c r="L123" s="66"/>
      <c r="M123" s="66"/>
      <c r="N123" s="66"/>
      <c r="O123" s="66"/>
      <c r="P123" s="66"/>
      <c r="Q123" s="66"/>
      <c r="R123" s="66"/>
      <c r="S123" s="66"/>
      <c r="T123" s="41"/>
    </row>
    <row r="124" spans="2:20" ht="13.5" thickBot="1" x14ac:dyDescent="0.25">
      <c r="B124" s="67"/>
      <c r="C124" s="68"/>
      <c r="D124" s="68"/>
      <c r="E124" s="68"/>
      <c r="F124" s="68"/>
      <c r="G124" s="68"/>
      <c r="H124" s="68"/>
      <c r="I124" s="68"/>
      <c r="J124" s="68"/>
      <c r="K124" s="68"/>
      <c r="L124" s="68"/>
      <c r="M124" s="68"/>
      <c r="N124" s="68"/>
      <c r="O124" s="68"/>
      <c r="P124" s="68"/>
      <c r="Q124" s="68"/>
      <c r="R124" s="68"/>
      <c r="S124" s="68"/>
      <c r="T124" s="69"/>
    </row>
    <row r="125" spans="2:20" ht="13.5" thickTop="1" x14ac:dyDescent="0.2"/>
  </sheetData>
  <mergeCells count="1">
    <mergeCell ref="D122:R122"/>
  </mergeCells>
  <pageMargins left="0.511811024" right="0.511811024" top="0.78740157499999996" bottom="0.78740157499999996" header="0.31496062000000002" footer="0.31496062000000002"/>
  <pageSetup paperSize="9" orientation="portrait" r:id="rId4"/>
  <drawing r:id="rId5"/>
  <tableParts count="1">
    <tablePart r:id="rId6"/>
  </tableParts>
  <extLst>
    <ext xmlns:x14="http://schemas.microsoft.com/office/spreadsheetml/2009/9/main" uri="{A8765BA9-456A-4dab-B4F3-ACF838C121DE}">
      <x14:slicerList>
        <x14:slicer r:id="rId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8EAE-EF04-4E74-9B31-8C6330660D88}">
  <sheetPr codeName="Planilha6"/>
  <dimension ref="A1:N213"/>
  <sheetViews>
    <sheetView workbookViewId="0">
      <selection activeCell="I2" sqref="I2:I59"/>
    </sheetView>
  </sheetViews>
  <sheetFormatPr defaultColWidth="8.85546875" defaultRowHeight="15" x14ac:dyDescent="0.25"/>
  <cols>
    <col min="1" max="1" width="24.28515625" style="109" customWidth="1"/>
    <col min="2" max="4" width="23.28515625" style="107" customWidth="1"/>
    <col min="5" max="5" width="15.7109375" style="107" customWidth="1"/>
    <col min="6" max="6" width="16.140625" style="107" customWidth="1"/>
    <col min="7" max="7" width="8.85546875" style="107"/>
    <col min="8" max="8" width="22.28515625" style="107" customWidth="1"/>
    <col min="9" max="9" width="17" style="107" customWidth="1"/>
    <col min="10" max="12" width="8.85546875" style="107"/>
    <col min="13" max="13" width="20.28515625" style="107" customWidth="1"/>
    <col min="14" max="16384" width="8.85546875" style="107"/>
  </cols>
  <sheetData>
    <row r="1" spans="1:9" ht="87" customHeight="1" x14ac:dyDescent="0.25">
      <c r="A1" s="110" t="s">
        <v>42</v>
      </c>
      <c r="B1" s="110" t="s">
        <v>43</v>
      </c>
      <c r="C1" s="110" t="s">
        <v>44</v>
      </c>
      <c r="D1" s="110" t="s">
        <v>45</v>
      </c>
      <c r="E1" s="110" t="s">
        <v>46</v>
      </c>
      <c r="F1" s="110" t="s">
        <v>47</v>
      </c>
      <c r="H1" s="110" t="s">
        <v>48</v>
      </c>
      <c r="I1" s="110" t="s">
        <v>29</v>
      </c>
    </row>
    <row r="2" spans="1:9" x14ac:dyDescent="0.25">
      <c r="A2" s="111" t="s">
        <v>22</v>
      </c>
      <c r="B2" s="112" t="s">
        <v>78</v>
      </c>
      <c r="C2" s="112" t="s">
        <v>70</v>
      </c>
      <c r="D2" s="112" t="s">
        <v>83</v>
      </c>
      <c r="E2" s="112" t="s">
        <v>50</v>
      </c>
      <c r="F2" s="112"/>
      <c r="H2" s="152" t="s">
        <v>562</v>
      </c>
      <c r="I2" s="112">
        <f>COUNTIF(Lista_de_contribuições[Dispositivos],Tabela1[[#This Row],[Dispositivos da Norma]])</f>
        <v>2</v>
      </c>
    </row>
    <row r="3" spans="1:9" ht="14.45" customHeight="1" x14ac:dyDescent="0.25">
      <c r="A3" s="111" t="s">
        <v>22</v>
      </c>
      <c r="B3" s="112" t="s">
        <v>78</v>
      </c>
      <c r="C3" s="112" t="s">
        <v>70</v>
      </c>
      <c r="D3" s="112" t="s">
        <v>83</v>
      </c>
      <c r="E3" s="112" t="s">
        <v>50</v>
      </c>
      <c r="F3" s="112"/>
      <c r="H3" s="152" t="s">
        <v>505</v>
      </c>
      <c r="I3" s="112">
        <f>COUNTIF(Lista_de_contribuições[Dispositivos],Tabela1[[#This Row],[Dispositivos da Norma]])</f>
        <v>2</v>
      </c>
    </row>
    <row r="4" spans="1:9" ht="14.45" customHeight="1" x14ac:dyDescent="0.25">
      <c r="A4" s="111" t="s">
        <v>22</v>
      </c>
      <c r="B4" s="112" t="s">
        <v>78</v>
      </c>
      <c r="C4" s="112" t="s">
        <v>70</v>
      </c>
      <c r="D4" s="112" t="s">
        <v>83</v>
      </c>
      <c r="E4" s="112" t="s">
        <v>50</v>
      </c>
      <c r="F4" s="112"/>
      <c r="H4" s="152" t="s">
        <v>506</v>
      </c>
      <c r="I4" s="112">
        <f>COUNTIF(Lista_de_contribuições[Dispositivos],Tabela1[[#This Row],[Dispositivos da Norma]])</f>
        <v>1</v>
      </c>
    </row>
    <row r="5" spans="1:9" ht="14.45" customHeight="1" x14ac:dyDescent="0.25">
      <c r="A5" s="111" t="s">
        <v>22</v>
      </c>
      <c r="B5" s="112" t="s">
        <v>57</v>
      </c>
      <c r="C5" s="112" t="s">
        <v>70</v>
      </c>
      <c r="D5" s="112" t="s">
        <v>83</v>
      </c>
      <c r="E5" s="112" t="s">
        <v>50</v>
      </c>
      <c r="F5" s="112"/>
      <c r="H5" s="152" t="s">
        <v>507</v>
      </c>
      <c r="I5" s="112">
        <f>COUNTIF(Lista_de_contribuições[Dispositivos],Tabela1[[#This Row],[Dispositivos da Norma]])</f>
        <v>9</v>
      </c>
    </row>
    <row r="6" spans="1:9" ht="14.45" customHeight="1" x14ac:dyDescent="0.25">
      <c r="A6" s="111" t="s">
        <v>22</v>
      </c>
      <c r="B6" s="112" t="s">
        <v>78</v>
      </c>
      <c r="C6" s="112" t="s">
        <v>70</v>
      </c>
      <c r="D6" s="112" t="s">
        <v>83</v>
      </c>
      <c r="E6" s="112" t="s">
        <v>50</v>
      </c>
      <c r="F6" s="112"/>
      <c r="H6" s="152" t="s">
        <v>508</v>
      </c>
      <c r="I6" s="112">
        <f>COUNTIF(Lista_de_contribuições[Dispositivos],Tabela1[[#This Row],[Dispositivos da Norma]])</f>
        <v>5</v>
      </c>
    </row>
    <row r="7" spans="1:9" ht="14.45" customHeight="1" x14ac:dyDescent="0.25">
      <c r="A7" s="111" t="s">
        <v>23</v>
      </c>
      <c r="B7" s="112" t="s">
        <v>75</v>
      </c>
      <c r="C7" s="112" t="s">
        <v>70</v>
      </c>
      <c r="D7" s="112" t="s">
        <v>83</v>
      </c>
      <c r="E7" s="112" t="s">
        <v>50</v>
      </c>
      <c r="F7" s="112"/>
      <c r="H7" s="152" t="s">
        <v>509</v>
      </c>
      <c r="I7" s="112">
        <f>COUNTIF(Lista_de_contribuições[Dispositivos],Tabela1[[#This Row],[Dispositivos da Norma]])</f>
        <v>4</v>
      </c>
    </row>
    <row r="8" spans="1:9" ht="14.45" customHeight="1" x14ac:dyDescent="0.25">
      <c r="A8" s="111" t="s">
        <v>23</v>
      </c>
      <c r="B8" s="112" t="s">
        <v>65</v>
      </c>
      <c r="C8" s="112" t="s">
        <v>72</v>
      </c>
      <c r="D8" s="112" t="s">
        <v>83</v>
      </c>
      <c r="E8" s="112" t="s">
        <v>50</v>
      </c>
      <c r="F8" s="112"/>
      <c r="H8" s="152" t="s">
        <v>510</v>
      </c>
      <c r="I8" s="112">
        <f>COUNTIF(Lista_de_contribuições[Dispositivos],Tabela1[[#This Row],[Dispositivos da Norma]])</f>
        <v>2</v>
      </c>
    </row>
    <row r="9" spans="1:9" ht="14.45" customHeight="1" x14ac:dyDescent="0.25">
      <c r="A9" s="111" t="s">
        <v>23</v>
      </c>
      <c r="B9" s="112" t="s">
        <v>74</v>
      </c>
      <c r="C9" s="112" t="s">
        <v>70</v>
      </c>
      <c r="D9" s="112" t="s">
        <v>83</v>
      </c>
      <c r="E9" s="112" t="s">
        <v>50</v>
      </c>
      <c r="F9" s="112" t="s">
        <v>68</v>
      </c>
      <c r="H9" s="152" t="s">
        <v>511</v>
      </c>
      <c r="I9" s="112">
        <f>COUNTIF(Lista_de_contribuições[Dispositivos],Tabela1[[#This Row],[Dispositivos da Norma]])</f>
        <v>5</v>
      </c>
    </row>
    <row r="10" spans="1:9" ht="14.45" customHeight="1" x14ac:dyDescent="0.25">
      <c r="A10" s="111" t="s">
        <v>23</v>
      </c>
      <c r="B10" s="112" t="s">
        <v>76</v>
      </c>
      <c r="C10" s="112" t="s">
        <v>72</v>
      </c>
      <c r="D10" s="112" t="s">
        <v>326</v>
      </c>
      <c r="E10" s="112" t="s">
        <v>50</v>
      </c>
      <c r="F10" s="112"/>
      <c r="H10" s="152" t="s">
        <v>512</v>
      </c>
      <c r="I10" s="112">
        <f>COUNTIF(Lista_de_contribuições[Dispositivos],Tabela1[[#This Row],[Dispositivos da Norma]])</f>
        <v>5</v>
      </c>
    </row>
    <row r="11" spans="1:9" ht="14.45" customHeight="1" x14ac:dyDescent="0.25">
      <c r="A11" s="111" t="s">
        <v>23</v>
      </c>
      <c r="B11" s="112" t="s">
        <v>74</v>
      </c>
      <c r="C11" s="112" t="s">
        <v>72</v>
      </c>
      <c r="D11" s="112" t="s">
        <v>83</v>
      </c>
      <c r="E11" s="112" t="s">
        <v>50</v>
      </c>
      <c r="F11" s="112" t="s">
        <v>68</v>
      </c>
      <c r="H11" s="152" t="s">
        <v>513</v>
      </c>
      <c r="I11" s="112">
        <f>COUNTIF(Lista_de_contribuições[Dispositivos],Tabela1[[#This Row],[Dispositivos da Norma]])</f>
        <v>2</v>
      </c>
    </row>
    <row r="12" spans="1:9" ht="14.45" customHeight="1" x14ac:dyDescent="0.25">
      <c r="A12" s="111" t="s">
        <v>23</v>
      </c>
      <c r="B12" s="112" t="s">
        <v>74</v>
      </c>
      <c r="C12" s="112" t="s">
        <v>70</v>
      </c>
      <c r="D12" s="112" t="s">
        <v>326</v>
      </c>
      <c r="E12" s="112" t="s">
        <v>50</v>
      </c>
      <c r="F12" s="112" t="s">
        <v>67</v>
      </c>
      <c r="H12" s="152" t="s">
        <v>514</v>
      </c>
      <c r="I12" s="112">
        <f>COUNTIF(Lista_de_contribuições[Dispositivos],Tabela1[[#This Row],[Dispositivos da Norma]])</f>
        <v>5</v>
      </c>
    </row>
    <row r="13" spans="1:9" ht="14.45" customHeight="1" x14ac:dyDescent="0.25">
      <c r="A13" s="111" t="s">
        <v>22</v>
      </c>
      <c r="B13" s="112" t="s">
        <v>78</v>
      </c>
      <c r="C13" s="112" t="s">
        <v>72</v>
      </c>
      <c r="D13" s="112" t="s">
        <v>326</v>
      </c>
      <c r="E13" s="112" t="s">
        <v>50</v>
      </c>
      <c r="F13" s="112"/>
      <c r="H13" s="152" t="s">
        <v>515</v>
      </c>
      <c r="I13" s="112">
        <f>COUNTIF(Lista_de_contribuições[Dispositivos],Tabela1[[#This Row],[Dispositivos da Norma]])</f>
        <v>5</v>
      </c>
    </row>
    <row r="14" spans="1:9" ht="14.45" customHeight="1" x14ac:dyDescent="0.25">
      <c r="A14" s="111" t="s">
        <v>23</v>
      </c>
      <c r="B14" s="112" t="s">
        <v>74</v>
      </c>
      <c r="C14" s="112" t="s">
        <v>72</v>
      </c>
      <c r="D14" s="112" t="s">
        <v>326</v>
      </c>
      <c r="E14" s="112" t="s">
        <v>50</v>
      </c>
      <c r="F14" s="112" t="s">
        <v>68</v>
      </c>
      <c r="H14" s="152" t="s">
        <v>516</v>
      </c>
      <c r="I14" s="112">
        <f>COUNTIF(Lista_de_contribuições[Dispositivos],Tabela1[[#This Row],[Dispositivos da Norma]])</f>
        <v>4</v>
      </c>
    </row>
    <row r="15" spans="1:9" ht="14.45" customHeight="1" x14ac:dyDescent="0.25">
      <c r="A15" s="111" t="s">
        <v>23</v>
      </c>
      <c r="B15" s="112" t="s">
        <v>65</v>
      </c>
      <c r="C15" s="112" t="s">
        <v>72</v>
      </c>
      <c r="D15" s="112" t="s">
        <v>326</v>
      </c>
      <c r="E15" s="112" t="s">
        <v>50</v>
      </c>
      <c r="F15" s="112"/>
      <c r="H15" s="152" t="s">
        <v>517</v>
      </c>
      <c r="I15" s="112">
        <f>COUNTIF(Lista_de_contribuições[Dispositivos],Tabela1[[#This Row],[Dispositivos da Norma]])</f>
        <v>3</v>
      </c>
    </row>
    <row r="16" spans="1:9" ht="14.45" customHeight="1" x14ac:dyDescent="0.25">
      <c r="A16" s="111" t="s">
        <v>23</v>
      </c>
      <c r="B16" s="112" t="s">
        <v>65</v>
      </c>
      <c r="C16" s="112" t="s">
        <v>70</v>
      </c>
      <c r="D16" s="112" t="s">
        <v>326</v>
      </c>
      <c r="E16" s="112" t="s">
        <v>50</v>
      </c>
      <c r="F16" s="112"/>
      <c r="H16" s="152" t="s">
        <v>518</v>
      </c>
      <c r="I16" s="112">
        <f>COUNTIF(Lista_de_contribuições[Dispositivos],Tabela1[[#This Row],[Dispositivos da Norma]])</f>
        <v>3</v>
      </c>
    </row>
    <row r="17" spans="1:14" ht="14.45" customHeight="1" x14ac:dyDescent="0.25">
      <c r="A17" s="111" t="s">
        <v>23</v>
      </c>
      <c r="B17" s="112" t="s">
        <v>74</v>
      </c>
      <c r="C17" s="112" t="s">
        <v>70</v>
      </c>
      <c r="D17" s="112" t="s">
        <v>83</v>
      </c>
      <c r="E17" s="112" t="s">
        <v>50</v>
      </c>
      <c r="F17" s="112" t="s">
        <v>67</v>
      </c>
      <c r="H17" s="152" t="s">
        <v>519</v>
      </c>
      <c r="I17" s="112">
        <f>COUNTIF(Lista_de_contribuições[Dispositivos],Tabela1[[#This Row],[Dispositivos da Norma]])</f>
        <v>5</v>
      </c>
    </row>
    <row r="18" spans="1:14" ht="14.45" customHeight="1" x14ac:dyDescent="0.25">
      <c r="A18" s="111" t="s">
        <v>23</v>
      </c>
      <c r="B18" s="112" t="s">
        <v>74</v>
      </c>
      <c r="C18" s="112" t="s">
        <v>70</v>
      </c>
      <c r="D18" s="112" t="s">
        <v>83</v>
      </c>
      <c r="E18" s="112" t="s">
        <v>50</v>
      </c>
      <c r="F18" s="112" t="s">
        <v>67</v>
      </c>
      <c r="H18" s="152" t="s">
        <v>520</v>
      </c>
      <c r="I18" s="112">
        <f>COUNTIF(Lista_de_contribuições[Dispositivos],Tabela1[[#This Row],[Dispositivos da Norma]])</f>
        <v>4</v>
      </c>
    </row>
    <row r="19" spans="1:14" ht="14.45" customHeight="1" x14ac:dyDescent="0.25">
      <c r="A19" s="111" t="s">
        <v>23</v>
      </c>
      <c r="B19" s="112" t="s">
        <v>74</v>
      </c>
      <c r="C19" s="112" t="s">
        <v>70</v>
      </c>
      <c r="D19" s="112" t="s">
        <v>83</v>
      </c>
      <c r="E19" s="112" t="s">
        <v>50</v>
      </c>
      <c r="F19" s="112" t="s">
        <v>67</v>
      </c>
      <c r="H19" s="152" t="s">
        <v>521</v>
      </c>
      <c r="I19" s="112">
        <f>COUNTIF(Lista_de_contribuições[Dispositivos],Tabela1[[#This Row],[Dispositivos da Norma]])</f>
        <v>3</v>
      </c>
    </row>
    <row r="20" spans="1:14" ht="14.45" customHeight="1" x14ac:dyDescent="0.25">
      <c r="A20" s="111" t="s">
        <v>22</v>
      </c>
      <c r="B20" s="112" t="s">
        <v>57</v>
      </c>
      <c r="C20" s="112" t="s">
        <v>70</v>
      </c>
      <c r="D20" s="112" t="s">
        <v>326</v>
      </c>
      <c r="E20" s="112" t="s">
        <v>50</v>
      </c>
      <c r="F20" s="112"/>
      <c r="H20" s="152" t="s">
        <v>522</v>
      </c>
      <c r="I20" s="112">
        <f>COUNTIF(Lista_de_contribuições[Dispositivos],Tabela1[[#This Row],[Dispositivos da Norma]])</f>
        <v>4</v>
      </c>
      <c r="M20" s="112"/>
      <c r="N20" s="112"/>
    </row>
    <row r="21" spans="1:14" ht="14.45" customHeight="1" x14ac:dyDescent="0.25">
      <c r="A21" s="111" t="s">
        <v>23</v>
      </c>
      <c r="B21" s="112" t="s">
        <v>74</v>
      </c>
      <c r="C21" s="112" t="s">
        <v>72</v>
      </c>
      <c r="D21" s="112" t="s">
        <v>83</v>
      </c>
      <c r="E21" s="112" t="s">
        <v>50</v>
      </c>
      <c r="F21" s="112" t="s">
        <v>67</v>
      </c>
      <c r="H21" s="152" t="s">
        <v>523</v>
      </c>
      <c r="I21" s="112">
        <f>COUNTIF(Lista_de_contribuições[Dispositivos],Tabela1[[#This Row],[Dispositivos da Norma]])</f>
        <v>4</v>
      </c>
      <c r="M21" s="112"/>
      <c r="N21" s="112"/>
    </row>
    <row r="22" spans="1:14" ht="14.45" customHeight="1" x14ac:dyDescent="0.25">
      <c r="A22" s="111"/>
      <c r="B22" s="112"/>
      <c r="C22" s="112"/>
      <c r="D22" s="112"/>
      <c r="E22" s="112"/>
      <c r="F22" s="112"/>
      <c r="H22" s="152" t="s">
        <v>524</v>
      </c>
      <c r="I22" s="112">
        <f>COUNTIF(Lista_de_contribuições[Dispositivos],Tabela1[[#This Row],[Dispositivos da Norma]])</f>
        <v>1</v>
      </c>
      <c r="M22" s="112"/>
      <c r="N22" s="112"/>
    </row>
    <row r="23" spans="1:14" ht="14.45" customHeight="1" x14ac:dyDescent="0.25">
      <c r="A23" s="111"/>
      <c r="B23" s="112"/>
      <c r="C23" s="112"/>
      <c r="D23" s="112"/>
      <c r="E23" s="112"/>
      <c r="F23" s="112"/>
      <c r="H23" s="152" t="s">
        <v>525</v>
      </c>
      <c r="I23" s="112">
        <f>COUNTIF(Lista_de_contribuições[Dispositivos],Tabela1[[#This Row],[Dispositivos da Norma]])</f>
        <v>3</v>
      </c>
      <c r="M23" s="112"/>
      <c r="N23" s="112"/>
    </row>
    <row r="24" spans="1:14" ht="14.45" customHeight="1" x14ac:dyDescent="0.25">
      <c r="A24" s="111"/>
      <c r="B24" s="112"/>
      <c r="C24" s="112"/>
      <c r="D24" s="112"/>
      <c r="E24" s="112"/>
      <c r="F24" s="112"/>
      <c r="H24" s="152" t="s">
        <v>526</v>
      </c>
      <c r="I24" s="112">
        <f>COUNTIF(Lista_de_contribuições[Dispositivos],Tabela1[[#This Row],[Dispositivos da Norma]])</f>
        <v>3</v>
      </c>
      <c r="M24" s="112"/>
      <c r="N24" s="112"/>
    </row>
    <row r="25" spans="1:14" ht="14.45" customHeight="1" x14ac:dyDescent="0.25">
      <c r="A25" s="111"/>
      <c r="B25" s="112"/>
      <c r="C25" s="112"/>
      <c r="D25" s="112"/>
      <c r="E25" s="112"/>
      <c r="F25" s="112"/>
      <c r="H25" s="152" t="s">
        <v>527</v>
      </c>
      <c r="I25" s="112">
        <f>COUNTIF(Lista_de_contribuições[Dispositivos],Tabela1[[#This Row],[Dispositivos da Norma]])</f>
        <v>5</v>
      </c>
      <c r="M25" s="112"/>
      <c r="N25" s="112"/>
    </row>
    <row r="26" spans="1:14" ht="14.45" customHeight="1" x14ac:dyDescent="0.25">
      <c r="A26" s="111"/>
      <c r="C26" s="112"/>
      <c r="D26" s="112"/>
      <c r="E26" s="112"/>
      <c r="F26" s="112"/>
      <c r="H26" s="152" t="s">
        <v>528</v>
      </c>
      <c r="I26" s="112">
        <f>COUNTIF(Lista_de_contribuições[Dispositivos],Tabela1[[#This Row],[Dispositivos da Norma]])</f>
        <v>3</v>
      </c>
      <c r="M26" s="112"/>
      <c r="N26" s="112"/>
    </row>
    <row r="27" spans="1:14" ht="14.45" customHeight="1" x14ac:dyDescent="0.25">
      <c r="A27" s="111"/>
      <c r="C27" s="112"/>
      <c r="D27" s="112"/>
      <c r="E27" s="112"/>
      <c r="F27" s="112"/>
      <c r="H27" s="152" t="s">
        <v>529</v>
      </c>
      <c r="I27" s="112">
        <f>COUNTIF(Lista_de_contribuições[Dispositivos],Tabela1[[#This Row],[Dispositivos da Norma]])</f>
        <v>1</v>
      </c>
      <c r="M27" s="112"/>
      <c r="N27" s="112"/>
    </row>
    <row r="28" spans="1:14" ht="14.45" customHeight="1" x14ac:dyDescent="0.25">
      <c r="A28" s="111"/>
      <c r="B28" s="112"/>
      <c r="C28" s="112"/>
      <c r="D28" s="112"/>
      <c r="E28" s="112"/>
      <c r="F28" s="112"/>
      <c r="H28" s="152" t="s">
        <v>530</v>
      </c>
      <c r="I28" s="112">
        <f>COUNTIF(Lista_de_contribuições[Dispositivos],Tabela1[[#This Row],[Dispositivos da Norma]])</f>
        <v>1</v>
      </c>
      <c r="M28" s="112"/>
      <c r="N28" s="112"/>
    </row>
    <row r="29" spans="1:14" ht="14.45" customHeight="1" x14ac:dyDescent="0.25">
      <c r="A29" s="111"/>
      <c r="B29" s="112"/>
      <c r="C29" s="112"/>
      <c r="D29" s="112"/>
      <c r="E29" s="112"/>
      <c r="F29" s="112"/>
      <c r="H29" s="152" t="s">
        <v>531</v>
      </c>
      <c r="I29" s="112">
        <f>COUNTIF(Lista_de_contribuições[Dispositivos],Tabela1[[#This Row],[Dispositivos da Norma]])</f>
        <v>4</v>
      </c>
      <c r="M29" s="112"/>
      <c r="N29" s="112"/>
    </row>
    <row r="30" spans="1:14" x14ac:dyDescent="0.25">
      <c r="A30" s="111"/>
      <c r="B30" s="112"/>
      <c r="C30" s="112"/>
      <c r="D30" s="112"/>
      <c r="E30" s="112"/>
      <c r="F30" s="112"/>
      <c r="H30" s="152" t="s">
        <v>532</v>
      </c>
      <c r="I30" s="112">
        <f>COUNTIF(Lista_de_contribuições[Dispositivos],Tabela1[[#This Row],[Dispositivos da Norma]])</f>
        <v>4</v>
      </c>
      <c r="M30" s="112"/>
      <c r="N30" s="112"/>
    </row>
    <row r="31" spans="1:14" x14ac:dyDescent="0.25">
      <c r="A31" s="111"/>
      <c r="B31" s="112"/>
      <c r="C31" s="112"/>
      <c r="D31" s="112"/>
      <c r="E31" s="112"/>
      <c r="F31" s="112"/>
      <c r="H31" s="152" t="s">
        <v>533</v>
      </c>
      <c r="I31" s="112">
        <f>COUNTIF(Lista_de_contribuições[Dispositivos],Tabela1[[#This Row],[Dispositivos da Norma]])</f>
        <v>5</v>
      </c>
      <c r="M31" s="112"/>
      <c r="N31" s="112"/>
    </row>
    <row r="32" spans="1:14" x14ac:dyDescent="0.25">
      <c r="A32" s="111"/>
      <c r="C32" s="112"/>
      <c r="D32" s="112"/>
      <c r="E32" s="112"/>
      <c r="F32" s="112"/>
      <c r="H32" s="152" t="s">
        <v>534</v>
      </c>
      <c r="I32" s="112">
        <f>COUNTIF(Lista_de_contribuições[Dispositivos],Tabela1[[#This Row],[Dispositivos da Norma]])</f>
        <v>2</v>
      </c>
      <c r="M32" s="112"/>
      <c r="N32" s="112"/>
    </row>
    <row r="33" spans="1:14" x14ac:dyDescent="0.25">
      <c r="A33" s="111"/>
      <c r="C33" s="112"/>
      <c r="D33" s="112"/>
      <c r="E33" s="112"/>
      <c r="F33" s="112"/>
      <c r="H33" s="152" t="s">
        <v>535</v>
      </c>
      <c r="I33" s="112">
        <f>COUNTIF(Lista_de_contribuições[Dispositivos],Tabela1[[#This Row],[Dispositivos da Norma]])</f>
        <v>3</v>
      </c>
      <c r="M33" s="112"/>
      <c r="N33" s="112"/>
    </row>
    <row r="34" spans="1:14" x14ac:dyDescent="0.25">
      <c r="A34" s="111"/>
      <c r="B34" s="112"/>
      <c r="C34" s="112"/>
      <c r="D34" s="112"/>
      <c r="E34" s="112"/>
      <c r="F34" s="112"/>
      <c r="H34" s="152" t="s">
        <v>536</v>
      </c>
      <c r="I34" s="112">
        <f>COUNTIF(Lista_de_contribuições[Dispositivos],Tabela1[[#This Row],[Dispositivos da Norma]])</f>
        <v>1</v>
      </c>
      <c r="M34" s="112"/>
      <c r="N34" s="112"/>
    </row>
    <row r="35" spans="1:14" x14ac:dyDescent="0.25">
      <c r="A35" s="111"/>
      <c r="B35" s="112"/>
      <c r="C35" s="112"/>
      <c r="D35" s="112"/>
      <c r="E35" s="112"/>
      <c r="F35" s="112"/>
      <c r="H35" s="152" t="s">
        <v>537</v>
      </c>
      <c r="I35" s="112">
        <f>COUNTIF(Lista_de_contribuições[Dispositivos],Tabela1[[#This Row],[Dispositivos da Norma]])</f>
        <v>2</v>
      </c>
      <c r="M35" s="112"/>
      <c r="N35" s="112"/>
    </row>
    <row r="36" spans="1:14" x14ac:dyDescent="0.25">
      <c r="A36" s="111"/>
      <c r="B36" s="112"/>
      <c r="C36" s="112"/>
      <c r="D36" s="112"/>
      <c r="E36" s="112"/>
      <c r="F36" s="112"/>
      <c r="H36" s="152" t="s">
        <v>538</v>
      </c>
      <c r="I36" s="112">
        <f>COUNTIF(Lista_de_contribuições[Dispositivos],Tabela1[[#This Row],[Dispositivos da Norma]])</f>
        <v>1</v>
      </c>
      <c r="M36" s="112"/>
      <c r="N36" s="112"/>
    </row>
    <row r="37" spans="1:14" x14ac:dyDescent="0.25">
      <c r="A37" s="111"/>
      <c r="B37" s="112"/>
      <c r="C37" s="112"/>
      <c r="D37" s="112"/>
      <c r="E37" s="112"/>
      <c r="F37" s="112"/>
      <c r="H37" s="152" t="s">
        <v>539</v>
      </c>
      <c r="I37" s="112">
        <f>COUNTIF(Lista_de_contribuições[Dispositivos],Tabela1[[#This Row],[Dispositivos da Norma]])</f>
        <v>1</v>
      </c>
    </row>
    <row r="38" spans="1:14" x14ac:dyDescent="0.25">
      <c r="A38" s="111"/>
      <c r="C38" s="112"/>
      <c r="D38" s="112"/>
      <c r="E38" s="112"/>
      <c r="F38" s="112"/>
      <c r="H38" s="152" t="s">
        <v>540</v>
      </c>
      <c r="I38" s="112">
        <f>COUNTIF(Lista_de_contribuições[Dispositivos],Tabela1[[#This Row],[Dispositivos da Norma]])</f>
        <v>4</v>
      </c>
    </row>
    <row r="39" spans="1:14" x14ac:dyDescent="0.25">
      <c r="A39" s="111"/>
      <c r="C39" s="112"/>
      <c r="D39" s="112"/>
      <c r="E39" s="112"/>
      <c r="F39" s="112"/>
      <c r="H39" s="152" t="s">
        <v>541</v>
      </c>
      <c r="I39" s="112">
        <f>COUNTIF(Lista_de_contribuições[Dispositivos],Tabela1[[#This Row],[Dispositivos da Norma]])</f>
        <v>1</v>
      </c>
    </row>
    <row r="40" spans="1:14" x14ac:dyDescent="0.25">
      <c r="A40" s="133"/>
      <c r="B40" s="112"/>
      <c r="C40" s="112"/>
      <c r="D40" s="112"/>
      <c r="E40" s="112"/>
      <c r="F40" s="112"/>
      <c r="H40" s="152" t="s">
        <v>542</v>
      </c>
      <c r="I40" s="112">
        <f>COUNTIF(Lista_de_contribuições[Dispositivos],Tabela1[[#This Row],[Dispositivos da Norma]])</f>
        <v>1</v>
      </c>
    </row>
    <row r="41" spans="1:14" x14ac:dyDescent="0.25">
      <c r="A41" s="133"/>
      <c r="B41" s="112"/>
      <c r="C41" s="112"/>
      <c r="D41" s="112"/>
      <c r="E41" s="112"/>
      <c r="F41" s="112"/>
      <c r="H41" s="152" t="s">
        <v>543</v>
      </c>
      <c r="I41" s="112">
        <f>COUNTIF(Lista_de_contribuições[Dispositivos],Tabela1[[#This Row],[Dispositivos da Norma]])</f>
        <v>2</v>
      </c>
    </row>
    <row r="42" spans="1:14" x14ac:dyDescent="0.25">
      <c r="A42" s="133"/>
      <c r="B42" s="112"/>
      <c r="C42" s="112"/>
      <c r="D42" s="112"/>
      <c r="E42" s="112"/>
      <c r="F42" s="112"/>
      <c r="H42" s="152" t="s">
        <v>544</v>
      </c>
      <c r="I42" s="112">
        <f>COUNTIF(Lista_de_contribuições[Dispositivos],Tabela1[[#This Row],[Dispositivos da Norma]])</f>
        <v>3</v>
      </c>
    </row>
    <row r="43" spans="1:14" x14ac:dyDescent="0.25">
      <c r="A43" s="133"/>
      <c r="B43" s="112"/>
      <c r="C43" s="112"/>
      <c r="D43" s="112"/>
      <c r="E43" s="112"/>
      <c r="F43" s="112"/>
      <c r="H43" s="152" t="s">
        <v>545</v>
      </c>
      <c r="I43" s="112">
        <f>COUNTIF(Lista_de_contribuições[Dispositivos],Tabela1[[#This Row],[Dispositivos da Norma]])</f>
        <v>5</v>
      </c>
    </row>
    <row r="44" spans="1:14" x14ac:dyDescent="0.25">
      <c r="A44" s="133"/>
      <c r="B44" s="112"/>
      <c r="C44" s="112"/>
      <c r="D44" s="112"/>
      <c r="E44" s="112"/>
      <c r="F44" s="112"/>
      <c r="H44" s="152" t="s">
        <v>546</v>
      </c>
      <c r="I44" s="112">
        <f>COUNTIF(Lista_de_contribuições[Dispositivos],Tabela1[[#This Row],[Dispositivos da Norma]])</f>
        <v>1</v>
      </c>
    </row>
    <row r="45" spans="1:14" x14ac:dyDescent="0.25">
      <c r="A45" s="133"/>
      <c r="B45" s="112"/>
      <c r="C45" s="112"/>
      <c r="D45" s="112"/>
      <c r="E45" s="112"/>
      <c r="F45" s="112"/>
      <c r="H45" s="152" t="s">
        <v>547</v>
      </c>
      <c r="I45" s="112">
        <f>COUNTIF(Lista_de_contribuições[Dispositivos],Tabela1[[#This Row],[Dispositivos da Norma]])</f>
        <v>4</v>
      </c>
    </row>
    <row r="46" spans="1:14" x14ac:dyDescent="0.25">
      <c r="A46" s="133"/>
      <c r="B46" s="112"/>
      <c r="C46" s="112"/>
      <c r="D46" s="112"/>
      <c r="E46" s="112"/>
      <c r="F46" s="112"/>
      <c r="H46" s="152" t="s">
        <v>548</v>
      </c>
      <c r="I46" s="112">
        <f>COUNTIF(Lista_de_contribuições[Dispositivos],Tabela1[[#This Row],[Dispositivos da Norma]])</f>
        <v>1</v>
      </c>
    </row>
    <row r="47" spans="1:14" x14ac:dyDescent="0.25">
      <c r="A47" s="133"/>
      <c r="B47" s="112"/>
      <c r="C47" s="112"/>
      <c r="D47" s="112"/>
      <c r="E47" s="112"/>
      <c r="F47" s="112"/>
      <c r="H47" s="152" t="s">
        <v>549</v>
      </c>
      <c r="I47" s="112">
        <f>COUNTIF(Lista_de_contribuições[Dispositivos],Tabela1[[#This Row],[Dispositivos da Norma]])</f>
        <v>1</v>
      </c>
    </row>
    <row r="48" spans="1:14" x14ac:dyDescent="0.25">
      <c r="A48" s="133"/>
      <c r="B48" s="112"/>
      <c r="C48" s="112"/>
      <c r="D48" s="112"/>
      <c r="E48" s="112"/>
      <c r="F48" s="112"/>
      <c r="H48" s="152" t="s">
        <v>550</v>
      </c>
      <c r="I48" s="112">
        <f>COUNTIF(Lista_de_contribuições[Dispositivos],Tabela1[[#This Row],[Dispositivos da Norma]])</f>
        <v>1</v>
      </c>
    </row>
    <row r="49" spans="1:9" x14ac:dyDescent="0.25">
      <c r="A49" s="133"/>
      <c r="B49" s="112"/>
      <c r="C49" s="112"/>
      <c r="D49" s="112"/>
      <c r="E49" s="112"/>
      <c r="F49" s="112"/>
      <c r="H49" s="152" t="s">
        <v>551</v>
      </c>
      <c r="I49" s="112">
        <f>COUNTIF(Lista_de_contribuições[Dispositivos],Tabela1[[#This Row],[Dispositivos da Norma]])</f>
        <v>1</v>
      </c>
    </row>
    <row r="50" spans="1:9" x14ac:dyDescent="0.25">
      <c r="A50" s="133"/>
      <c r="B50" s="112"/>
      <c r="C50" s="112"/>
      <c r="D50" s="112"/>
      <c r="E50" s="112"/>
      <c r="F50" s="112"/>
      <c r="H50" s="152" t="s">
        <v>552</v>
      </c>
      <c r="I50" s="112">
        <f>COUNTIF(Lista_de_contribuições[Dispositivos],Tabela1[[#This Row],[Dispositivos da Norma]])</f>
        <v>3</v>
      </c>
    </row>
    <row r="51" spans="1:9" x14ac:dyDescent="0.25">
      <c r="A51" s="133"/>
      <c r="B51" s="112"/>
      <c r="C51" s="112"/>
      <c r="D51" s="112"/>
      <c r="E51" s="112"/>
      <c r="F51" s="112"/>
      <c r="H51" s="152" t="s">
        <v>553</v>
      </c>
      <c r="I51" s="112">
        <f>COUNTIF(Lista_de_contribuições[Dispositivos],Tabela1[[#This Row],[Dispositivos da Norma]])</f>
        <v>1</v>
      </c>
    </row>
    <row r="52" spans="1:9" x14ac:dyDescent="0.25">
      <c r="A52" s="133"/>
      <c r="B52" s="112"/>
      <c r="C52" s="112"/>
      <c r="D52" s="112"/>
      <c r="E52" s="112"/>
      <c r="F52" s="112"/>
      <c r="H52" s="152" t="s">
        <v>554</v>
      </c>
      <c r="I52" s="112">
        <f>COUNTIF(Lista_de_contribuições[Dispositivos],Tabela1[[#This Row],[Dispositivos da Norma]])</f>
        <v>2</v>
      </c>
    </row>
    <row r="53" spans="1:9" x14ac:dyDescent="0.25">
      <c r="A53" s="133"/>
      <c r="B53" s="112"/>
      <c r="C53" s="112"/>
      <c r="D53" s="112"/>
      <c r="E53" s="112"/>
      <c r="F53" s="112"/>
      <c r="H53" s="152" t="s">
        <v>555</v>
      </c>
      <c r="I53" s="112">
        <f>COUNTIF(Lista_de_contribuições[Dispositivos],Tabela1[[#This Row],[Dispositivos da Norma]])</f>
        <v>2</v>
      </c>
    </row>
    <row r="54" spans="1:9" x14ac:dyDescent="0.25">
      <c r="A54" s="133"/>
      <c r="B54" s="112"/>
      <c r="C54" s="112"/>
      <c r="D54" s="112"/>
      <c r="E54" s="112"/>
      <c r="F54" s="112"/>
      <c r="H54" s="152" t="s">
        <v>556</v>
      </c>
      <c r="I54" s="112">
        <f>COUNTIF(Lista_de_contribuições[Dispositivos],Tabela1[[#This Row],[Dispositivos da Norma]])</f>
        <v>2</v>
      </c>
    </row>
    <row r="55" spans="1:9" x14ac:dyDescent="0.25">
      <c r="A55" s="133"/>
      <c r="B55" s="112"/>
      <c r="C55" s="112"/>
      <c r="D55" s="112"/>
      <c r="E55" s="112"/>
      <c r="F55" s="112"/>
      <c r="H55" s="152" t="s">
        <v>557</v>
      </c>
      <c r="I55" s="112">
        <f>COUNTIF(Lista_de_contribuições[Dispositivos],Tabela1[[#This Row],[Dispositivos da Norma]])</f>
        <v>2</v>
      </c>
    </row>
    <row r="56" spans="1:9" x14ac:dyDescent="0.25">
      <c r="A56" s="133"/>
      <c r="B56" s="112"/>
      <c r="C56" s="112"/>
      <c r="D56" s="112"/>
      <c r="E56" s="112"/>
      <c r="F56" s="112"/>
      <c r="H56" s="152" t="s">
        <v>558</v>
      </c>
      <c r="I56" s="112">
        <f>COUNTIF(Lista_de_contribuições[Dispositivos],Tabela1[[#This Row],[Dispositivos da Norma]])</f>
        <v>1</v>
      </c>
    </row>
    <row r="57" spans="1:9" x14ac:dyDescent="0.25">
      <c r="A57" s="133"/>
      <c r="B57" s="112"/>
      <c r="C57" s="112"/>
      <c r="D57" s="112"/>
      <c r="E57" s="112"/>
      <c r="F57" s="112"/>
      <c r="H57" s="152" t="s">
        <v>559</v>
      </c>
      <c r="I57" s="112">
        <f>COUNTIF(Lista_de_contribuições[Dispositivos],Tabela1[[#This Row],[Dispositivos da Norma]])</f>
        <v>1</v>
      </c>
    </row>
    <row r="58" spans="1:9" x14ac:dyDescent="0.25">
      <c r="A58" s="133"/>
      <c r="B58" s="112"/>
      <c r="C58" s="112"/>
      <c r="D58" s="112"/>
      <c r="E58" s="112"/>
      <c r="F58" s="112"/>
      <c r="H58" s="152" t="s">
        <v>560</v>
      </c>
      <c r="I58" s="112">
        <f>COUNTIF(Lista_de_contribuições[Dispositivos],Tabela1[[#This Row],[Dispositivos da Norma]])</f>
        <v>4</v>
      </c>
    </row>
    <row r="59" spans="1:9" x14ac:dyDescent="0.25">
      <c r="A59" s="133"/>
      <c r="B59" s="112"/>
      <c r="C59" s="112"/>
      <c r="D59" s="112"/>
      <c r="E59" s="112"/>
      <c r="F59" s="112"/>
      <c r="H59" s="152" t="s">
        <v>561</v>
      </c>
      <c r="I59" s="112">
        <f>COUNTIF(Lista_de_contribuições[Dispositivos],Tabela1[[#This Row],[Dispositivos da Norma]])</f>
        <v>1</v>
      </c>
    </row>
    <row r="60" spans="1:9" x14ac:dyDescent="0.25">
      <c r="A60" s="133"/>
      <c r="B60" s="112"/>
      <c r="C60" s="112"/>
      <c r="D60" s="112"/>
      <c r="E60" s="112"/>
      <c r="F60" s="112"/>
    </row>
    <row r="61" spans="1:9" x14ac:dyDescent="0.25">
      <c r="A61" s="133"/>
      <c r="B61" s="112"/>
      <c r="C61" s="112"/>
      <c r="D61" s="112"/>
      <c r="E61" s="112"/>
      <c r="F61" s="112"/>
    </row>
    <row r="62" spans="1:9" x14ac:dyDescent="0.25">
      <c r="A62" s="133"/>
      <c r="B62" s="112"/>
      <c r="C62" s="112"/>
      <c r="D62" s="112"/>
      <c r="E62" s="112"/>
      <c r="F62" s="112"/>
    </row>
    <row r="63" spans="1:9" x14ac:dyDescent="0.25">
      <c r="A63" s="133"/>
      <c r="B63" s="112"/>
      <c r="C63" s="112"/>
      <c r="D63" s="112"/>
      <c r="E63" s="112"/>
      <c r="F63" s="112"/>
    </row>
    <row r="64" spans="1:9" x14ac:dyDescent="0.25">
      <c r="A64" s="133"/>
      <c r="B64" s="112"/>
      <c r="C64" s="112"/>
      <c r="D64" s="112"/>
      <c r="E64" s="112"/>
      <c r="F64" s="112"/>
    </row>
    <row r="65" spans="1:6" x14ac:dyDescent="0.25">
      <c r="A65" s="133"/>
      <c r="B65" s="112"/>
      <c r="C65" s="112"/>
      <c r="D65" s="112"/>
      <c r="E65" s="112"/>
      <c r="F65" s="112"/>
    </row>
    <row r="66" spans="1:6" x14ac:dyDescent="0.25">
      <c r="A66" s="133"/>
      <c r="B66" s="112"/>
      <c r="C66" s="112"/>
      <c r="D66" s="112"/>
      <c r="E66" s="112"/>
      <c r="F66" s="112"/>
    </row>
    <row r="67" spans="1:6" x14ac:dyDescent="0.25">
      <c r="A67" s="133"/>
      <c r="B67" s="112"/>
      <c r="C67" s="112"/>
      <c r="D67" s="112"/>
      <c r="E67" s="112"/>
      <c r="F67" s="112"/>
    </row>
    <row r="68" spans="1:6" x14ac:dyDescent="0.25">
      <c r="A68" s="133"/>
      <c r="B68" s="112"/>
      <c r="C68" s="112"/>
      <c r="D68" s="112"/>
      <c r="E68" s="112"/>
      <c r="F68" s="112"/>
    </row>
    <row r="69" spans="1:6" x14ac:dyDescent="0.25">
      <c r="A69" s="133"/>
      <c r="B69" s="112"/>
      <c r="C69" s="112"/>
      <c r="D69" s="112"/>
      <c r="E69" s="112"/>
      <c r="F69" s="112"/>
    </row>
    <row r="70" spans="1:6" x14ac:dyDescent="0.25">
      <c r="A70" s="133"/>
      <c r="B70" s="112"/>
      <c r="C70" s="112"/>
      <c r="D70" s="112"/>
      <c r="E70" s="112"/>
      <c r="F70" s="112"/>
    </row>
    <row r="71" spans="1:6" x14ac:dyDescent="0.25">
      <c r="A71" s="133"/>
      <c r="B71" s="112"/>
      <c r="C71" s="112"/>
      <c r="D71" s="112"/>
      <c r="E71" s="112"/>
      <c r="F71" s="112"/>
    </row>
    <row r="72" spans="1:6" x14ac:dyDescent="0.25">
      <c r="A72" s="133"/>
      <c r="B72" s="112"/>
      <c r="C72" s="112"/>
      <c r="D72" s="112"/>
      <c r="E72" s="112"/>
      <c r="F72" s="112"/>
    </row>
    <row r="73" spans="1:6" x14ac:dyDescent="0.25">
      <c r="A73" s="133"/>
      <c r="B73" s="112"/>
      <c r="C73" s="112"/>
      <c r="D73" s="112"/>
      <c r="E73" s="112"/>
      <c r="F73" s="112"/>
    </row>
    <row r="74" spans="1:6" x14ac:dyDescent="0.25">
      <c r="A74" s="133"/>
      <c r="B74" s="112"/>
      <c r="C74" s="112"/>
      <c r="D74" s="112"/>
      <c r="E74" s="112"/>
      <c r="F74" s="112"/>
    </row>
    <row r="75" spans="1:6" x14ac:dyDescent="0.25">
      <c r="A75" s="133"/>
      <c r="B75" s="112"/>
      <c r="C75" s="112"/>
      <c r="D75" s="112"/>
      <c r="E75" s="112"/>
      <c r="F75" s="112"/>
    </row>
    <row r="76" spans="1:6" x14ac:dyDescent="0.25">
      <c r="A76" s="133"/>
      <c r="B76" s="112"/>
      <c r="C76" s="112"/>
      <c r="D76" s="112"/>
      <c r="E76" s="112"/>
      <c r="F76" s="112"/>
    </row>
    <row r="77" spans="1:6" x14ac:dyDescent="0.25">
      <c r="A77" s="133"/>
      <c r="B77" s="112"/>
      <c r="C77" s="112"/>
      <c r="D77" s="112"/>
      <c r="E77" s="112"/>
      <c r="F77" s="112"/>
    </row>
    <row r="78" spans="1:6" x14ac:dyDescent="0.25">
      <c r="A78" s="133"/>
      <c r="B78" s="112"/>
      <c r="C78" s="112"/>
      <c r="D78" s="112"/>
      <c r="E78" s="112"/>
      <c r="F78" s="112"/>
    </row>
    <row r="79" spans="1:6" x14ac:dyDescent="0.25">
      <c r="A79" s="133"/>
      <c r="B79" s="112"/>
      <c r="C79" s="112"/>
      <c r="D79" s="112"/>
      <c r="E79" s="112"/>
      <c r="F79" s="112"/>
    </row>
    <row r="80" spans="1:6" x14ac:dyDescent="0.25">
      <c r="A80" s="133"/>
      <c r="B80" s="112"/>
      <c r="C80" s="112"/>
      <c r="D80" s="112"/>
      <c r="E80" s="112"/>
      <c r="F80" s="112"/>
    </row>
    <row r="81" spans="1:6" x14ac:dyDescent="0.25">
      <c r="A81" s="133"/>
      <c r="B81" s="112"/>
      <c r="C81" s="112"/>
      <c r="D81" s="112"/>
      <c r="E81" s="112"/>
      <c r="F81" s="112"/>
    </row>
    <row r="82" spans="1:6" x14ac:dyDescent="0.25">
      <c r="A82" s="133"/>
      <c r="B82" s="112"/>
      <c r="C82" s="112"/>
      <c r="D82" s="112"/>
      <c r="E82" s="112"/>
      <c r="F82" s="112"/>
    </row>
    <row r="83" spans="1:6" x14ac:dyDescent="0.25">
      <c r="A83" s="133"/>
      <c r="B83" s="112"/>
      <c r="C83" s="112"/>
      <c r="D83" s="112"/>
      <c r="E83" s="112"/>
      <c r="F83" s="112"/>
    </row>
    <row r="84" spans="1:6" x14ac:dyDescent="0.25">
      <c r="A84" s="133"/>
      <c r="B84" s="112"/>
      <c r="C84" s="112"/>
      <c r="D84" s="112"/>
      <c r="E84" s="112"/>
      <c r="F84" s="112"/>
    </row>
    <row r="85" spans="1:6" x14ac:dyDescent="0.25">
      <c r="A85" s="133"/>
      <c r="B85" s="112"/>
      <c r="C85" s="112"/>
      <c r="D85" s="112"/>
      <c r="E85" s="112"/>
      <c r="F85" s="112"/>
    </row>
    <row r="86" spans="1:6" x14ac:dyDescent="0.25">
      <c r="A86" s="132"/>
      <c r="C86" s="112"/>
      <c r="D86" s="112"/>
      <c r="E86" s="112"/>
      <c r="F86" s="112"/>
    </row>
    <row r="87" spans="1:6" x14ac:dyDescent="0.25">
      <c r="A87" s="132"/>
      <c r="C87" s="112"/>
      <c r="D87" s="112"/>
      <c r="E87" s="112"/>
      <c r="F87" s="112"/>
    </row>
    <row r="88" spans="1:6" x14ac:dyDescent="0.25">
      <c r="A88" s="132"/>
      <c r="C88" s="112"/>
      <c r="D88" s="112"/>
      <c r="E88" s="112"/>
      <c r="F88" s="112"/>
    </row>
    <row r="89" spans="1:6" x14ac:dyDescent="0.25">
      <c r="A89" s="133"/>
      <c r="C89" s="112"/>
      <c r="D89" s="112"/>
      <c r="E89" s="112"/>
      <c r="F89" s="112"/>
    </row>
    <row r="90" spans="1:6" x14ac:dyDescent="0.25">
      <c r="A90" s="133"/>
      <c r="C90" s="112"/>
      <c r="D90" s="112"/>
      <c r="E90" s="112"/>
      <c r="F90" s="112"/>
    </row>
    <row r="91" spans="1:6" x14ac:dyDescent="0.25">
      <c r="A91" s="133"/>
      <c r="C91" s="112"/>
      <c r="D91" s="112"/>
      <c r="E91" s="112"/>
      <c r="F91" s="112"/>
    </row>
    <row r="92" spans="1:6" x14ac:dyDescent="0.25">
      <c r="A92" s="133"/>
      <c r="C92" s="112"/>
      <c r="D92" s="112"/>
      <c r="E92" s="112"/>
      <c r="F92" s="112"/>
    </row>
    <row r="93" spans="1:6" x14ac:dyDescent="0.25">
      <c r="A93" s="133"/>
      <c r="C93" s="112"/>
      <c r="D93" s="112"/>
      <c r="E93" s="112"/>
      <c r="F93" s="112"/>
    </row>
    <row r="94" spans="1:6" x14ac:dyDescent="0.25">
      <c r="A94" s="112"/>
      <c r="B94" s="131"/>
      <c r="C94" s="112"/>
      <c r="D94" s="112"/>
    </row>
    <row r="95" spans="1:6" x14ac:dyDescent="0.25">
      <c r="A95" s="112"/>
      <c r="B95" s="131"/>
      <c r="C95" s="112"/>
      <c r="D95" s="112"/>
    </row>
    <row r="96" spans="1:6" x14ac:dyDescent="0.25">
      <c r="A96" s="112"/>
      <c r="B96" s="131"/>
      <c r="C96" s="112"/>
      <c r="D96" s="112"/>
    </row>
    <row r="97" spans="1:4" x14ac:dyDescent="0.25">
      <c r="A97" s="112"/>
      <c r="B97" s="131"/>
      <c r="C97" s="112"/>
      <c r="D97" s="112"/>
    </row>
    <row r="98" spans="1:4" x14ac:dyDescent="0.25">
      <c r="A98" s="112"/>
      <c r="B98" s="131"/>
      <c r="C98" s="112"/>
      <c r="D98" s="112"/>
    </row>
    <row r="99" spans="1:4" x14ac:dyDescent="0.25">
      <c r="A99" s="112"/>
      <c r="B99" s="131"/>
      <c r="C99" s="112"/>
      <c r="D99" s="112"/>
    </row>
    <row r="100" spans="1:4" x14ac:dyDescent="0.25">
      <c r="A100" s="112"/>
      <c r="B100" s="131"/>
      <c r="C100" s="112"/>
      <c r="D100" s="112"/>
    </row>
    <row r="101" spans="1:4" x14ac:dyDescent="0.25">
      <c r="A101" s="112"/>
      <c r="B101" s="131"/>
      <c r="C101" s="112"/>
      <c r="D101" s="112"/>
    </row>
    <row r="102" spans="1:4" x14ac:dyDescent="0.25">
      <c r="A102" s="112"/>
      <c r="B102" s="131"/>
      <c r="C102" s="112"/>
      <c r="D102" s="112"/>
    </row>
    <row r="103" spans="1:4" x14ac:dyDescent="0.25">
      <c r="A103" s="112"/>
      <c r="B103" s="131"/>
      <c r="C103" s="112"/>
      <c r="D103" s="112"/>
    </row>
    <row r="104" spans="1:4" x14ac:dyDescent="0.25">
      <c r="A104" s="112"/>
      <c r="B104" s="131"/>
      <c r="C104" s="112"/>
      <c r="D104" s="112"/>
    </row>
    <row r="105" spans="1:4" x14ac:dyDescent="0.25">
      <c r="A105" s="112"/>
      <c r="B105" s="131"/>
      <c r="C105" s="112"/>
      <c r="D105" s="112"/>
    </row>
    <row r="106" spans="1:4" x14ac:dyDescent="0.25">
      <c r="A106" s="112"/>
      <c r="B106" s="131"/>
      <c r="C106" s="112"/>
      <c r="D106" s="112"/>
    </row>
    <row r="107" spans="1:4" x14ac:dyDescent="0.25">
      <c r="A107" s="112"/>
      <c r="B107" s="131"/>
      <c r="C107" s="112"/>
      <c r="D107" s="112"/>
    </row>
    <row r="108" spans="1:4" x14ac:dyDescent="0.25">
      <c r="A108" s="112"/>
      <c r="B108" s="131"/>
      <c r="C108" s="112"/>
      <c r="D108" s="112"/>
    </row>
    <row r="109" spans="1:4" x14ac:dyDescent="0.25">
      <c r="A109" s="112"/>
      <c r="B109" s="131"/>
      <c r="C109" s="112"/>
      <c r="D109" s="112"/>
    </row>
    <row r="110" spans="1:4" x14ac:dyDescent="0.25">
      <c r="A110" s="112"/>
      <c r="B110" s="131"/>
      <c r="C110" s="112"/>
      <c r="D110" s="112"/>
    </row>
    <row r="111" spans="1:4" x14ac:dyDescent="0.25">
      <c r="A111" s="112"/>
      <c r="B111" s="131"/>
      <c r="C111" s="112"/>
      <c r="D111" s="112"/>
    </row>
    <row r="112" spans="1:4" x14ac:dyDescent="0.25">
      <c r="A112" s="112"/>
      <c r="B112" s="131"/>
      <c r="C112" s="112"/>
      <c r="D112" s="112"/>
    </row>
    <row r="113" spans="1:4" x14ac:dyDescent="0.25">
      <c r="A113" s="112"/>
      <c r="B113" s="131"/>
      <c r="C113" s="112"/>
      <c r="D113" s="112"/>
    </row>
    <row r="114" spans="1:4" x14ac:dyDescent="0.25">
      <c r="A114" s="112"/>
      <c r="B114" s="131"/>
      <c r="C114" s="112"/>
      <c r="D114" s="112"/>
    </row>
    <row r="115" spans="1:4" x14ac:dyDescent="0.25">
      <c r="A115" s="112"/>
      <c r="B115" s="131"/>
      <c r="C115" s="112"/>
      <c r="D115" s="112"/>
    </row>
    <row r="116" spans="1:4" x14ac:dyDescent="0.25">
      <c r="A116" s="112"/>
      <c r="B116" s="131"/>
      <c r="C116" s="112"/>
      <c r="D116" s="112"/>
    </row>
    <row r="117" spans="1:4" x14ac:dyDescent="0.25">
      <c r="A117" s="112"/>
      <c r="B117" s="131"/>
      <c r="C117" s="112"/>
      <c r="D117" s="112"/>
    </row>
    <row r="118" spans="1:4" x14ac:dyDescent="0.25">
      <c r="A118" s="112"/>
      <c r="B118" s="131"/>
      <c r="C118" s="112"/>
      <c r="D118" s="112"/>
    </row>
    <row r="119" spans="1:4" x14ac:dyDescent="0.25">
      <c r="A119" s="112"/>
      <c r="B119" s="131"/>
      <c r="C119" s="112"/>
      <c r="D119" s="112"/>
    </row>
    <row r="120" spans="1:4" x14ac:dyDescent="0.25">
      <c r="A120" s="112"/>
      <c r="B120" s="131"/>
      <c r="C120" s="112"/>
      <c r="D120" s="112"/>
    </row>
    <row r="121" spans="1:4" x14ac:dyDescent="0.25">
      <c r="A121" s="112"/>
      <c r="B121" s="131"/>
      <c r="C121" s="112"/>
      <c r="D121" s="112"/>
    </row>
    <row r="122" spans="1:4" x14ac:dyDescent="0.25">
      <c r="A122" s="112"/>
      <c r="B122" s="131"/>
      <c r="C122" s="112"/>
      <c r="D122" s="112"/>
    </row>
    <row r="123" spans="1:4" x14ac:dyDescent="0.25">
      <c r="A123" s="112"/>
      <c r="B123" s="131"/>
      <c r="C123" s="112"/>
      <c r="D123" s="112"/>
    </row>
    <row r="124" spans="1:4" x14ac:dyDescent="0.25">
      <c r="A124" s="112"/>
      <c r="B124" s="131"/>
      <c r="C124" s="112"/>
      <c r="D124" s="112"/>
    </row>
    <row r="125" spans="1:4" x14ac:dyDescent="0.25">
      <c r="A125" s="112"/>
      <c r="B125" s="131"/>
      <c r="C125" s="112"/>
      <c r="D125" s="112"/>
    </row>
    <row r="126" spans="1:4" x14ac:dyDescent="0.25">
      <c r="A126" s="112"/>
      <c r="B126" s="112"/>
      <c r="C126" s="112"/>
      <c r="D126" s="112"/>
    </row>
    <row r="127" spans="1:4" x14ac:dyDescent="0.25">
      <c r="A127" s="112"/>
      <c r="B127" s="112"/>
      <c r="C127" s="112"/>
      <c r="D127" s="112"/>
    </row>
    <row r="128" spans="1:4" x14ac:dyDescent="0.25">
      <c r="A128" s="112"/>
      <c r="B128" s="112"/>
      <c r="C128" s="112"/>
      <c r="D128" s="112"/>
    </row>
    <row r="129" spans="1:4" x14ac:dyDescent="0.25">
      <c r="A129" s="112"/>
      <c r="B129" s="112"/>
      <c r="C129" s="112"/>
      <c r="D129" s="112"/>
    </row>
    <row r="130" spans="1:4" x14ac:dyDescent="0.25">
      <c r="A130" s="112"/>
      <c r="B130" s="112"/>
      <c r="C130" s="112"/>
      <c r="D130" s="112"/>
    </row>
    <row r="131" spans="1:4" x14ac:dyDescent="0.25">
      <c r="A131" s="112"/>
      <c r="B131" s="112"/>
      <c r="C131" s="112"/>
      <c r="D131" s="112"/>
    </row>
    <row r="132" spans="1:4" x14ac:dyDescent="0.25">
      <c r="A132" s="112"/>
      <c r="B132" s="112"/>
      <c r="C132" s="112"/>
      <c r="D132" s="112"/>
    </row>
    <row r="133" spans="1:4" x14ac:dyDescent="0.25">
      <c r="A133" s="112"/>
      <c r="B133" s="112"/>
      <c r="C133" s="112"/>
      <c r="D133" s="112"/>
    </row>
    <row r="134" spans="1:4" x14ac:dyDescent="0.25">
      <c r="A134" s="112"/>
      <c r="B134" s="112"/>
      <c r="C134" s="112"/>
      <c r="D134" s="112"/>
    </row>
    <row r="135" spans="1:4" x14ac:dyDescent="0.25">
      <c r="A135" s="112"/>
      <c r="B135" s="112"/>
      <c r="C135" s="112"/>
      <c r="D135" s="112"/>
    </row>
    <row r="136" spans="1:4" x14ac:dyDescent="0.25">
      <c r="A136" s="112"/>
      <c r="B136" s="112"/>
      <c r="C136" s="112"/>
      <c r="D136" s="112"/>
    </row>
    <row r="137" spans="1:4" x14ac:dyDescent="0.25">
      <c r="A137" s="112"/>
      <c r="B137" s="112"/>
      <c r="C137" s="112"/>
      <c r="D137" s="112"/>
    </row>
    <row r="138" spans="1:4" x14ac:dyDescent="0.25">
      <c r="A138" s="112"/>
      <c r="B138" s="112"/>
      <c r="C138" s="112"/>
      <c r="D138" s="112"/>
    </row>
    <row r="139" spans="1:4" x14ac:dyDescent="0.25">
      <c r="A139" s="112"/>
      <c r="B139" s="112"/>
      <c r="C139" s="112"/>
      <c r="D139" s="112"/>
    </row>
    <row r="140" spans="1:4" x14ac:dyDescent="0.25">
      <c r="A140" s="112"/>
      <c r="B140" s="112"/>
      <c r="C140" s="112"/>
      <c r="D140" s="112"/>
    </row>
    <row r="141" spans="1:4" x14ac:dyDescent="0.25">
      <c r="A141" s="112"/>
      <c r="B141" s="112"/>
      <c r="C141" s="112"/>
      <c r="D141" s="112"/>
    </row>
    <row r="142" spans="1:4" x14ac:dyDescent="0.25">
      <c r="A142" s="112"/>
      <c r="B142" s="112"/>
      <c r="C142" s="112"/>
      <c r="D142" s="112"/>
    </row>
    <row r="143" spans="1:4" x14ac:dyDescent="0.25">
      <c r="A143" s="112"/>
      <c r="B143" s="112"/>
      <c r="C143" s="112"/>
      <c r="D143" s="112"/>
    </row>
    <row r="144" spans="1:4" x14ac:dyDescent="0.25">
      <c r="A144" s="112"/>
      <c r="B144" s="112"/>
      <c r="C144" s="112"/>
      <c r="D144" s="112"/>
    </row>
    <row r="145" spans="1:4" x14ac:dyDescent="0.25">
      <c r="A145" s="112"/>
      <c r="B145" s="112"/>
      <c r="C145" s="112"/>
      <c r="D145" s="112"/>
    </row>
    <row r="146" spans="1:4" x14ac:dyDescent="0.25">
      <c r="A146" s="112"/>
      <c r="B146" s="112"/>
      <c r="C146" s="112"/>
      <c r="D146" s="112"/>
    </row>
    <row r="147" spans="1:4" x14ac:dyDescent="0.25">
      <c r="A147" s="112"/>
      <c r="B147" s="112"/>
      <c r="C147" s="112"/>
      <c r="D147" s="112"/>
    </row>
    <row r="148" spans="1:4" x14ac:dyDescent="0.25">
      <c r="A148" s="112"/>
      <c r="B148" s="112"/>
      <c r="C148" s="112"/>
      <c r="D148" s="112"/>
    </row>
    <row r="149" spans="1:4" x14ac:dyDescent="0.25">
      <c r="A149" s="112"/>
      <c r="B149" s="112"/>
      <c r="C149" s="112"/>
      <c r="D149" s="112"/>
    </row>
    <row r="150" spans="1:4" x14ac:dyDescent="0.25">
      <c r="A150" s="112"/>
      <c r="B150" s="112"/>
      <c r="C150" s="112"/>
      <c r="D150" s="112"/>
    </row>
    <row r="151" spans="1:4" x14ac:dyDescent="0.25">
      <c r="A151" s="112"/>
      <c r="B151" s="112"/>
      <c r="C151" s="112"/>
      <c r="D151" s="112"/>
    </row>
    <row r="152" spans="1:4" x14ac:dyDescent="0.25">
      <c r="A152" s="112"/>
      <c r="B152" s="112"/>
      <c r="C152" s="112"/>
      <c r="D152" s="112"/>
    </row>
    <row r="153" spans="1:4" x14ac:dyDescent="0.25">
      <c r="A153" s="112"/>
      <c r="B153" s="112"/>
      <c r="C153" s="112"/>
      <c r="D153" s="112"/>
    </row>
    <row r="154" spans="1:4" x14ac:dyDescent="0.25">
      <c r="A154" s="112"/>
      <c r="B154" s="112"/>
      <c r="C154" s="112"/>
      <c r="D154" s="112"/>
    </row>
    <row r="155" spans="1:4" x14ac:dyDescent="0.25">
      <c r="A155" s="112"/>
      <c r="B155" s="112"/>
      <c r="C155" s="112"/>
      <c r="D155" s="112"/>
    </row>
    <row r="156" spans="1:4" x14ac:dyDescent="0.25">
      <c r="A156" s="112"/>
      <c r="B156" s="112"/>
      <c r="C156" s="112"/>
      <c r="D156" s="112"/>
    </row>
    <row r="157" spans="1:4" x14ac:dyDescent="0.25">
      <c r="A157" s="112"/>
      <c r="B157" s="112"/>
      <c r="C157" s="112"/>
      <c r="D157" s="112"/>
    </row>
    <row r="158" spans="1:4" x14ac:dyDescent="0.25">
      <c r="A158" s="112"/>
      <c r="B158" s="112"/>
      <c r="C158" s="112"/>
      <c r="D158" s="112"/>
    </row>
    <row r="159" spans="1:4" x14ac:dyDescent="0.25">
      <c r="A159" s="112"/>
      <c r="B159" s="112"/>
      <c r="C159" s="112"/>
      <c r="D159" s="112"/>
    </row>
    <row r="160" spans="1:4" x14ac:dyDescent="0.25">
      <c r="A160" s="112"/>
      <c r="B160" s="112"/>
      <c r="C160" s="112"/>
      <c r="D160" s="112"/>
    </row>
    <row r="161" spans="1:4" x14ac:dyDescent="0.25">
      <c r="A161" s="112"/>
      <c r="B161" s="112"/>
      <c r="C161" s="112"/>
      <c r="D161" s="112"/>
    </row>
    <row r="162" spans="1:4" x14ac:dyDescent="0.25">
      <c r="A162" s="112"/>
      <c r="B162" s="112"/>
      <c r="C162" s="112"/>
      <c r="D162" s="112"/>
    </row>
    <row r="163" spans="1:4" x14ac:dyDescent="0.25">
      <c r="A163" s="112"/>
      <c r="B163" s="112"/>
      <c r="C163" s="112"/>
      <c r="D163" s="112"/>
    </row>
    <row r="164" spans="1:4" x14ac:dyDescent="0.25">
      <c r="A164" s="112"/>
      <c r="B164" s="112"/>
      <c r="C164" s="112"/>
      <c r="D164" s="112"/>
    </row>
    <row r="165" spans="1:4" x14ac:dyDescent="0.25">
      <c r="A165" s="112"/>
      <c r="B165" s="112"/>
      <c r="C165" s="112"/>
      <c r="D165" s="112"/>
    </row>
    <row r="166" spans="1:4" x14ac:dyDescent="0.25">
      <c r="A166" s="112"/>
      <c r="B166" s="112"/>
      <c r="C166" s="112"/>
      <c r="D166" s="112"/>
    </row>
    <row r="167" spans="1:4" x14ac:dyDescent="0.25">
      <c r="A167" s="112"/>
      <c r="B167" s="112"/>
      <c r="C167" s="112"/>
      <c r="D167" s="112"/>
    </row>
    <row r="168" spans="1:4" x14ac:dyDescent="0.25">
      <c r="A168" s="112"/>
      <c r="B168" s="112"/>
      <c r="C168" s="112"/>
      <c r="D168" s="112"/>
    </row>
    <row r="169" spans="1:4" x14ac:dyDescent="0.25">
      <c r="A169" s="112"/>
      <c r="B169" s="112"/>
      <c r="C169" s="112"/>
      <c r="D169" s="112"/>
    </row>
    <row r="170" spans="1:4" x14ac:dyDescent="0.25">
      <c r="A170" s="112"/>
      <c r="B170" s="112"/>
      <c r="C170" s="112"/>
      <c r="D170" s="112"/>
    </row>
    <row r="171" spans="1:4" x14ac:dyDescent="0.25">
      <c r="A171" s="112"/>
      <c r="B171" s="112"/>
      <c r="C171" s="112"/>
      <c r="D171" s="112"/>
    </row>
    <row r="172" spans="1:4" x14ac:dyDescent="0.25">
      <c r="A172" s="112"/>
      <c r="B172" s="112"/>
      <c r="C172" s="112"/>
      <c r="D172" s="112"/>
    </row>
    <row r="173" spans="1:4" x14ac:dyDescent="0.25">
      <c r="A173" s="112"/>
      <c r="B173" s="112"/>
      <c r="C173" s="112"/>
      <c r="D173" s="112"/>
    </row>
    <row r="174" spans="1:4" x14ac:dyDescent="0.25">
      <c r="A174" s="112"/>
      <c r="B174" s="112"/>
      <c r="C174" s="112"/>
      <c r="D174" s="112"/>
    </row>
    <row r="175" spans="1:4" x14ac:dyDescent="0.25">
      <c r="A175" s="112"/>
      <c r="B175" s="112"/>
      <c r="C175" s="112"/>
      <c r="D175" s="112"/>
    </row>
    <row r="176" spans="1:4" x14ac:dyDescent="0.25">
      <c r="A176" s="112"/>
      <c r="B176" s="112"/>
      <c r="C176" s="112"/>
      <c r="D176" s="112"/>
    </row>
    <row r="177" spans="1:4" x14ac:dyDescent="0.25">
      <c r="A177" s="112"/>
      <c r="B177" s="112"/>
      <c r="C177" s="112"/>
      <c r="D177" s="112"/>
    </row>
    <row r="178" spans="1:4" x14ac:dyDescent="0.25">
      <c r="A178" s="112"/>
      <c r="B178" s="112"/>
      <c r="C178" s="112"/>
      <c r="D178" s="112"/>
    </row>
    <row r="179" spans="1:4" x14ac:dyDescent="0.25">
      <c r="A179" s="112"/>
      <c r="B179" s="112"/>
      <c r="C179" s="112"/>
      <c r="D179" s="112"/>
    </row>
    <row r="180" spans="1:4" x14ac:dyDescent="0.25">
      <c r="A180" s="112"/>
      <c r="B180" s="112"/>
      <c r="C180" s="112"/>
      <c r="D180" s="112"/>
    </row>
    <row r="181" spans="1:4" x14ac:dyDescent="0.25">
      <c r="A181" s="112"/>
      <c r="B181" s="112"/>
      <c r="C181" s="112"/>
      <c r="D181" s="112"/>
    </row>
    <row r="182" spans="1:4" x14ac:dyDescent="0.25">
      <c r="A182" s="112"/>
      <c r="B182" s="112"/>
      <c r="C182" s="112"/>
      <c r="D182" s="112"/>
    </row>
    <row r="183" spans="1:4" x14ac:dyDescent="0.25">
      <c r="A183" s="112"/>
      <c r="B183" s="112"/>
      <c r="C183" s="112"/>
      <c r="D183" s="112"/>
    </row>
    <row r="184" spans="1:4" x14ac:dyDescent="0.25">
      <c r="A184" s="112"/>
      <c r="B184" s="112"/>
      <c r="C184" s="112"/>
      <c r="D184" s="112"/>
    </row>
    <row r="185" spans="1:4" x14ac:dyDescent="0.25">
      <c r="A185" s="112"/>
      <c r="B185" s="112"/>
      <c r="C185" s="112"/>
      <c r="D185" s="112"/>
    </row>
    <row r="186" spans="1:4" x14ac:dyDescent="0.25">
      <c r="A186" s="112"/>
      <c r="B186" s="112"/>
      <c r="C186" s="112"/>
      <c r="D186" s="112"/>
    </row>
    <row r="187" spans="1:4" x14ac:dyDescent="0.25">
      <c r="A187" s="112"/>
      <c r="B187" s="112"/>
      <c r="C187" s="112"/>
      <c r="D187" s="112"/>
    </row>
    <row r="188" spans="1:4" x14ac:dyDescent="0.25">
      <c r="A188" s="112"/>
      <c r="B188" s="112"/>
      <c r="C188" s="112"/>
      <c r="D188" s="112"/>
    </row>
    <row r="189" spans="1:4" x14ac:dyDescent="0.25">
      <c r="A189" s="112"/>
      <c r="B189" s="112"/>
      <c r="C189" s="112"/>
      <c r="D189" s="112"/>
    </row>
    <row r="190" spans="1:4" x14ac:dyDescent="0.25">
      <c r="A190" s="112"/>
      <c r="B190" s="112"/>
      <c r="C190" s="112"/>
      <c r="D190" s="112"/>
    </row>
    <row r="191" spans="1:4" x14ac:dyDescent="0.25">
      <c r="A191" s="112"/>
      <c r="B191" s="112"/>
      <c r="C191" s="112"/>
      <c r="D191" s="112"/>
    </row>
    <row r="192" spans="1:4" x14ac:dyDescent="0.25">
      <c r="A192" s="112"/>
      <c r="B192" s="112"/>
      <c r="C192" s="112"/>
      <c r="D192" s="112"/>
    </row>
    <row r="193" spans="1:4" x14ac:dyDescent="0.25">
      <c r="A193" s="112"/>
      <c r="B193" s="112"/>
      <c r="C193" s="112"/>
      <c r="D193" s="112"/>
    </row>
    <row r="194" spans="1:4" x14ac:dyDescent="0.25">
      <c r="A194" s="112"/>
      <c r="B194" s="112"/>
      <c r="C194" s="112"/>
      <c r="D194" s="112"/>
    </row>
    <row r="195" spans="1:4" x14ac:dyDescent="0.25">
      <c r="A195" s="112"/>
      <c r="B195" s="112"/>
      <c r="C195" s="112"/>
      <c r="D195" s="112"/>
    </row>
    <row r="196" spans="1:4" x14ac:dyDescent="0.25">
      <c r="A196" s="112"/>
      <c r="B196" s="112"/>
      <c r="C196" s="112"/>
      <c r="D196" s="112"/>
    </row>
    <row r="197" spans="1:4" x14ac:dyDescent="0.25">
      <c r="A197" s="112"/>
      <c r="B197" s="112"/>
      <c r="C197" s="112"/>
      <c r="D197" s="112"/>
    </row>
    <row r="198" spans="1:4" x14ac:dyDescent="0.25">
      <c r="A198" s="112"/>
      <c r="B198" s="112"/>
      <c r="C198" s="112"/>
      <c r="D198" s="112"/>
    </row>
    <row r="199" spans="1:4" x14ac:dyDescent="0.25">
      <c r="A199" s="112"/>
      <c r="B199" s="112"/>
      <c r="C199" s="112"/>
      <c r="D199" s="112"/>
    </row>
    <row r="200" spans="1:4" x14ac:dyDescent="0.25">
      <c r="A200" s="112"/>
      <c r="B200" s="112"/>
      <c r="C200" s="112"/>
      <c r="D200" s="112"/>
    </row>
    <row r="201" spans="1:4" x14ac:dyDescent="0.25">
      <c r="A201" s="112"/>
      <c r="B201" s="112"/>
      <c r="C201" s="112"/>
      <c r="D201" s="112"/>
    </row>
    <row r="202" spans="1:4" x14ac:dyDescent="0.25">
      <c r="A202" s="112"/>
      <c r="B202" s="112"/>
      <c r="C202" s="112"/>
      <c r="D202" s="112"/>
    </row>
    <row r="203" spans="1:4" x14ac:dyDescent="0.25">
      <c r="A203" s="112"/>
      <c r="B203" s="112"/>
      <c r="C203" s="112"/>
      <c r="D203" s="112"/>
    </row>
    <row r="204" spans="1:4" x14ac:dyDescent="0.25">
      <c r="A204" s="112"/>
      <c r="B204" s="112"/>
      <c r="C204" s="112"/>
      <c r="D204" s="112"/>
    </row>
    <row r="205" spans="1:4" x14ac:dyDescent="0.25">
      <c r="A205" s="112"/>
      <c r="B205" s="112"/>
      <c r="C205" s="112"/>
      <c r="D205" s="112"/>
    </row>
    <row r="206" spans="1:4" x14ac:dyDescent="0.25">
      <c r="A206" s="112"/>
      <c r="B206" s="112"/>
      <c r="C206" s="112"/>
      <c r="D206" s="112"/>
    </row>
    <row r="207" spans="1:4" x14ac:dyDescent="0.25">
      <c r="A207" s="112"/>
      <c r="B207" s="112"/>
      <c r="C207" s="112"/>
      <c r="D207" s="112"/>
    </row>
    <row r="208" spans="1:4" x14ac:dyDescent="0.25">
      <c r="A208" s="112"/>
      <c r="B208" s="112"/>
      <c r="C208" s="112"/>
      <c r="D208" s="112"/>
    </row>
    <row r="209" spans="1:4" x14ac:dyDescent="0.25">
      <c r="A209" s="112"/>
      <c r="B209" s="112"/>
      <c r="C209" s="112"/>
      <c r="D209" s="112"/>
    </row>
    <row r="210" spans="1:4" x14ac:dyDescent="0.25">
      <c r="A210" s="112"/>
      <c r="B210" s="112"/>
      <c r="C210" s="112"/>
      <c r="D210" s="112"/>
    </row>
    <row r="211" spans="1:4" x14ac:dyDescent="0.25">
      <c r="A211" s="112"/>
      <c r="B211" s="112"/>
      <c r="C211" s="112"/>
      <c r="D211" s="112"/>
    </row>
    <row r="212" spans="1:4" x14ac:dyDescent="0.25">
      <c r="A212" s="112"/>
      <c r="B212" s="112"/>
      <c r="C212" s="112"/>
      <c r="D212" s="112"/>
    </row>
    <row r="213" spans="1:4" x14ac:dyDescent="0.25">
      <c r="A213" s="112"/>
      <c r="B213" s="112"/>
      <c r="C213" s="112"/>
      <c r="D213" s="112"/>
    </row>
  </sheetData>
  <pageMargins left="0.511811024" right="0.511811024" top="0.78740157499999996" bottom="0.78740157499999996" header="0.31496062000000002" footer="0.31496062000000002"/>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0F23CAB-D410-420C-B26B-0BBF1C6EBF0A}">
          <x14:formula1>
            <xm:f>'Lista suspensa'!$A$9:$A$11</xm:f>
          </x14:formula1>
          <xm:sqref>C94:D1048576 D40:D85 C1:C85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A72B-C2C8-42AD-9C8F-6619800AB2F6}">
  <sheetPr codeName="Planilha7"/>
  <dimension ref="A2:F73"/>
  <sheetViews>
    <sheetView workbookViewId="0">
      <selection activeCell="E23" sqref="E23"/>
    </sheetView>
  </sheetViews>
  <sheetFormatPr defaultColWidth="8.85546875" defaultRowHeight="15" x14ac:dyDescent="0.25"/>
  <cols>
    <col min="1" max="1" width="35.5703125" style="107" bestFit="1" customWidth="1"/>
    <col min="2" max="2" width="8.85546875" style="107"/>
    <col min="3" max="3" width="17.7109375" style="107" customWidth="1"/>
    <col min="4" max="4" width="17.7109375" style="107" bestFit="1" customWidth="1"/>
    <col min="5" max="5" width="8.85546875" style="107"/>
    <col min="6" max="6" width="22" style="107" customWidth="1"/>
    <col min="7" max="7" width="11.140625" style="107" bestFit="1" customWidth="1"/>
    <col min="8" max="8" width="12.7109375" style="107" bestFit="1" customWidth="1"/>
    <col min="9" max="9" width="16.7109375" style="107" bestFit="1" customWidth="1"/>
    <col min="10" max="10" width="8.85546875" style="107"/>
    <col min="11" max="11" width="13.5703125" style="107" customWidth="1"/>
    <col min="12" max="16384" width="8.85546875" style="107"/>
  </cols>
  <sheetData>
    <row r="2" spans="1:6" x14ac:dyDescent="0.25">
      <c r="A2" s="199" t="s">
        <v>49</v>
      </c>
      <c r="B2" s="199"/>
      <c r="C2" s="199"/>
    </row>
    <row r="3" spans="1:6" x14ac:dyDescent="0.25">
      <c r="A3" s="107" t="s">
        <v>50</v>
      </c>
      <c r="B3" s="107">
        <f>COUNTIF(Dados_TD!E:E,"Nacional")</f>
        <v>20</v>
      </c>
      <c r="C3" s="108">
        <v>1</v>
      </c>
    </row>
    <row r="4" spans="1:6" x14ac:dyDescent="0.25">
      <c r="A4" s="107" t="s">
        <v>51</v>
      </c>
      <c r="B4" s="107">
        <f>COUNTIF(Dados_TD!E:E,"Internacional")</f>
        <v>0</v>
      </c>
      <c r="C4" s="108">
        <v>0</v>
      </c>
    </row>
    <row r="5" spans="1:6" x14ac:dyDescent="0.25">
      <c r="B5" s="107">
        <f>SUM(B3:B4)</f>
        <v>20</v>
      </c>
      <c r="C5" s="108">
        <f>SUM(C3:C4)</f>
        <v>1</v>
      </c>
    </row>
    <row r="6" spans="1:6" x14ac:dyDescent="0.25">
      <c r="C6" s="108"/>
    </row>
    <row r="8" spans="1:6" x14ac:dyDescent="0.25">
      <c r="A8" s="199" t="s">
        <v>52</v>
      </c>
      <c r="B8" s="199"/>
      <c r="C8" s="199"/>
      <c r="F8" s="107" t="s">
        <v>53</v>
      </c>
    </row>
    <row r="9" spans="1:6" x14ac:dyDescent="0.25">
      <c r="A9" s="107" t="s">
        <v>54</v>
      </c>
      <c r="B9" s="107">
        <f>COUNTIF(Dados_TD!A:A,"Pessoa física")</f>
        <v>7</v>
      </c>
      <c r="C9" s="108">
        <f>$B9/$B$5</f>
        <v>0.35</v>
      </c>
    </row>
    <row r="10" spans="1:6" x14ac:dyDescent="0.25">
      <c r="A10" s="107" t="s">
        <v>55</v>
      </c>
      <c r="B10" s="107">
        <f>COUNTIF(Dados_TD!A:A,"Pessoa jurídica")</f>
        <v>13</v>
      </c>
      <c r="C10" s="108">
        <f>$B10/$B$5</f>
        <v>0.65</v>
      </c>
    </row>
    <row r="11" spans="1:6" x14ac:dyDescent="0.25">
      <c r="C11" s="108"/>
    </row>
    <row r="12" spans="1:6" x14ac:dyDescent="0.25">
      <c r="A12" s="199" t="s">
        <v>56</v>
      </c>
      <c r="B12" s="199"/>
      <c r="C12" s="199"/>
    </row>
    <row r="13" spans="1:6" x14ac:dyDescent="0.25">
      <c r="A13" s="158" t="s">
        <v>57</v>
      </c>
      <c r="B13" s="107">
        <f>COUNTIF(Dados_TD!B:B,"Profissional de saúde")</f>
        <v>2</v>
      </c>
      <c r="C13" s="108">
        <f>B13/$B$5</f>
        <v>0.1</v>
      </c>
    </row>
    <row r="14" spans="1:6" x14ac:dyDescent="0.25">
      <c r="A14" s="158" t="s">
        <v>58</v>
      </c>
      <c r="B14" s="107">
        <f>COUNTIF(Dados_TD!B:B,"Outros")</f>
        <v>0</v>
      </c>
      <c r="C14" s="108">
        <f>B14/$B$5</f>
        <v>0</v>
      </c>
    </row>
    <row r="15" spans="1:6" x14ac:dyDescent="0.25">
      <c r="A15" s="158" t="s">
        <v>59</v>
      </c>
      <c r="B15" s="107">
        <f>COUNTIF(Dados_TD!B:B,"Pesquisador ou membro da comunidade científica")</f>
        <v>0</v>
      </c>
      <c r="C15" s="108">
        <f t="shared" ref="C15:C21" si="0">B15/$B$5</f>
        <v>0</v>
      </c>
    </row>
    <row r="16" spans="1:6" x14ac:dyDescent="0.25">
      <c r="A16" s="158" t="s">
        <v>60</v>
      </c>
      <c r="B16" s="107">
        <f>COUNTIF(Dados_TD!B:B,"Cidadão ou consumidor")</f>
        <v>5</v>
      </c>
      <c r="C16" s="108">
        <f t="shared" si="0"/>
        <v>0.25</v>
      </c>
    </row>
    <row r="17" spans="1:4" x14ac:dyDescent="0.25">
      <c r="A17" s="107" t="s">
        <v>61</v>
      </c>
      <c r="B17" s="107">
        <f>COUNTIF(Dados_TD!B:B,"Órgão ou entidade do poder público")</f>
        <v>0</v>
      </c>
      <c r="C17" s="108">
        <f t="shared" si="0"/>
        <v>0</v>
      </c>
    </row>
    <row r="18" spans="1:4" x14ac:dyDescent="0.25">
      <c r="A18" s="107" t="s">
        <v>62</v>
      </c>
      <c r="B18" s="107">
        <f>COUNTIF(Dados_TD!B:B,"Entidade de defesa do consumidor ou associação de pacientes")</f>
        <v>1</v>
      </c>
      <c r="C18" s="108">
        <f t="shared" si="0"/>
        <v>0.05</v>
      </c>
    </row>
    <row r="19" spans="1:4" x14ac:dyDescent="0.25">
      <c r="A19" s="107" t="s">
        <v>63</v>
      </c>
      <c r="B19" s="107">
        <f>COUNTIF(Dados_TD!B:B,"Conselho, sindicato ou associação de profissionais")</f>
        <v>1</v>
      </c>
      <c r="C19" s="108">
        <f t="shared" si="0"/>
        <v>0.05</v>
      </c>
    </row>
    <row r="20" spans="1:4" x14ac:dyDescent="0.25">
      <c r="A20" s="107" t="s">
        <v>64</v>
      </c>
      <c r="B20" s="107">
        <f>COUNTIF(Dados_TD!B:B,"Setor regulado: empresa ou entidade representativa")</f>
        <v>8</v>
      </c>
      <c r="C20" s="108">
        <f t="shared" si="0"/>
        <v>0.4</v>
      </c>
    </row>
    <row r="21" spans="1:4" x14ac:dyDescent="0.25">
      <c r="A21" s="107" t="s">
        <v>65</v>
      </c>
      <c r="B21" s="107">
        <f>COUNTIF(Dados_TD!B:B,"Outro")</f>
        <v>3</v>
      </c>
      <c r="C21" s="108">
        <f t="shared" si="0"/>
        <v>0.15</v>
      </c>
    </row>
    <row r="22" spans="1:4" x14ac:dyDescent="0.25">
      <c r="C22" s="108"/>
    </row>
    <row r="23" spans="1:4" x14ac:dyDescent="0.25">
      <c r="A23" s="199" t="s">
        <v>66</v>
      </c>
      <c r="B23" s="199"/>
      <c r="C23" s="199"/>
    </row>
    <row r="24" spans="1:4" x14ac:dyDescent="0.25">
      <c r="A24" s="107" t="s">
        <v>67</v>
      </c>
      <c r="B24" s="107">
        <f>COUNTIF(Dados_TD!F:F,"Empresa")</f>
        <v>5</v>
      </c>
      <c r="C24" s="108">
        <f>B24/$B$26</f>
        <v>0.625</v>
      </c>
    </row>
    <row r="25" spans="1:4" x14ac:dyDescent="0.25">
      <c r="A25" s="107" t="s">
        <v>68</v>
      </c>
      <c r="B25" s="107">
        <f>COUNTIF(Dados_TD!F:F,"Entidade representativa do setor regulado")</f>
        <v>3</v>
      </c>
      <c r="C25" s="108">
        <f>B25/$B$26</f>
        <v>0.375</v>
      </c>
    </row>
    <row r="26" spans="1:4" x14ac:dyDescent="0.25">
      <c r="B26" s="107">
        <f>SUM(B24:B25)</f>
        <v>8</v>
      </c>
      <c r="C26" s="108"/>
    </row>
    <row r="28" spans="1:4" x14ac:dyDescent="0.25">
      <c r="A28" s="199" t="s">
        <v>69</v>
      </c>
      <c r="B28" s="199"/>
      <c r="C28" s="199"/>
      <c r="D28" s="199"/>
    </row>
    <row r="29" spans="1:4" x14ac:dyDescent="0.25">
      <c r="B29" s="107" t="s">
        <v>1</v>
      </c>
      <c r="C29" s="107" t="s">
        <v>22</v>
      </c>
      <c r="D29" s="107" t="s">
        <v>23</v>
      </c>
    </row>
    <row r="30" spans="1:4" x14ac:dyDescent="0.25">
      <c r="A30" s="107" t="s">
        <v>70</v>
      </c>
      <c r="B30" s="107">
        <f>COUNTIF(Dados_TD!C:C,"Sim")</f>
        <v>13</v>
      </c>
      <c r="C30" s="107">
        <f>SUM(B$42:B$45)</f>
        <v>6</v>
      </c>
      <c r="D30" s="107">
        <f>SUM(B$37:B$41)</f>
        <v>7</v>
      </c>
    </row>
    <row r="31" spans="1:4" x14ac:dyDescent="0.25">
      <c r="A31" s="107" t="s">
        <v>71</v>
      </c>
      <c r="B31" s="107">
        <f>COUNTIF(Dados_TD!C:C,"Tenho outra opinião")</f>
        <v>0</v>
      </c>
      <c r="C31" s="107">
        <f>SUM(C$42:C$45)</f>
        <v>0</v>
      </c>
      <c r="D31" s="107">
        <f>SUM(C$37:C$41)</f>
        <v>0</v>
      </c>
    </row>
    <row r="32" spans="1:4" x14ac:dyDescent="0.25">
      <c r="A32" s="107" t="s">
        <v>72</v>
      </c>
      <c r="B32" s="107">
        <f>COUNTIF(Dados_TD!$C:$C,"Não responderam")</f>
        <v>7</v>
      </c>
      <c r="C32" s="107">
        <f>SUM(D$42:D$45)</f>
        <v>1</v>
      </c>
      <c r="D32" s="107">
        <f>SUM(D$37:D$41)</f>
        <v>6</v>
      </c>
    </row>
    <row r="35" spans="1:6" x14ac:dyDescent="0.25">
      <c r="A35" s="199" t="s">
        <v>73</v>
      </c>
      <c r="B35" s="199"/>
      <c r="C35" s="199"/>
      <c r="D35" s="199"/>
    </row>
    <row r="36" spans="1:6" x14ac:dyDescent="0.25">
      <c r="B36" s="109" t="s">
        <v>70</v>
      </c>
      <c r="C36" s="109" t="s">
        <v>71</v>
      </c>
      <c r="D36" s="109" t="s">
        <v>72</v>
      </c>
    </row>
    <row r="37" spans="1:6" x14ac:dyDescent="0.25">
      <c r="A37" s="107" t="s">
        <v>65</v>
      </c>
      <c r="B37" s="107">
        <f>COUNTIFS(Dados_TD!C:C,'Dados Dash'!$A$30,Dados_TD!B:B,"Outro")</f>
        <v>1</v>
      </c>
      <c r="C37" s="107">
        <f>COUNTIFS(Dados_TD!C:C,'Dados Dash'!$A$31,Dados_TD!B:B,"Outro")</f>
        <v>0</v>
      </c>
      <c r="D37" s="107">
        <f>COUNTIFS(Dados_TD!$C:$C,'Dados Dash'!$A$32,Dados_TD!$B:$B,"Outro")</f>
        <v>2</v>
      </c>
    </row>
    <row r="38" spans="1:6" x14ac:dyDescent="0.25">
      <c r="A38" s="107" t="s">
        <v>64</v>
      </c>
      <c r="B38" s="107">
        <f>COUNTIFS(Dados_TD!C:C,'Dados Dash'!$A$30,Dados_TD!B:B,"Setor regulado: empresa ou entidade representativa")</f>
        <v>5</v>
      </c>
      <c r="C38" s="107">
        <f>COUNTIFS(Dados_TD!C:C,'Dados Dash'!$A$31,Dados_TD!B:B,"Setor regulado: empresa ou entidade representativa")</f>
        <v>0</v>
      </c>
      <c r="D38" s="107">
        <f>COUNTIFS(Dados_TD!$C:$C,'Dados Dash'!$A$32,Dados_TD!$B:$B,"Setor regulado: empresa ou entidade representativa")</f>
        <v>3</v>
      </c>
      <c r="F38" s="107" t="s">
        <v>74</v>
      </c>
    </row>
    <row r="39" spans="1:6" x14ac:dyDescent="0.25">
      <c r="A39" s="107" t="s">
        <v>63</v>
      </c>
      <c r="B39" s="107">
        <f>COUNTIFS(Dados_TD!C:C,'Dados Dash'!$A$30,Dados_TD!B:B,"Conselho, sindicato ou associação de profissionais")</f>
        <v>1</v>
      </c>
      <c r="C39" s="107">
        <f>COUNTIFS(Dados_TD!C:C,'Dados Dash'!$A$31,Dados_TD!B:B,"Conselho, sindicato ou associação de profissionais")</f>
        <v>0</v>
      </c>
      <c r="D39" s="107">
        <f>COUNTIFS(Dados_TD!$C:$C,'Dados Dash'!$A$32,Dados_TD!$B:$B,"Conselho, sindicato ou associação de profissionais")</f>
        <v>0</v>
      </c>
      <c r="F39" s="107" t="s">
        <v>75</v>
      </c>
    </row>
    <row r="40" spans="1:6" x14ac:dyDescent="0.25">
      <c r="A40" s="107" t="s">
        <v>62</v>
      </c>
      <c r="B40" s="107">
        <f>COUNTIFS(Dados_TD!C:C,'Dados Dash'!$A$30,Dados_TD!B:B,"Entidade de defesa do consumidor ou associação de pacientes")</f>
        <v>0</v>
      </c>
      <c r="C40" s="107">
        <f>COUNTIFS(Dados_TD!C:C,'Dados Dash'!$A$31,Dados_TD!B:B,"Entidade de defesa do consumidor ou associação de pacientes")</f>
        <v>0</v>
      </c>
      <c r="D40" s="107">
        <f>COUNTIFS(Dados_TD!$C:$C,'Dados Dash'!$A$32,Dados_TD!$B:$B,"Entidade de defesa do consumidor ou associação de pacientes")</f>
        <v>1</v>
      </c>
      <c r="F40" s="107" t="s">
        <v>76</v>
      </c>
    </row>
    <row r="41" spans="1:6" x14ac:dyDescent="0.25">
      <c r="A41" s="107" t="s">
        <v>61</v>
      </c>
      <c r="B41" s="107">
        <f>COUNTIFS(Dados_TD!C:C,'Dados Dash'!$A$30,Dados_TD!B:B,"Órgão ou entidade do poder público")</f>
        <v>0</v>
      </c>
      <c r="C41" s="107">
        <f>COUNTIFS(Dados_TD!C:C,'Dados Dash'!$A$31,Dados_TD!B:B,"Órgão ou entidade do poder público")</f>
        <v>0</v>
      </c>
      <c r="D41" s="107">
        <f>COUNTIFS(Dados_TD!$C:$C,'Dados Dash'!$A$32,Dados_TD!$B:$B,"Órgão ou entidade do poder público")</f>
        <v>0</v>
      </c>
      <c r="F41" s="107" t="s">
        <v>77</v>
      </c>
    </row>
    <row r="42" spans="1:6" x14ac:dyDescent="0.25">
      <c r="A42" s="158" t="s">
        <v>60</v>
      </c>
      <c r="B42" s="107">
        <f>COUNTIFS(Dados_TD!C:C,'Dados Dash'!$A$30,Dados_TD!B:B,"Cidadão ou consumidor")</f>
        <v>4</v>
      </c>
      <c r="C42" s="107">
        <f>COUNTIFS(Dados_TD!C:C,'Dados Dash'!$A$31,Dados_TD!B:B,"Cidadão ou consumidor")</f>
        <v>0</v>
      </c>
      <c r="D42" s="107">
        <f>COUNTIFS(Dados_TD!$C:$C,'Dados Dash'!$A$32,Dados_TD!$B:$B,"Cidadão ou consumidor")</f>
        <v>1</v>
      </c>
      <c r="F42" s="107" t="s">
        <v>78</v>
      </c>
    </row>
    <row r="43" spans="1:6" x14ac:dyDescent="0.25">
      <c r="A43" s="158" t="s">
        <v>59</v>
      </c>
      <c r="B43" s="107">
        <f>COUNTIFS(Dados_TD!C:C,'Dados Dash'!$A$30,Dados_TD!B:B,"Pesquisador ou membro da comunidade científica")</f>
        <v>0</v>
      </c>
      <c r="C43" s="107">
        <f>COUNTIFS(Dados_TD!C:C,'Dados Dash'!$A$31,Dados_TD!B:B,"Pesquisador ou membro da comunidade científica")</f>
        <v>0</v>
      </c>
      <c r="D43" s="107">
        <f>COUNTIFS(Dados_TD!$C:$C,'Dados Dash'!$A$32,Dados_TD!$B:$B,"Pesquisador ou membro da comunidade científica")</f>
        <v>0</v>
      </c>
      <c r="F43" s="107" t="s">
        <v>79</v>
      </c>
    </row>
    <row r="44" spans="1:6" x14ac:dyDescent="0.25">
      <c r="A44" s="158" t="s">
        <v>58</v>
      </c>
      <c r="B44" s="107">
        <f>COUNTIFS(Dados_TD!C:C,'Dados Dash'!$A$30,Dados_TD!B:B,"Outros")</f>
        <v>0</v>
      </c>
      <c r="C44" s="107">
        <f>COUNTIFS(Dados_TD!C:C,'Dados Dash'!$A$31,Dados_TD!B:B,"Outros")</f>
        <v>0</v>
      </c>
      <c r="D44" s="107">
        <f>COUNTIFS(Dados_TD!$C:$C,'Dados Dash'!$A$32,Dados_TD!$B:$B,"Outros")</f>
        <v>0</v>
      </c>
      <c r="F44" s="107" t="s">
        <v>80</v>
      </c>
    </row>
    <row r="45" spans="1:6" x14ac:dyDescent="0.25">
      <c r="A45" s="158" t="s">
        <v>57</v>
      </c>
      <c r="B45" s="107">
        <f>COUNTIFS(Dados_TD!C:C,'Dados Dash'!$A$30,Dados_TD!B:B,"Profissional de saúde")</f>
        <v>2</v>
      </c>
      <c r="C45" s="107">
        <f>COUNTIFS(Dados_TD!C:C,'Dados Dash'!$A$31,Dados_TD!B:B,"Profissional de saúde")</f>
        <v>0</v>
      </c>
      <c r="D45" s="107">
        <f>COUNTIFS(Dados_TD!$C:$C,'Dados Dash'!$A$32,Dados_TD!$B:$B,"Profissional de saúde")</f>
        <v>0</v>
      </c>
    </row>
    <row r="48" spans="1:6" x14ac:dyDescent="0.25">
      <c r="A48" s="199" t="s">
        <v>81</v>
      </c>
      <c r="B48" s="199"/>
      <c r="C48" s="199"/>
      <c r="D48" s="199"/>
    </row>
    <row r="49" spans="1:4" x14ac:dyDescent="0.25">
      <c r="A49" s="107" t="s">
        <v>82</v>
      </c>
      <c r="B49" s="107" t="s">
        <v>1</v>
      </c>
      <c r="C49" s="107" t="s">
        <v>22</v>
      </c>
      <c r="D49" s="107" t="s">
        <v>23</v>
      </c>
    </row>
    <row r="50" spans="1:4" x14ac:dyDescent="0.25">
      <c r="A50" s="107" t="s">
        <v>83</v>
      </c>
      <c r="B50" s="107">
        <f>COUNTIF(Dados_TD!D:D,"Positivos")</f>
        <v>13</v>
      </c>
      <c r="C50" s="107">
        <f>SUM(B64:B67)</f>
        <v>5</v>
      </c>
      <c r="D50" s="107">
        <f>SUM(B59:B63)</f>
        <v>8</v>
      </c>
    </row>
    <row r="51" spans="1:4" x14ac:dyDescent="0.25">
      <c r="A51" s="107" t="s">
        <v>84</v>
      </c>
      <c r="B51" s="107">
        <f>COUNTIF(Dados_TD!D:D,"Negativos")</f>
        <v>0</v>
      </c>
      <c r="C51" s="107">
        <f>SUM(C64:C67)</f>
        <v>0</v>
      </c>
      <c r="D51" s="107">
        <f>SUM(C59:C63)</f>
        <v>0</v>
      </c>
    </row>
    <row r="52" spans="1:4" x14ac:dyDescent="0.25">
      <c r="A52" s="107" t="s">
        <v>85</v>
      </c>
      <c r="B52" s="107">
        <f>COUNTIF(Dados_TD!D:D,"Positivos e Negativos")</f>
        <v>7</v>
      </c>
      <c r="C52" s="107">
        <f>SUM(D64:D67)</f>
        <v>2</v>
      </c>
      <c r="D52" s="107">
        <f>SUM(D59:D63)</f>
        <v>5</v>
      </c>
    </row>
    <row r="57" spans="1:4" x14ac:dyDescent="0.25">
      <c r="A57" s="199" t="s">
        <v>86</v>
      </c>
      <c r="B57" s="199"/>
      <c r="C57" s="199"/>
      <c r="D57" s="199"/>
    </row>
    <row r="58" spans="1:4" x14ac:dyDescent="0.25">
      <c r="B58" s="107" t="s">
        <v>83</v>
      </c>
      <c r="C58" s="109" t="s">
        <v>84</v>
      </c>
      <c r="D58" s="107" t="s">
        <v>85</v>
      </c>
    </row>
    <row r="59" spans="1:4" x14ac:dyDescent="0.25">
      <c r="A59" s="107" t="s">
        <v>65</v>
      </c>
      <c r="B59" s="107">
        <f>COUNTIFS(Dados_TD!$B:$B,"Outro",Dados_TD!D:D,'Dados Dash'!$A$50)</f>
        <v>1</v>
      </c>
      <c r="C59" s="107">
        <f>COUNTIFS(Dados_TD!$B:$B,"Outro",Dados_TD!D:D,'Dados Dash'!$A$51)</f>
        <v>0</v>
      </c>
      <c r="D59" s="107">
        <f>COUNTIFS(Dados_TD!$B:$B,"Outro",Dados_TD!D:D,'Dados Dash'!$A$52)</f>
        <v>2</v>
      </c>
    </row>
    <row r="60" spans="1:4" x14ac:dyDescent="0.25">
      <c r="A60" s="107" t="s">
        <v>64</v>
      </c>
      <c r="B60" s="107">
        <f>COUNTIFS(Dados_TD!$B:$B,"Setor regulado: empresa ou entidade representativa",Dados_TD!D:D,'Dados Dash'!$A$50)</f>
        <v>6</v>
      </c>
      <c r="C60" s="107">
        <f>COUNTIFS(Dados_TD!$B:$B,"Setor regulado: empresa ou entidade representativa",Dados_TD!D:D,'Dados Dash'!$A$51)</f>
        <v>0</v>
      </c>
      <c r="D60" s="107">
        <f>COUNTIFS(Dados_TD!$B:$B,"Setor regulado: empresa ou entidade representativa",Dados_TD!D:D,'Dados Dash'!$A$52)</f>
        <v>2</v>
      </c>
    </row>
    <row r="61" spans="1:4" x14ac:dyDescent="0.25">
      <c r="A61" s="107" t="s">
        <v>63</v>
      </c>
      <c r="B61" s="107">
        <f>COUNTIFS(Dados_TD!$B:$B,"Conselho, sindicato ou associação de profissionais",Dados_TD!D:D,'Dados Dash'!$A$50)</f>
        <v>1</v>
      </c>
      <c r="C61" s="107">
        <f>COUNTIFS(Dados_TD!$B:$B,"Conselho, sindicato ou associação de profissionais",Dados_TD!D:D,'Dados Dash'!$A$51)</f>
        <v>0</v>
      </c>
      <c r="D61" s="107">
        <f>COUNTIFS(Dados_TD!$B:$B,"Conselho, sindicato ou associação de profissionais",Dados_TD!D:D,'Dados Dash'!$A$52)</f>
        <v>0</v>
      </c>
    </row>
    <row r="62" spans="1:4" x14ac:dyDescent="0.25">
      <c r="A62" s="107" t="s">
        <v>62</v>
      </c>
      <c r="B62" s="107">
        <f>COUNTIFS(Dados_TD!$B:$B,"Entidade de defesa do consumidor ou associação de pacientes",Dados_TD!D:D,'Dados Dash'!$A$50)</f>
        <v>0</v>
      </c>
      <c r="C62" s="107">
        <f>COUNTIFS(Dados_TD!$B:$B,"Entidade de defesa do consumidor ou associação de pacientes",Dados_TD!D:D,'Dados Dash'!$A$51)</f>
        <v>0</v>
      </c>
      <c r="D62" s="107">
        <f>COUNTIFS(Dados_TD!$B:$B,"Entidade de defesa do consumidor ou associação de pacientes",Dados_TD!D:D,'Dados Dash'!$A$52)</f>
        <v>1</v>
      </c>
    </row>
    <row r="63" spans="1:4" x14ac:dyDescent="0.25">
      <c r="A63" s="107" t="s">
        <v>61</v>
      </c>
      <c r="B63" s="107">
        <f>COUNTIFS(Dados_TD!$B:$B,"Órgão ou entidade do poder público",Dados_TD!D:D,'Dados Dash'!$A$50)</f>
        <v>0</v>
      </c>
      <c r="C63" s="107">
        <f>COUNTIFS(Dados_TD!$B:$B,"Órgão ou entidade do poder público",Dados_TD!D:D,'Dados Dash'!$A$51)</f>
        <v>0</v>
      </c>
      <c r="D63" s="107">
        <f>COUNTIFS(Dados_TD!$B:$B,"Órgão ou entidade do poder público",Dados_TD!D:D,'Dados Dash'!$A$52)</f>
        <v>0</v>
      </c>
    </row>
    <row r="64" spans="1:4" x14ac:dyDescent="0.25">
      <c r="A64" s="158" t="s">
        <v>60</v>
      </c>
      <c r="B64" s="107">
        <f>COUNTIFS(Dados_TD!$B:$B,"Cidadão ou consumidor",Dados_TD!D:D,'Dados Dash'!$A$50)</f>
        <v>4</v>
      </c>
      <c r="C64" s="107">
        <f>COUNTIFS(Dados_TD!$B:$B,"Cidadão ou consumidor",Dados_TD!D:D,'Dados Dash'!$A$51)</f>
        <v>0</v>
      </c>
      <c r="D64" s="107">
        <f>COUNTIFS(Dados_TD!$B:$B,"Cidadão ou consumidor",Dados_TD!D:D,'Dados Dash'!$A$52)</f>
        <v>1</v>
      </c>
    </row>
    <row r="65" spans="1:4" x14ac:dyDescent="0.25">
      <c r="A65" s="158" t="s">
        <v>59</v>
      </c>
      <c r="B65" s="107">
        <f>COUNTIFS(Dados_TD!$B:$B,"Pesquisador ou membro da comunidade científica",Dados_TD!D:D,'Dados Dash'!$A$50)</f>
        <v>0</v>
      </c>
      <c r="C65" s="107">
        <f>COUNTIFS(Dados_TD!$B:$B,"Pesquisador ou membro da comunidade científica",Dados_TD!D:D,'Dados Dash'!$A$51)</f>
        <v>0</v>
      </c>
      <c r="D65" s="107">
        <f>COUNTIFS(Dados_TD!$B:$B,"Pesquisador ou membro da comunidade científica",Dados_TD!D:D,'Dados Dash'!$A$52)</f>
        <v>0</v>
      </c>
    </row>
    <row r="66" spans="1:4" x14ac:dyDescent="0.25">
      <c r="A66" s="158" t="s">
        <v>58</v>
      </c>
      <c r="B66" s="107">
        <f>COUNTIFS(Dados_TD!$B:$B,"Outros",Dados_TD!D:D,'Dados Dash'!$A$50)</f>
        <v>0</v>
      </c>
      <c r="C66" s="107">
        <f>COUNTIFS(Dados_TD!$B:$B,"Outros",Dados_TD!D:D,'Dados Dash'!$A$51)</f>
        <v>0</v>
      </c>
      <c r="D66" s="107">
        <f>COUNTIFS(Dados_TD!$B:$B,"Outros",Dados_TD!D:D,'Dados Dash'!$A$52)</f>
        <v>0</v>
      </c>
    </row>
    <row r="67" spans="1:4" x14ac:dyDescent="0.25">
      <c r="A67" s="158" t="s">
        <v>57</v>
      </c>
      <c r="B67" s="107">
        <f>COUNTIFS(Dados_TD!$B:$B,"Profissional de saúde",Dados_TD!D:D,'Dados Dash'!$A$50)</f>
        <v>1</v>
      </c>
      <c r="C67" s="107">
        <f>COUNTIFS(Dados_TD!$B:$B,"Profissional de saúde",Dados_TD!D:D,'Dados Dash'!$A$51)</f>
        <v>0</v>
      </c>
      <c r="D67" s="107">
        <f>COUNTIFS(Dados_TD!$B:$B,"Profissional de saúde",Dados_TD!D:D,'Dados Dash'!$A$52)</f>
        <v>1</v>
      </c>
    </row>
    <row r="70" spans="1:4" x14ac:dyDescent="0.25">
      <c r="A70" s="107" t="s">
        <v>87</v>
      </c>
    </row>
    <row r="71" spans="1:4" x14ac:dyDescent="0.25">
      <c r="A71" s="107" t="s">
        <v>88</v>
      </c>
    </row>
    <row r="72" spans="1:4" x14ac:dyDescent="0.25">
      <c r="A72" s="107" t="s">
        <v>89</v>
      </c>
    </row>
    <row r="73" spans="1:4" x14ac:dyDescent="0.25">
      <c r="A73" s="107" t="s">
        <v>90</v>
      </c>
    </row>
  </sheetData>
  <mergeCells count="8">
    <mergeCell ref="A28:D28"/>
    <mergeCell ref="A48:D48"/>
    <mergeCell ref="A35:D35"/>
    <mergeCell ref="A57:D57"/>
    <mergeCell ref="A2:C2"/>
    <mergeCell ref="A8:C8"/>
    <mergeCell ref="A12:C12"/>
    <mergeCell ref="A23:C23"/>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29F4-E48D-4E8D-AEED-640D54CCD03F}">
  <sheetPr codeName="Planilha8"/>
  <dimension ref="A2:A11"/>
  <sheetViews>
    <sheetView zoomScale="110" zoomScaleNormal="110" workbookViewId="0">
      <selection activeCell="A5" sqref="A5"/>
    </sheetView>
  </sheetViews>
  <sheetFormatPr defaultRowHeight="12.75" x14ac:dyDescent="0.2"/>
  <cols>
    <col min="1" max="1" width="38.85546875" bestFit="1" customWidth="1"/>
  </cols>
  <sheetData>
    <row r="2" spans="1:1" x14ac:dyDescent="0.2">
      <c r="A2" t="s">
        <v>12</v>
      </c>
    </row>
    <row r="3" spans="1:1" x14ac:dyDescent="0.2">
      <c r="A3" t="s">
        <v>93</v>
      </c>
    </row>
    <row r="4" spans="1:1" x14ac:dyDescent="0.2">
      <c r="A4" t="s">
        <v>91</v>
      </c>
    </row>
    <row r="5" spans="1:1" x14ac:dyDescent="0.2">
      <c r="A5" t="s">
        <v>94</v>
      </c>
    </row>
    <row r="8" spans="1:1" x14ac:dyDescent="0.2">
      <c r="A8" t="s">
        <v>92</v>
      </c>
    </row>
    <row r="9" spans="1:1" x14ac:dyDescent="0.2">
      <c r="A9" t="s">
        <v>70</v>
      </c>
    </row>
    <row r="10" spans="1:1" x14ac:dyDescent="0.2">
      <c r="A10" t="s">
        <v>71</v>
      </c>
    </row>
    <row r="11" spans="1:1" x14ac:dyDescent="0.2">
      <c r="A11" t="s">
        <v>72</v>
      </c>
    </row>
  </sheetData>
  <pageMargins left="0.511811024" right="0.511811024" top="0.78740157499999996" bottom="0.78740157499999996" header="0.31496062000000002" footer="0.31496062000000002"/>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A386-CB5C-41D5-96F1-CCC4AD5628BA}">
  <sheetPr codeName="Planilha5"/>
  <dimension ref="A1"/>
  <sheetViews>
    <sheetView topLeftCell="A13" workbookViewId="0">
      <selection activeCell="N18" sqref="N18"/>
    </sheetView>
  </sheetViews>
  <sheetFormatPr defaultRowHeight="12.75" x14ac:dyDescent="0.2"/>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23B54B4C11D478B02E3F24C9EDF15" ma:contentTypeVersion="29" ma:contentTypeDescription="Crie um novo documento." ma:contentTypeScope="" ma:versionID="136e3990d7562873f6533e50bea84146">
  <xsd:schema xmlns:xsd="http://www.w3.org/2001/XMLSchema" xmlns:xs="http://www.w3.org/2001/XMLSchema" xmlns:p="http://schemas.microsoft.com/office/2006/metadata/properties" xmlns:ns2="3358cef2-5e33-4382-9f34-ebdf29ebf261" xmlns:ns3="1b481078-05fd-4425-adfc-5f858dcaa140" targetNamespace="http://schemas.microsoft.com/office/2006/metadata/properties" ma:root="true" ma:fieldsID="521ae5b36496d2748eb153d8e1b4c6bc" ns2:_="" ns3:_="">
    <xsd:import namespace="3358cef2-5e33-4382-9f34-ebdf29ebf261"/>
    <xsd:import namespace="1b481078-05fd-4425-adfc-5f858dcaa1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_x00c1_reaRespons_x00e1_vel" minOccurs="0"/>
                <xsd:element ref="ns3:Disp_x002e_AIR" minOccurs="0"/>
                <xsd:element ref="ns3:Disp_x002e_CP" minOccurs="0"/>
                <xsd:element ref="ns3:Disp_x002e_ARR" minOccurs="0"/>
                <xsd:element ref="ns3:N_x00ba_ProcessoSEI" minOccurs="0"/>
                <xsd:element ref="ns3:DatadeCria_x00e7__x00e3_o" minOccurs="0"/>
                <xsd:element ref="ns3:Coordena_x00e7__x00f5_esenvolvida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8cef2-5e33-4382-9f34-ebdf29ebf261"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element name="TaxCatchAll" ma:index="23" nillable="true" ma:displayName="Taxonomy Catch All Column" ma:hidden="true" ma:list="{76d5522c-33e0-42c0-94b7-dcb2cd0afda0}" ma:internalName="TaxCatchAll" ma:showField="CatchAllData" ma:web="3358cef2-5e33-4382-9f34-ebdf29ebf2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481078-05fd-4425-adfc-5f858dcaa1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c1_reaRespons_x00e1_vel" ma:index="25" nillable="true" ma:displayName="Área Responsável" ma:format="Dropdown" ma:internalName="_x00c1_reaRespons_x00e1_vel">
      <xsd:simpleType>
        <xsd:restriction base="dms:Text">
          <xsd:maxLength value="255"/>
        </xsd:restriction>
      </xsd:simpleType>
    </xsd:element>
    <xsd:element name="Disp_x002e_AIR" ma:index="26" nillable="true" ma:displayName="Disp. AIR" ma:default="0" ma:description="Dispensa de AIR" ma:format="Dropdown" ma:internalName="Disp_x002e_AIR">
      <xsd:simpleType>
        <xsd:restriction base="dms:Boolean"/>
      </xsd:simpleType>
    </xsd:element>
    <xsd:element name="Disp_x002e_CP" ma:index="27" nillable="true" ma:displayName="Disp. CP" ma:default="0" ma:description="Dispensa de CP ?" ma:format="Dropdown" ma:internalName="Disp_x002e_CP">
      <xsd:simpleType>
        <xsd:restriction base="dms:Boolean"/>
      </xsd:simpleType>
    </xsd:element>
    <xsd:element name="Disp_x002e_ARR" ma:index="28" nillable="true" ma:displayName="Disp. ARR" ma:default="0" ma:description="Dispensa de ARR ?" ma:format="Dropdown" ma:internalName="Disp_x002e_ARR">
      <xsd:simpleType>
        <xsd:restriction base="dms:Boolean"/>
      </xsd:simpleType>
    </xsd:element>
    <xsd:element name="N_x00ba_ProcessoSEI" ma:index="29" nillable="true" ma:displayName="Nº Processo SEI" ma:format="Dropdown" ma:internalName="N_x00ba_ProcessoSEI">
      <xsd:simpleType>
        <xsd:restriction base="dms:Text">
          <xsd:maxLength value="255"/>
        </xsd:restriction>
      </xsd:simpleType>
    </xsd:element>
    <xsd:element name="DatadeCria_x00e7__x00e3_o" ma:index="30" nillable="true" ma:displayName="Data de Criação" ma:description="Data de criação da avaliação" ma:format="DateOnly" ma:internalName="DatadeCria_x00e7__x00e3_o">
      <xsd:simpleType>
        <xsd:restriction base="dms:DateTime"/>
      </xsd:simpleType>
    </xsd:element>
    <xsd:element name="Coordena_x00e7__x00f5_esenvolvidas" ma:index="31" nillable="true" ma:displayName="Coordenações envolvidas" ma:description="Selecionar as Coordenações" ma:format="Dropdown" ma:internalName="Coordena_x00e7__x00f5_esenvolvidas">
      <xsd:complexType>
        <xsd:complexContent>
          <xsd:extension base="dms:MultiChoice">
            <xsd:sequence>
              <xsd:element name="Value" maxOccurs="unbounded" minOccurs="0" nillable="true">
                <xsd:simpleType>
                  <xsd:restriction base="dms:Choice">
                    <xsd:enumeration value="CPROR"/>
                    <xsd:enumeration value="CMARR"/>
                    <xsd:enumeration value="COAIR"/>
                    <xsd:enumeration value="ASREG"/>
                  </xsd:restriction>
                </xsd:simpleType>
              </xsd:element>
            </xsd:sequence>
          </xsd:extension>
        </xsd:complexContent>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58cef2-5e33-4382-9f34-ebdf29ebf261" xsi:nil="true"/>
    <lcf76f155ced4ddcb4097134ff3c332f xmlns="1b481078-05fd-4425-adfc-5f858dcaa140">
      <Terms xmlns="http://schemas.microsoft.com/office/infopath/2007/PartnerControls"/>
    </lcf76f155ced4ddcb4097134ff3c332f>
    <_x00c1_reaRespons_x00e1_vel xmlns="1b481078-05fd-4425-adfc-5f858dcaa140" xsi:nil="true"/>
    <Coordena_x00e7__x00f5_esenvolvidas xmlns="1b481078-05fd-4425-adfc-5f858dcaa140" xsi:nil="true"/>
    <Disp_x002e_ARR xmlns="1b481078-05fd-4425-adfc-5f858dcaa140">false</Disp_x002e_ARR>
    <DatadeCria_x00e7__x00e3_o xmlns="1b481078-05fd-4425-adfc-5f858dcaa140" xsi:nil="true"/>
    <Disp_x002e_CP xmlns="1b481078-05fd-4425-adfc-5f858dcaa140">false</Disp_x002e_CP>
    <Disp_x002e_AIR xmlns="1b481078-05fd-4425-adfc-5f858dcaa140">false</Disp_x002e_AIR>
    <N_x00ba_ProcessoSEI xmlns="1b481078-05fd-4425-adfc-5f858dcaa1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2AEEB-C57B-4FE4-823B-71D010A3A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8cef2-5e33-4382-9f34-ebdf29ebf261"/>
    <ds:schemaRef ds:uri="1b481078-05fd-4425-adfc-5f858dcaa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E2A961-F94D-4D61-8586-A4CC423FEFA1}">
  <ds:schemaRefs>
    <ds:schemaRef ds:uri="http://purl.org/dc/terms/"/>
    <ds:schemaRef ds:uri="http://purl.org/dc/dcmitype/"/>
    <ds:schemaRef ds:uri="http://schemas.microsoft.com/office/2006/documentManagement/types"/>
    <ds:schemaRef ds:uri="3358cef2-5e33-4382-9f34-ebdf29ebf26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b481078-05fd-4425-adfc-5f858dcaa140"/>
    <ds:schemaRef ds:uri="http://purl.org/dc/elements/1.1/"/>
  </ds:schemaRefs>
</ds:datastoreItem>
</file>

<file path=customXml/itemProps3.xml><?xml version="1.0" encoding="utf-8"?>
<ds:datastoreItem xmlns:ds="http://schemas.openxmlformats.org/officeDocument/2006/customXml" ds:itemID="{0B632ACC-9A9D-42BD-9661-CD870B9843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3</vt:i4>
      </vt:variant>
    </vt:vector>
  </HeadingPairs>
  <TitlesOfParts>
    <vt:vector size="12" baseType="lpstr">
      <vt:lpstr>Contribuições por dispositivos</vt:lpstr>
      <vt:lpstr>Contribuições por pessoa</vt:lpstr>
      <vt:lpstr>Relato dos participantes</vt:lpstr>
      <vt:lpstr>Dashboard</vt:lpstr>
      <vt:lpstr> Gráficos e Tabelas</vt:lpstr>
      <vt:lpstr>Dados_TD</vt:lpstr>
      <vt:lpstr>Dados Dash</vt:lpstr>
      <vt:lpstr>Lista suspensa</vt:lpstr>
      <vt:lpstr>Planilha2</vt:lpstr>
      <vt:lpstr>'Contribuições por dispositivos'!Area_de_impressao</vt:lpstr>
      <vt:lpstr>Dashboard!Area_de_impressao</vt:lpstr>
      <vt:lpstr>'Contribuições por dispositivos'!Titulos_de_impressao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Cyro Barbosa Caldeira</dc:creator>
  <cp:keywords/>
  <dc:description/>
  <cp:lastModifiedBy>Tiago Lanius Rauber</cp:lastModifiedBy>
  <cp:revision/>
  <dcterms:created xsi:type="dcterms:W3CDTF">2018-04-13T10:29:10Z</dcterms:created>
  <dcterms:modified xsi:type="dcterms:W3CDTF">2025-03-07T18:38:55Z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y fmtid="{D5CDD505-2E9C-101B-9397-08002B2CF9AE}" pid="3" name="MediaServiceImageTags">
    <vt:lpwstr/>
  </property>
</Properties>
</file>