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fabricio.lazaro\Desktop\2026\Atos Normativos\Fatores X Y Z - ajuste anual 2026\"/>
    </mc:Choice>
  </mc:AlternateContent>
  <xr:revisionPtr revIDLastSave="0" documentId="13_ncr:1_{C19FDC87-76C7-4546-8284-B0A9C335013A}" xr6:coauthVersionLast="47" xr6:coauthVersionMax="47" xr10:uidLastSave="{00000000-0000-0000-0000-000000000000}"/>
  <bookViews>
    <workbookView xWindow="28680" yWindow="-120" windowWidth="24240" windowHeight="13140" xr2:uid="{C20B32E0-CBDB-4A9B-9558-611209468BBD}"/>
  </bookViews>
  <sheets>
    <sheet name="CALC_IHH_2026" sheetId="1" r:id="rId1"/>
  </sheets>
  <externalReferences>
    <externalReference r:id="rId2"/>
  </externalReferences>
  <definedNames>
    <definedName name="_xlnm._FilterDatabase" localSheetId="0" hidden="1">CALC_IHH_2026!$A$11:$E$511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0" i="1" l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B12" i="1" a="1"/>
  <c r="G15" i="1" s="1" a="1"/>
  <c r="G15" i="1" s="1"/>
  <c r="B12" i="1" l="1"/>
  <c r="C12" i="1" s="1" a="1"/>
  <c r="C12" i="1" s="1"/>
  <c r="H15" i="1" a="1"/>
  <c r="H15" i="1" l="1"/>
  <c r="H14" i="1" s="1"/>
  <c r="I18" i="1" s="1"/>
  <c r="J18" i="1" s="1"/>
  <c r="G12" i="1" a="1"/>
  <c r="G12" i="1" s="1"/>
  <c r="A12" i="1" a="1"/>
  <c r="A12" i="1" s="1"/>
  <c r="L12" i="1" a="1"/>
  <c r="I16" i="1" l="1"/>
  <c r="J16" i="1" s="1"/>
  <c r="I17" i="1"/>
  <c r="J17" i="1" s="1"/>
  <c r="L12" i="1"/>
  <c r="L11" i="1" s="1"/>
  <c r="I15" i="1"/>
  <c r="J15" i="1" s="1"/>
  <c r="M32" i="1" l="1"/>
  <c r="N32" i="1" s="1"/>
  <c r="O32" i="1" s="1"/>
  <c r="M27" i="1"/>
  <c r="N27" i="1" s="1"/>
  <c r="O27" i="1" s="1"/>
  <c r="M19" i="1"/>
  <c r="N19" i="1" s="1"/>
  <c r="O19" i="1" s="1"/>
  <c r="M17" i="1"/>
  <c r="N17" i="1" s="1"/>
  <c r="O17" i="1" s="1"/>
  <c r="M31" i="1"/>
  <c r="N31" i="1" s="1"/>
  <c r="O31" i="1" s="1"/>
  <c r="J14" i="1"/>
  <c r="M23" i="1"/>
  <c r="N23" i="1" s="1"/>
  <c r="O23" i="1" s="1"/>
  <c r="M20" i="1"/>
  <c r="N20" i="1" s="1"/>
  <c r="O20" i="1" s="1"/>
  <c r="M24" i="1"/>
  <c r="N24" i="1" s="1"/>
  <c r="O24" i="1" s="1"/>
  <c r="M28" i="1"/>
  <c r="N28" i="1" s="1"/>
  <c r="O28" i="1" s="1"/>
  <c r="M12" i="1"/>
  <c r="M14" i="1"/>
  <c r="N14" i="1" s="1"/>
  <c r="O14" i="1" s="1"/>
  <c r="M16" i="1"/>
  <c r="N16" i="1" s="1"/>
  <c r="O16" i="1" s="1"/>
  <c r="M21" i="1"/>
  <c r="N21" i="1" s="1"/>
  <c r="O21" i="1" s="1"/>
  <c r="M25" i="1"/>
  <c r="N25" i="1" s="1"/>
  <c r="O25" i="1" s="1"/>
  <c r="M29" i="1"/>
  <c r="N29" i="1" s="1"/>
  <c r="O29" i="1" s="1"/>
  <c r="M13" i="1"/>
  <c r="N13" i="1" s="1"/>
  <c r="O13" i="1" s="1"/>
  <c r="M15" i="1"/>
  <c r="N15" i="1" s="1"/>
  <c r="O15" i="1" s="1"/>
  <c r="M18" i="1"/>
  <c r="N18" i="1" s="1"/>
  <c r="O18" i="1" s="1"/>
  <c r="M22" i="1"/>
  <c r="N22" i="1" s="1"/>
  <c r="O22" i="1" s="1"/>
  <c r="M26" i="1"/>
  <c r="N26" i="1" s="1"/>
  <c r="O26" i="1" s="1"/>
  <c r="M30" i="1"/>
  <c r="N30" i="1" s="1"/>
  <c r="O30" i="1" s="1"/>
  <c r="M11" i="1" l="1"/>
  <c r="N12" i="1"/>
  <c r="N11" i="1" l="1"/>
  <c r="O12" i="1"/>
  <c r="O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<sst xmlns="http://schemas.openxmlformats.org/spreadsheetml/2006/main" count="14" uniqueCount="14">
  <si>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Câmara de Regulação do Mercado de Medicamentos</t>
  </si>
  <si>
    <t>Secretaria-Executiva</t>
  </si>
  <si>
    <t>Índice Herfindahl-Hirschman (IHH) do Mercado Farmacêutico Brasileiro no segundo semestre/2024 e primeiro semestre/2025, por Classe Terapêutica</t>
  </si>
  <si>
    <t>Somente Classes Terapêuticas com faturamento no segundo semestre/2024 e/ou primeiro semestre/2025. As demais são consideradas como fortemente concentradas.</t>
  </si>
  <si>
    <t>Filtra pelo CT</t>
  </si>
  <si>
    <t>Cada Fator / Soma dos Fatores</t>
  </si>
  <si>
    <t>Quadrado de H</t>
  </si>
  <si>
    <t>* 100</t>
  </si>
  <si>
    <t>nº</t>
  </si>
  <si>
    <t>Classe Terapêutica</t>
  </si>
  <si>
    <t>COD Classe Terapêutica</t>
  </si>
  <si>
    <t>IHH</t>
  </si>
  <si>
    <t>Nível (Fator Z)</t>
  </si>
  <si>
    <t>(Art. 3º da Portaria CMED nº 8, de 12 de março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</si>
</sst>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&quot;R$&quot;\ #,##0.00"/>
    <numFmt numFmtId="166" formatCode="0.0000000000000"/>
    <numFmt numFmtId="167" formatCode="0.0000000000"/>
    <numFmt numFmtId="168" formatCode="0.0000%"/>
    <numFmt numFmtId="169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5">
    <border>
      <left/>
      <right/>
      <top/>
      <bottom/>
      <diagonal/>
    </border>
    <border>
      <left style="thin">
        <color theme="4" tint="0.39991454817346722"/>
      </left>
      <right style="thin">
        <color theme="0"/>
      </right>
      <top style="thin">
        <color theme="4" tint="0.39991454817346722"/>
      </top>
      <bottom/>
      <diagonal/>
    </border>
    <border>
      <left style="thin">
        <color theme="0"/>
      </left>
      <right style="thin">
        <color theme="0"/>
      </right>
      <top style="thin">
        <color theme="4" tint="0.39991454817346722"/>
      </top>
      <bottom/>
      <diagonal/>
    </border>
    <border>
      <left style="thin">
        <color theme="0"/>
      </left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0" fillId="0" borderId="0" xfId="0" applyNumberFormat="1"/>
    <xf numFmtId="168" fontId="0" fillId="0" borderId="0" xfId="1" applyNumberFormat="1" applyFont="1"/>
    <xf numFmtId="169" fontId="0" fillId="0" borderId="0" xfId="1" applyNumberFormat="1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6391275</xdr:colOff>
      <xdr:row>0</xdr:row>
      <xdr:rowOff>104776</xdr:rowOff>
    </xdr:from>
    <xdr:to>
      <xdr:col>5</xdr:col>
      <xdr:colOff>28575</xdr:colOff>
      <xdr:row>4</xdr:row>
      <xdr:rowOff>53976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B9027-E350-3C57-C731-1E967F4F4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0" y="104776"/>
          <a:ext cx="2095500" cy="711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mateus.paulo/AppData/Local/Microsoft/Olk/Attachments/ooa-569709d3-b8a7-4ae0-a59f-d94201ad5781/250397a8f77c7e388179d9f6f1db16a7c163005fe215d515a79bc162634bb8e1/IHH_2026.xlsx" TargetMode="External"/><Relationship Id="rId2" Type="http://schemas.openxmlformats.org/officeDocument/2006/relationships/externalLinkPath" Target="file:///C:\Users\mateus.paulo\AppData\Local\Microsoft\Olk\Attachments\ooa-569709d3-b8a7-4ae0-a59f-d94201ad5781\250397a8f77c7e388179d9f6f1db16a7c163005fe215d515a79bc162634bb8e1\IHH_2026.xlsx" TargetMode="External"/><Relationship Id="rId1" Type="http://schemas.openxmlformats.org/officeDocument/2006/relationships/externalLinkPath" Target="/Users/mateus.paulo/AppData/Local/Microsoft/Olk/Attachments/ooa-569709d3-b8a7-4ae0-a59f-d94201ad5781/250397a8f77c7e388179d9f6f1db16a7c163005fe215d515a79bc162634bb8e1/IHH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SE"/>
      <sheetName val="Grupos Economicos"/>
      <sheetName val="CALC_IHH"/>
      <sheetName val="CONFERENCIA_IHH"/>
      <sheetName val="IHH_2026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D25B-0B83-4755-89FC-FCF6511967EA}">
  <dimension ref="A5:P520"/>
  <sheetViews>
    <sheetView showGridLines="0" tabSelected="1" workbookViewId="0">
      <selection activeCell="P8" sqref="P8"/>
    </sheetView>
  </sheetViews>
  <sheetFormatPr defaultRowHeight="15" x14ac:dyDescent="0.25"/>
  <cols>
    <col min="1" max="1" width="5.85546875" customWidth="1"/>
    <col min="2" max="2" width="46.42578125" customWidth="1"/>
    <col min="3" max="3" width="12.5703125" bestFit="1" customWidth="1"/>
    <col min="4" max="4" width="9.140625" bestFit="1" customWidth="1"/>
    <col min="5" max="5" width="9.28515625" bestFit="1" customWidth="1"/>
    <col min="6" max="6" width="12.140625" customWidth="1"/>
    <col min="7" max="7" width="12.140625" hidden="1" customWidth="1"/>
    <col min="8" max="8" width="17.85546875" hidden="1" customWidth="1"/>
    <col min="9" max="11" width="12.140625" hidden="1" customWidth="1"/>
    <col min="12" max="12" width="16.28515625" hidden="1" customWidth="1"/>
    <col min="13" max="13" width="17.42578125" hidden="1" customWidth="1"/>
    <col min="14" max="14" width="13.28515625" hidden="1" customWidth="1"/>
    <col min="15" max="15" width="12" hidden="1" customWidth="1"/>
    <col min="16" max="16" width="12.140625" customWidth="1"/>
  </cols>
  <sheetData>
    <row r="5" spans="1:16" ht="18.75" x14ac:dyDescent="0.3">
      <c r="A5" s="23" t="s">
        <v>0</v>
      </c>
      <c r="B5" s="23"/>
      <c r="C5" s="23"/>
      <c r="D5" s="23"/>
      <c r="E5" s="23"/>
    </row>
    <row r="6" spans="1:16" ht="18.75" x14ac:dyDescent="0.3">
      <c r="A6" s="23" t="s">
        <v>1</v>
      </c>
      <c r="B6" s="23"/>
      <c r="C6" s="23"/>
      <c r="D6" s="23"/>
      <c r="E6" s="23"/>
    </row>
    <row r="7" spans="1:16" x14ac:dyDescent="0.25">
      <c r="A7" s="24"/>
      <c r="B7" s="24"/>
      <c r="C7" s="1"/>
      <c r="D7" s="1"/>
      <c r="E7" s="1"/>
    </row>
    <row r="8" spans="1:16" ht="15.75" x14ac:dyDescent="0.25">
      <c r="A8" s="25" t="s">
        <v>2</v>
      </c>
      <c r="B8" s="25"/>
      <c r="C8" s="25"/>
      <c r="D8" s="25"/>
      <c r="E8" s="25"/>
    </row>
    <row r="9" spans="1:16" ht="15.75" x14ac:dyDescent="0.25">
      <c r="A9" s="26" t="s">
        <v>3</v>
      </c>
      <c r="B9" s="26"/>
      <c r="C9" s="26"/>
      <c r="D9" s="26"/>
      <c r="E9" s="26"/>
    </row>
    <row r="10" spans="1:16" ht="30" x14ac:dyDescent="0.25">
      <c r="A10" s="27" t="s">
        <v>13</v>
      </c>
      <c r="B10" s="27"/>
      <c r="C10" s="27"/>
      <c r="D10" s="27"/>
      <c r="E10" s="27"/>
      <c r="L10" s="2" t="s">
        <v>4</v>
      </c>
      <c r="M10" s="3" t="s">
        <v>5</v>
      </c>
      <c r="N10" s="2" t="s">
        <v>6</v>
      </c>
      <c r="O10" s="2" t="s">
        <v>7</v>
      </c>
    </row>
    <row r="11" spans="1:16" ht="31.5" x14ac:dyDescent="0.25">
      <c r="A11" s="19" t="s">
        <v>8</v>
      </c>
      <c r="B11" s="4" t="s">
        <v>9</v>
      </c>
      <c r="C11" s="4" t="s">
        <v>10</v>
      </c>
      <c r="D11" s="4" t="s">
        <v>11</v>
      </c>
      <c r="E11" s="5" t="s">
        <v>12</v>
      </c>
      <c r="L11" s="6">
        <f>SUM(_xlfn.ANCHORARRAY(L12))</f>
        <v>306919855.80000001</v>
      </c>
      <c r="M11" s="7">
        <f>SUM(M12:M33)</f>
        <v>1</v>
      </c>
      <c r="N11" s="8">
        <f>SUM(N12:N33)</f>
        <v>0.13001713234297602</v>
      </c>
      <c r="O11" s="9">
        <f>SUM(O12:O33) * 100</f>
        <v>1300.1713234297602</v>
      </c>
    </row>
    <row r="12" spans="1:16" s="11" customFormat="1" ht="30" x14ac:dyDescent="0.25">
      <c r="A12" s="20" cm="1">
        <f t="array" ref="A12:A520">_xlfn.SEQUENCE(COUNTA(B:B)-1)</f>
        <v>1</v>
      </c>
      <c r="B12" s="21" t="str" cm="1">
        <f t="array" ref="B12:B520">_xlfn._xlws.SORT(_xlfn.UNIQUE([1]!BASE_FAT_2026[CLASSE_TERAPEUTICA]))</f>
        <v>A10C1 - INSULINAS HUMANAS E ANÁLOGOS, AÇÃO RÁPIDA</v>
      </c>
      <c r="C12" s="20" t="str" cm="1">
        <f t="array" ref="C12:C520">_xlfn.TEXTBEFORE(_xlfn.ANCHORARRAY(B12)," -")</f>
        <v>A10C1</v>
      </c>
      <c r="D12" s="10">
        <v>5987.5108936546731</v>
      </c>
      <c r="E12" s="20" t="str">
        <f>IF(OR(D12 &gt;= 2500, D12 = 0, ISERROR(D12)), "Nível 3", IF(D12 &gt;= 1500, "Nível 2", "Nível 1"))</f>
        <v>Nível 3</v>
      </c>
      <c r="G12" s="12" cm="1">
        <f t="array" ref="G12">_xlfn.LET(
           _xlpm.CALC_HHI_CT, B12,
           _xlpm.BASE_FAT_AJUST, [1]!BASE_FAT_2026[FAT_2025_AJUSTADO],
           _xlpm.BASE_CT, [1]!BASE_FAT_2026[CLASSE_TERAPEUTICA],
           _xlpm.BASE_GRP_ECO, [1]!BASE_FAT_2026[GRUPO_ECONOMICO],
    _xlpm.FAT_TOTAL, SUMIF(_xlpm.BASE_CT, _xlpm.CALC_HHI_CT, _xlpm.BASE_FAT_AJUST),
    IF(_xlpm.FAT_TOTAL = 0, 10000,
          _xlfn.LET(
                   _xlpm.GRP_UNICOS, _xlfn.UNIQUE(_xlfn._xlws.FILTER(_xlpm.BASE_GRP_ECO, _xlpm.BASE_CT = _xlpm.CALC_HHI_CT)),
                   _xlpm.SOMA_GRP, SUMIFS(_xlpm.BASE_FAT_AJUST, _xlpm.BASE_CT,_xlpm.CALC_HHI_CT,_xlpm.BASE_GRP_ECO,_xlpm.GRP_UNICOS),
                   _xlpm.MARK_SHARE, (_xlpm.SOMA_GRP / _xlpm.FAT_TOTAL) * 100,
                   SUM(_xlpm.MARK_SHARE^2)
        )
    )
)</f>
        <v>5987.5108936546731</v>
      </c>
      <c r="H12" s="12"/>
      <c r="I12" s="12"/>
      <c r="J12" s="12"/>
      <c r="K12" s="12"/>
      <c r="L12" s="12" cm="1">
        <f t="array" ref="L12:L31">_xlfn._xlws.FILTER([1]!BASE_FAT_2026[FAT_2025_AJUSTADO], [1]!BASE_FAT_2026[CLASSE_TERAPEUTICA]=B12)</f>
        <v>1884040.23</v>
      </c>
      <c r="M12" s="14">
        <f>(L12/$L$11)</f>
        <v>6.1385413631489137E-3</v>
      </c>
      <c r="N12" s="15">
        <f>M12^2</f>
        <v>3.768169006709012E-5</v>
      </c>
      <c r="O12">
        <f>N12 * 100</f>
        <v>3.7681690067090119E-3</v>
      </c>
      <c r="P12" s="13"/>
    </row>
    <row r="13" spans="1:16" ht="30" x14ac:dyDescent="0.25">
      <c r="A13" s="20">
        <v>2</v>
      </c>
      <c r="B13" s="22" t="str">
        <v>A10C2 - INSULINAS HUMANAS E ANÁLOGOS, AÇÃO INTERMEDIÁRIA</v>
      </c>
      <c r="C13" s="20" t="str">
        <v>A10C2</v>
      </c>
      <c r="D13" s="10">
        <v>9310.7106916765333</v>
      </c>
      <c r="E13" s="20" t="str">
        <f t="shared" ref="E13:E76" si="0">IF(OR(D13 &gt;= 2500, D13 = 0, ISERROR(D13)), "Nível 3", IF(D13 &gt;= 1500, "Nível 2", "Nível 1"))</f>
        <v>Nível 3</v>
      </c>
      <c r="G13" s="12"/>
      <c r="H13" s="12"/>
      <c r="I13" s="12"/>
      <c r="J13" s="12"/>
      <c r="K13" s="12"/>
      <c r="L13" s="13">
        <v>674233.3</v>
      </c>
      <c r="M13" s="14">
        <f>(L13/$L$11)</f>
        <v>2.1967731551371336E-3</v>
      </c>
      <c r="N13" s="15">
        <f>M13^2</f>
        <v>4.825812295131157E-6</v>
      </c>
      <c r="O13">
        <f>N13 * 100</f>
        <v>4.825812295131157E-4</v>
      </c>
    </row>
    <row r="14" spans="1:16" ht="45" x14ac:dyDescent="0.25">
      <c r="A14" s="20">
        <v>3</v>
      </c>
      <c r="B14" s="22" t="str">
        <v>A10C3 - INSULINAS HUMANAS E ANÁLOGOS, AÇÃO INTERMEDIÁRIA E LONGA, COMB. COM AÇÃO RÁPIDA</v>
      </c>
      <c r="C14" s="20" t="str">
        <v>A10C3</v>
      </c>
      <c r="D14" s="10">
        <v>10000</v>
      </c>
      <c r="E14" s="20" t="str">
        <f t="shared" si="0"/>
        <v>Nível 3</v>
      </c>
      <c r="H14" s="16">
        <f>SUM(_xlfn.ANCHORARRAY(H15))</f>
        <v>516566830.14000005</v>
      </c>
      <c r="J14">
        <f>SUM(J15:J18) * 100</f>
        <v>93.107106916765318</v>
      </c>
      <c r="L14" s="12">
        <v>2022944.13</v>
      </c>
      <c r="M14" s="14">
        <f t="shared" ref="M14:M32" si="1">(L14/$L$11)</f>
        <v>6.5911152106047609E-3</v>
      </c>
      <c r="N14" s="15">
        <f t="shared" ref="N14:N32" si="2">M14^2</f>
        <v>4.3442799719465443E-5</v>
      </c>
      <c r="O14">
        <f t="shared" ref="O14:O32" si="3">N14 * 100</f>
        <v>4.3442799719465445E-3</v>
      </c>
    </row>
    <row r="15" spans="1:16" ht="30" x14ac:dyDescent="0.25">
      <c r="A15" s="20">
        <v>4</v>
      </c>
      <c r="B15" s="22" t="str">
        <v>A10C5 - INSULINAS HUMANAS E ANÁLOGOS, AÇÃO LONGA</v>
      </c>
      <c r="C15" s="20" t="str">
        <v>A10C5</v>
      </c>
      <c r="D15" s="10">
        <v>3145.7451593408859</v>
      </c>
      <c r="E15" s="20" t="str">
        <f t="shared" si="0"/>
        <v>Nível 3</v>
      </c>
      <c r="G15" t="str" cm="1">
        <f t="array" ref="G15:G18">_xlfn.UNIQUE(_xlfn._xlws.FILTER([1]!BASE_FAT_2026[GRUPO_ECONOMICO], [1]!BASE_FAT_2026[CLASSE_TERAPEUTICA] = B13))</f>
        <v>ASPEN PHARMA INDÚSTRIA FARMACÊUTICA LTDA</v>
      </c>
      <c r="H15" s="16" cm="1">
        <f t="array" ref="H15:H18">SUMIFS([1]!BASE_FAT_2026[FAT_2025_AJUSTADO],[1]!BASE_FAT_2026[CLASSE_TERAPEUTICA],B13,[1]!BASE_FAT_2026[GRUPO_ECONOMICO],_xlfn.ANCHORARRAY(G15))</f>
        <v>1053765</v>
      </c>
      <c r="I15" s="17">
        <f>H15/$H$14</f>
        <v>2.039939342823093E-3</v>
      </c>
      <c r="J15" s="18">
        <f>I15^2</f>
        <v>4.1613525223975126E-6</v>
      </c>
      <c r="L15" s="12">
        <v>4484971.91</v>
      </c>
      <c r="M15" s="14">
        <f t="shared" si="1"/>
        <v>1.461284379373151E-2</v>
      </c>
      <c r="N15" s="15">
        <f t="shared" si="2"/>
        <v>2.135352037399975E-4</v>
      </c>
      <c r="O15">
        <f t="shared" si="3"/>
        <v>2.1353520373999749E-2</v>
      </c>
    </row>
    <row r="16" spans="1:16" x14ac:dyDescent="0.25">
      <c r="A16" s="20">
        <v>5</v>
      </c>
      <c r="B16" s="22" t="str">
        <v>A10C9 - OUTRAS INSULINAS HUMANAS</v>
      </c>
      <c r="C16" s="20" t="str">
        <v>A10C9</v>
      </c>
      <c r="D16" s="10">
        <v>8578.6031304050011</v>
      </c>
      <c r="E16" s="20" t="str">
        <f t="shared" si="0"/>
        <v>Nível 3</v>
      </c>
      <c r="G16" t="str">
        <v>ELI LILLY DO BRASIL LTDA</v>
      </c>
      <c r="H16" s="16">
        <v>10231780.34</v>
      </c>
      <c r="I16" s="17">
        <f t="shared" ref="I16:I18" si="4">H16/$H$14</f>
        <v>1.9807273218117743E-2</v>
      </c>
      <c r="J16" s="18">
        <f t="shared" ref="J16:J18" si="5">I16^2</f>
        <v>3.9232807233716442E-4</v>
      </c>
      <c r="L16" s="12">
        <v>3165654.96</v>
      </c>
      <c r="M16" s="14">
        <f t="shared" si="1"/>
        <v>1.0314272277199473E-2</v>
      </c>
      <c r="N16" s="15">
        <f t="shared" si="2"/>
        <v>1.0638421260820559E-4</v>
      </c>
      <c r="O16">
        <f t="shared" si="3"/>
        <v>1.063842126082056E-2</v>
      </c>
    </row>
    <row r="17" spans="1:15" x14ac:dyDescent="0.25">
      <c r="A17" s="20">
        <v>6</v>
      </c>
      <c r="B17" s="22" t="str">
        <v>A10H - ANTIDIABÉTICOS SULFONILOURÉIAS PUROS</v>
      </c>
      <c r="C17" s="20" t="str">
        <v>A10H</v>
      </c>
      <c r="D17" s="10">
        <v>2253.9026208500204</v>
      </c>
      <c r="E17" s="20" t="str">
        <f t="shared" si="0"/>
        <v>Nível 2</v>
      </c>
      <c r="G17" t="str">
        <v>NOVO NORDISK FARMACÊUTICA DO BRASIL LTDA</v>
      </c>
      <c r="H17" s="16">
        <v>498290613.95000005</v>
      </c>
      <c r="I17" s="17">
        <f t="shared" si="4"/>
        <v>0.96461984176365567</v>
      </c>
      <c r="J17" s="18">
        <f t="shared" si="5"/>
        <v>0.93049143912414012</v>
      </c>
      <c r="L17" s="12">
        <v>2754583.29</v>
      </c>
      <c r="M17" s="14">
        <f t="shared" si="1"/>
        <v>8.9749269652823812E-3</v>
      </c>
      <c r="N17" s="15">
        <f t="shared" si="2"/>
        <v>8.0549314032152811E-5</v>
      </c>
      <c r="O17">
        <f t="shared" si="3"/>
        <v>8.0549314032152819E-3</v>
      </c>
    </row>
    <row r="18" spans="1:15" x14ac:dyDescent="0.25">
      <c r="A18" s="20">
        <v>7</v>
      </c>
      <c r="B18" s="22" t="str">
        <v>A10J1 - ANTIDIABÉTICOS BIGUANIDAS PUROS</v>
      </c>
      <c r="C18" s="20" t="str">
        <v>A10J1</v>
      </c>
      <c r="D18" s="10">
        <v>4889.8052228777224</v>
      </c>
      <c r="E18" s="20" t="str">
        <f t="shared" si="0"/>
        <v>Nível 3</v>
      </c>
      <c r="G18" t="str">
        <v>GERAIS, COMÉRCIO E IMPORTAÇÃO DE MATERIAIS E EQUIPAMENTOS MEDICOS LTDA</v>
      </c>
      <c r="H18" s="16">
        <v>6990670.8499999996</v>
      </c>
      <c r="I18" s="17">
        <f t="shared" si="4"/>
        <v>1.3532945675403484E-2</v>
      </c>
      <c r="J18" s="18">
        <f t="shared" si="5"/>
        <v>1.8314061865342188E-4</v>
      </c>
      <c r="L18" s="12">
        <v>2702180.4</v>
      </c>
      <c r="M18" s="14">
        <f t="shared" si="1"/>
        <v>8.8041889403233584E-3</v>
      </c>
      <c r="N18" s="15">
        <f t="shared" si="2"/>
        <v>7.7513742896912133E-5</v>
      </c>
      <c r="O18">
        <f t="shared" si="3"/>
        <v>7.751374289691213E-3</v>
      </c>
    </row>
    <row r="19" spans="1:15" ht="30" x14ac:dyDescent="0.25">
      <c r="A19" s="20">
        <v>8</v>
      </c>
      <c r="B19" s="22" t="str">
        <v>A10J2 - ASSOCIAÇÕES DE ANTIDIABÉTICOS SULFONILOURÉIA COM BIGUANIDAS</v>
      </c>
      <c r="C19" s="20" t="str">
        <v>A10J2</v>
      </c>
      <c r="D19" s="10">
        <v>7390.979315788376</v>
      </c>
      <c r="E19" s="20" t="str">
        <f t="shared" si="0"/>
        <v>Nível 3</v>
      </c>
      <c r="H19" s="16"/>
      <c r="L19" s="12">
        <v>3821331.5</v>
      </c>
      <c r="M19" s="14">
        <f t="shared" si="1"/>
        <v>1.2450584176248659E-2</v>
      </c>
      <c r="N19" s="15">
        <f t="shared" si="2"/>
        <v>1.550170463298535E-4</v>
      </c>
      <c r="O19">
        <f t="shared" si="3"/>
        <v>1.550170463298535E-2</v>
      </c>
    </row>
    <row r="20" spans="1:15" x14ac:dyDescent="0.25">
      <c r="A20" s="20">
        <v>9</v>
      </c>
      <c r="B20" s="22" t="str">
        <v>A10K1 - ANTIDIABÉTICOS GLITAZONAS PUROS</v>
      </c>
      <c r="C20" s="20" t="str">
        <v>A10K1</v>
      </c>
      <c r="D20" s="10">
        <v>7714.0209898337471</v>
      </c>
      <c r="E20" s="20" t="str">
        <f t="shared" si="0"/>
        <v>Nível 3</v>
      </c>
      <c r="H20" s="16"/>
      <c r="L20" s="12">
        <v>5041941.34</v>
      </c>
      <c r="M20" s="14">
        <f t="shared" si="1"/>
        <v>1.6427550204785413E-2</v>
      </c>
      <c r="N20" s="15">
        <f t="shared" si="2"/>
        <v>2.6986440573074526E-4</v>
      </c>
      <c r="O20">
        <f t="shared" si="3"/>
        <v>2.6986440573074526E-2</v>
      </c>
    </row>
    <row r="21" spans="1:15" ht="30" x14ac:dyDescent="0.25">
      <c r="A21" s="20">
        <v>10</v>
      </c>
      <c r="B21" s="22" t="str">
        <v>A10L - ANTIDIABÉTICOS INIBIDORES ALFA-GLUCOSIDASE</v>
      </c>
      <c r="C21" s="20" t="str">
        <v>A10L</v>
      </c>
      <c r="D21" s="10">
        <v>10000</v>
      </c>
      <c r="E21" s="20" t="str">
        <f t="shared" si="0"/>
        <v>Nível 3</v>
      </c>
      <c r="H21" s="16"/>
      <c r="L21" s="12">
        <v>16513600.109999999</v>
      </c>
      <c r="M21" s="14">
        <f t="shared" si="1"/>
        <v>5.3804274301369588E-2</v>
      </c>
      <c r="N21" s="15">
        <f t="shared" si="2"/>
        <v>2.89489993309702E-3</v>
      </c>
      <c r="O21">
        <f t="shared" si="3"/>
        <v>0.28948999330970199</v>
      </c>
    </row>
    <row r="22" spans="1:15" ht="30" x14ac:dyDescent="0.25">
      <c r="A22" s="20">
        <v>11</v>
      </c>
      <c r="B22" s="22" t="str">
        <v>A10N1 - ANTIDIABÉTICOS INIBIDORES DPP-IV  PUROS</v>
      </c>
      <c r="C22" s="20" t="str">
        <v>A10N1</v>
      </c>
      <c r="D22" s="10">
        <v>2388.7776441427736</v>
      </c>
      <c r="E22" s="20" t="str">
        <f t="shared" si="0"/>
        <v>Nível 2</v>
      </c>
      <c r="H22" s="16"/>
      <c r="L22" s="12">
        <v>8231560.3300000001</v>
      </c>
      <c r="M22" s="14">
        <f t="shared" si="1"/>
        <v>2.6819901594649451E-2</v>
      </c>
      <c r="N22" s="15">
        <f t="shared" si="2"/>
        <v>7.1930712154668014E-4</v>
      </c>
      <c r="O22">
        <f t="shared" si="3"/>
        <v>7.1930712154668008E-2</v>
      </c>
    </row>
    <row r="23" spans="1:15" ht="30" x14ac:dyDescent="0.25">
      <c r="A23" s="20">
        <v>12</v>
      </c>
      <c r="B23" s="22" t="str">
        <v>A10N3 - ASSOCIAÇÕES DE INIBIDORES DPP-IV COM BIGUANIDAS</v>
      </c>
      <c r="C23" s="20" t="str">
        <v>A10N3</v>
      </c>
      <c r="D23" s="10">
        <v>2991.3836465550658</v>
      </c>
      <c r="E23" s="20" t="str">
        <f t="shared" si="0"/>
        <v>Nível 3</v>
      </c>
      <c r="H23" s="16"/>
      <c r="L23" s="12">
        <v>7093734.6600000001</v>
      </c>
      <c r="M23" s="14">
        <f t="shared" si="1"/>
        <v>2.311266125650252E-2</v>
      </c>
      <c r="N23" s="15">
        <f t="shared" si="2"/>
        <v>5.3419511035783269E-4</v>
      </c>
      <c r="O23">
        <f t="shared" si="3"/>
        <v>5.3419511035783268E-2</v>
      </c>
    </row>
    <row r="24" spans="1:15" ht="30" x14ac:dyDescent="0.25">
      <c r="A24" s="20">
        <v>13</v>
      </c>
      <c r="B24" s="22" t="str">
        <v>A10N9 - OUTRAS ASSOCIAÇÕES DE ANTIDIABÉTICOS COM INIBIDORES DPP-IV</v>
      </c>
      <c r="C24" s="20" t="str">
        <v>A10N9</v>
      </c>
      <c r="D24" s="10">
        <v>10000</v>
      </c>
      <c r="E24" s="20" t="str">
        <f t="shared" si="0"/>
        <v>Nível 3</v>
      </c>
      <c r="H24" s="16"/>
      <c r="L24" s="12">
        <v>21687491.07</v>
      </c>
      <c r="M24" s="14">
        <f t="shared" si="1"/>
        <v>7.066174006067677E-2</v>
      </c>
      <c r="N24" s="15">
        <f t="shared" si="2"/>
        <v>4.9930815084026524E-3</v>
      </c>
      <c r="O24">
        <f t="shared" si="3"/>
        <v>0.49930815084026525</v>
      </c>
    </row>
    <row r="25" spans="1:15" ht="30" x14ac:dyDescent="0.25">
      <c r="A25" s="20">
        <v>14</v>
      </c>
      <c r="B25" s="22" t="str">
        <v>A10P1 - ANTIDIABÉTICOS INIBIDORES DE SGLT2, PUROS</v>
      </c>
      <c r="C25" s="20" t="str">
        <v>A10P1</v>
      </c>
      <c r="D25" s="10">
        <v>5750.2811530750269</v>
      </c>
      <c r="E25" s="20" t="str">
        <f t="shared" si="0"/>
        <v>Nível 3</v>
      </c>
      <c r="H25" s="16"/>
      <c r="L25" s="12">
        <v>38557816.159999996</v>
      </c>
      <c r="M25" s="14">
        <f t="shared" si="1"/>
        <v>0.12562828839958029</v>
      </c>
      <c r="N25" s="15">
        <f t="shared" si="2"/>
        <v>1.5782466846208119E-2</v>
      </c>
      <c r="O25">
        <f t="shared" si="3"/>
        <v>1.5782466846208119</v>
      </c>
    </row>
    <row r="26" spans="1:15" ht="30" x14ac:dyDescent="0.25">
      <c r="A26" s="20">
        <v>15</v>
      </c>
      <c r="B26" s="22" t="str">
        <v>A10P3 - ASSOCIAÇÃO DE ANTIDIABÉTICOS INIBIDORES DE SGLT2 COM BIGUANIDAS</v>
      </c>
      <c r="C26" s="20" t="str">
        <v>A10P3</v>
      </c>
      <c r="D26" s="10">
        <v>9294.7709868011716</v>
      </c>
      <c r="E26" s="20" t="str">
        <f t="shared" si="0"/>
        <v>Nível 3</v>
      </c>
      <c r="H26" s="16"/>
      <c r="L26" s="12">
        <v>14133239.02</v>
      </c>
      <c r="M26" s="14">
        <f t="shared" si="1"/>
        <v>4.6048630458140595E-2</v>
      </c>
      <c r="N26" s="15">
        <f t="shared" si="2"/>
        <v>2.1204763670703937E-3</v>
      </c>
      <c r="O26">
        <f t="shared" si="3"/>
        <v>0.21204763670703936</v>
      </c>
    </row>
    <row r="27" spans="1:15" ht="30" x14ac:dyDescent="0.25">
      <c r="A27" s="20">
        <v>16</v>
      </c>
      <c r="B27" s="22" t="str">
        <v>A10P5 - COMBINAÇÕES ANTIDIABÉTICAS DE INIBIDORES DE SGLT2 E DPP-IV</v>
      </c>
      <c r="C27" s="20" t="str">
        <v>A10P5</v>
      </c>
      <c r="D27" s="10">
        <v>7454.9088219379655</v>
      </c>
      <c r="E27" s="20" t="str">
        <f t="shared" si="0"/>
        <v>Nível 3</v>
      </c>
      <c r="H27" s="16"/>
      <c r="L27" s="12">
        <v>12325924.83</v>
      </c>
      <c r="M27" s="14">
        <f t="shared" si="1"/>
        <v>4.016007631005801E-2</v>
      </c>
      <c r="N27" s="15">
        <f t="shared" si="2"/>
        <v>1.6128317292296826E-3</v>
      </c>
      <c r="O27">
        <f t="shared" si="3"/>
        <v>0.16128317292296826</v>
      </c>
    </row>
    <row r="28" spans="1:15" x14ac:dyDescent="0.25">
      <c r="A28" s="20">
        <v>17</v>
      </c>
      <c r="B28" s="22" t="str">
        <v>A10S - ANTIDIABÉTICOS AGONISTAS DE GLP-1</v>
      </c>
      <c r="C28" s="20" t="str">
        <v>A10S</v>
      </c>
      <c r="D28" s="10">
        <v>9650.3978651939251</v>
      </c>
      <c r="E28" s="20" t="str">
        <f t="shared" si="0"/>
        <v>Nível 3</v>
      </c>
      <c r="H28" s="16"/>
      <c r="L28" s="12">
        <v>33300322.620000001</v>
      </c>
      <c r="M28" s="14">
        <f t="shared" si="1"/>
        <v>0.10849843042315152</v>
      </c>
      <c r="N28" s="15">
        <f t="shared" si="2"/>
        <v>1.1771909404287451E-2</v>
      </c>
      <c r="O28">
        <f t="shared" si="3"/>
        <v>1.1771909404287451</v>
      </c>
    </row>
    <row r="29" spans="1:15" ht="30" x14ac:dyDescent="0.25">
      <c r="A29" s="20">
        <v>18</v>
      </c>
      <c r="B29" s="22" t="str">
        <v>A10X9 - OUTROS MEDICAMENTOS USADOS EM DIABETES</v>
      </c>
      <c r="C29" s="20" t="str">
        <v>A10X9</v>
      </c>
      <c r="D29" s="10">
        <v>10000</v>
      </c>
      <c r="E29" s="20" t="str">
        <f t="shared" si="0"/>
        <v>Nível 3</v>
      </c>
      <c r="H29" s="16"/>
      <c r="L29" s="12">
        <v>39492673.960000001</v>
      </c>
      <c r="M29" s="14">
        <f t="shared" si="1"/>
        <v>0.12867422297283643</v>
      </c>
      <c r="N29" s="15">
        <f t="shared" si="2"/>
        <v>1.6557055657663227E-2</v>
      </c>
      <c r="O29">
        <f t="shared" si="3"/>
        <v>1.6557055657663227</v>
      </c>
    </row>
    <row r="30" spans="1:15" ht="30" x14ac:dyDescent="0.25">
      <c r="A30" s="20">
        <v>19</v>
      </c>
      <c r="B30" s="22" t="str">
        <v>A11A4 - OUTROS POLIVITAMÍNICOS COM MINERAIS</v>
      </c>
      <c r="C30" s="20" t="str">
        <v>A11A4</v>
      </c>
      <c r="D30" s="10">
        <v>4528.2932137616626</v>
      </c>
      <c r="E30" s="20" t="str">
        <f t="shared" si="0"/>
        <v>Nível 3</v>
      </c>
      <c r="H30" s="16"/>
      <c r="L30" s="12">
        <v>6945626.5300000003</v>
      </c>
      <c r="M30" s="14">
        <f t="shared" si="1"/>
        <v>2.2630098375016897E-2</v>
      </c>
      <c r="N30" s="15">
        <f t="shared" si="2"/>
        <v>5.1212135246294244E-4</v>
      </c>
      <c r="O30">
        <f t="shared" si="3"/>
        <v>5.1212135246294241E-2</v>
      </c>
    </row>
    <row r="31" spans="1:15" ht="30" x14ac:dyDescent="0.25">
      <c r="A31" s="20">
        <v>20</v>
      </c>
      <c r="B31" s="22" t="str">
        <v>A11B4 - POLIVITAMÍNICOS SEM MINERAIS, OUTROS</v>
      </c>
      <c r="C31" s="20" t="str">
        <v>A11B4</v>
      </c>
      <c r="D31" s="10">
        <v>4125.0983142648975</v>
      </c>
      <c r="E31" s="20" t="str">
        <f t="shared" si="0"/>
        <v>Nível 3</v>
      </c>
      <c r="H31" s="16"/>
      <c r="L31" s="13">
        <v>82085985.450000003</v>
      </c>
      <c r="M31" s="14">
        <f t="shared" si="1"/>
        <v>0.26745087976155629</v>
      </c>
      <c r="N31" s="15">
        <f t="shared" si="2"/>
        <v>7.1529973085230444E-2</v>
      </c>
      <c r="O31">
        <f t="shared" si="3"/>
        <v>7.1529973085230445</v>
      </c>
    </row>
    <row r="32" spans="1:15" x14ac:dyDescent="0.25">
      <c r="A32" s="20">
        <v>21</v>
      </c>
      <c r="B32" s="22" t="str">
        <v>A11C1 - VITAMINA A PURA</v>
      </c>
      <c r="C32" s="20" t="str">
        <v>A11C1</v>
      </c>
      <c r="D32" s="10">
        <v>10000</v>
      </c>
      <c r="E32" s="20" t="str">
        <f t="shared" si="0"/>
        <v>Nível 3</v>
      </c>
      <c r="H32" s="16"/>
      <c r="L32" s="13"/>
      <c r="M32" s="14">
        <f t="shared" si="1"/>
        <v>0</v>
      </c>
      <c r="N32" s="15">
        <f t="shared" si="2"/>
        <v>0</v>
      </c>
      <c r="O32">
        <f t="shared" si="3"/>
        <v>0</v>
      </c>
    </row>
    <row r="33" spans="1:14" x14ac:dyDescent="0.25">
      <c r="A33" s="20">
        <v>22</v>
      </c>
      <c r="B33" s="22" t="str">
        <v>A11C2 - VITAMINA D PURA</v>
      </c>
      <c r="C33" s="20" t="str">
        <v>A11C2</v>
      </c>
      <c r="D33" s="10">
        <v>1765.7987516508094</v>
      </c>
      <c r="E33" s="20" t="str">
        <f t="shared" si="0"/>
        <v>Nível 2</v>
      </c>
      <c r="H33" s="16"/>
      <c r="M33" s="14"/>
      <c r="N33" s="15"/>
    </row>
    <row r="34" spans="1:14" x14ac:dyDescent="0.25">
      <c r="A34" s="20">
        <v>23</v>
      </c>
      <c r="B34" s="22" t="str">
        <v>A11C3 - ASSOCIAÇÕES VITAMINAS A COM D</v>
      </c>
      <c r="C34" s="20" t="str">
        <v>A11C3</v>
      </c>
      <c r="D34" s="10">
        <v>6331.4859709494922</v>
      </c>
      <c r="E34" s="20" t="str">
        <f t="shared" si="0"/>
        <v>Nível 3</v>
      </c>
      <c r="H34" s="16"/>
    </row>
    <row r="35" spans="1:14" x14ac:dyDescent="0.25">
      <c r="A35" s="20">
        <v>24</v>
      </c>
      <c r="B35" s="22" t="str">
        <v>A11D3 - VITAMINA B1 PURA</v>
      </c>
      <c r="C35" s="20" t="str">
        <v>A11D3</v>
      </c>
      <c r="D35" s="10">
        <v>2540.8488928198121</v>
      </c>
      <c r="E35" s="20" t="str">
        <f t="shared" si="0"/>
        <v>Nível 3</v>
      </c>
      <c r="H35" s="16"/>
    </row>
    <row r="36" spans="1:14" x14ac:dyDescent="0.25">
      <c r="A36" s="20">
        <v>25</v>
      </c>
      <c r="B36" s="22" t="str">
        <v>A11D4 - ASSOCIAÇÕES VITAMINA B1+ B6 E/OU B12</v>
      </c>
      <c r="C36" s="20" t="str">
        <v>A11D4</v>
      </c>
      <c r="D36" s="10">
        <v>2591.7189576854635</v>
      </c>
      <c r="E36" s="20" t="str">
        <f t="shared" si="0"/>
        <v>Nível 3</v>
      </c>
    </row>
    <row r="37" spans="1:14" x14ac:dyDescent="0.25">
      <c r="A37" s="20">
        <v>26</v>
      </c>
      <c r="B37" s="22" t="str">
        <v>A11D9 - OUTRAS ASSOCIAÇÕES DE VITAMINA B1</v>
      </c>
      <c r="C37" s="20" t="str">
        <v>A11D9</v>
      </c>
      <c r="D37" s="10">
        <v>10000</v>
      </c>
      <c r="E37" s="20" t="str">
        <f t="shared" si="0"/>
        <v>Nível 3</v>
      </c>
    </row>
    <row r="38" spans="1:14" x14ac:dyDescent="0.25">
      <c r="A38" s="20">
        <v>27</v>
      </c>
      <c r="B38" s="22" t="str">
        <v>A11E1 - COMPLEXO B PURO</v>
      </c>
      <c r="C38" s="20" t="str">
        <v>A11E1</v>
      </c>
      <c r="D38" s="10">
        <v>4714.7697288777581</v>
      </c>
      <c r="E38" s="20" t="str">
        <f t="shared" si="0"/>
        <v>Nível 3</v>
      </c>
    </row>
    <row r="39" spans="1:14" x14ac:dyDescent="0.25">
      <c r="A39" s="20">
        <v>28</v>
      </c>
      <c r="B39" s="22" t="str">
        <v>A11E3 - OUTRAS ASSOCIAÇÕES COM COMPLEXO B</v>
      </c>
      <c r="C39" s="20" t="str">
        <v>A11E3</v>
      </c>
      <c r="D39" s="10">
        <v>10000</v>
      </c>
      <c r="E39" s="20" t="str">
        <f t="shared" si="0"/>
        <v>Nível 3</v>
      </c>
    </row>
    <row r="40" spans="1:14" x14ac:dyDescent="0.25">
      <c r="A40" s="20">
        <v>29</v>
      </c>
      <c r="B40" s="22" t="str">
        <v>A11F - VITAMINA B12 PURA</v>
      </c>
      <c r="C40" s="20" t="str">
        <v>A11F</v>
      </c>
      <c r="D40" s="10">
        <v>4303.6471241515173</v>
      </c>
      <c r="E40" s="20" t="str">
        <f t="shared" si="0"/>
        <v>Nível 3</v>
      </c>
    </row>
    <row r="41" spans="1:14" x14ac:dyDescent="0.25">
      <c r="A41" s="20">
        <v>30</v>
      </c>
      <c r="B41" s="22" t="str">
        <v>A11G1 - VITAMINA C PURA</v>
      </c>
      <c r="C41" s="20" t="str">
        <v>A11G1</v>
      </c>
      <c r="D41" s="10">
        <v>4585.4250865781542</v>
      </c>
      <c r="E41" s="20" t="str">
        <f t="shared" si="0"/>
        <v>Nível 3</v>
      </c>
    </row>
    <row r="42" spans="1:14" x14ac:dyDescent="0.25">
      <c r="A42" s="20">
        <v>31</v>
      </c>
      <c r="B42" s="22" t="str">
        <v>A11G2 - ASSOCIAÇÕES COM VITAMINA C</v>
      </c>
      <c r="C42" s="20" t="str">
        <v>A11G2</v>
      </c>
      <c r="D42" s="10">
        <v>10000</v>
      </c>
      <c r="E42" s="20" t="str">
        <f t="shared" si="0"/>
        <v>Nível 3</v>
      </c>
    </row>
    <row r="43" spans="1:14" x14ac:dyDescent="0.25">
      <c r="A43" s="20">
        <v>32</v>
      </c>
      <c r="B43" s="22" t="str">
        <v>A11X2 - VITAMINA B6 (PIRODOXINA) PURA</v>
      </c>
      <c r="C43" s="20" t="str">
        <v>A11X2</v>
      </c>
      <c r="D43" s="10">
        <v>10000</v>
      </c>
      <c r="E43" s="20" t="str">
        <f t="shared" si="0"/>
        <v>Nível 3</v>
      </c>
    </row>
    <row r="44" spans="1:14" x14ac:dyDescent="0.25">
      <c r="A44" s="20">
        <v>33</v>
      </c>
      <c r="B44" s="22" t="str">
        <v>A11X3 - VITAMINA E PURA</v>
      </c>
      <c r="C44" s="20" t="str">
        <v>A11X3</v>
      </c>
      <c r="D44" s="10">
        <v>2778.9864615356723</v>
      </c>
      <c r="E44" s="20" t="str">
        <f t="shared" si="0"/>
        <v>Nível 3</v>
      </c>
    </row>
    <row r="45" spans="1:14" x14ac:dyDescent="0.25">
      <c r="A45" s="20">
        <v>34</v>
      </c>
      <c r="B45" s="22" t="str">
        <v>A12A - PRODUTOS A BASE DE CÁLCIO</v>
      </c>
      <c r="C45" s="20" t="str">
        <v>A12A</v>
      </c>
      <c r="D45" s="10">
        <v>4102.9048930427034</v>
      </c>
      <c r="E45" s="20" t="str">
        <f t="shared" si="0"/>
        <v>Nível 3</v>
      </c>
    </row>
    <row r="46" spans="1:14" ht="30" x14ac:dyDescent="0.25">
      <c r="A46" s="20">
        <v>35</v>
      </c>
      <c r="B46" s="22" t="str">
        <v>A12B - SUPLEMENTOS MINERAIS Á BASE DE POTÁSSIO</v>
      </c>
      <c r="C46" s="20" t="str">
        <v>A12B</v>
      </c>
      <c r="D46" s="10">
        <v>4595.9451666390041</v>
      </c>
      <c r="E46" s="20" t="str">
        <f t="shared" si="0"/>
        <v>Nível 3</v>
      </c>
    </row>
    <row r="47" spans="1:14" x14ac:dyDescent="0.25">
      <c r="A47" s="20">
        <v>36</v>
      </c>
      <c r="B47" s="22" t="str">
        <v>A12C2 - OUTROS SUPLEMENTOS MINERAIS</v>
      </c>
      <c r="C47" s="20" t="str">
        <v>A12C2</v>
      </c>
      <c r="D47" s="10">
        <v>6558.2737398598356</v>
      </c>
      <c r="E47" s="20" t="str">
        <f t="shared" si="0"/>
        <v>Nível 3</v>
      </c>
    </row>
    <row r="48" spans="1:14" x14ac:dyDescent="0.25">
      <c r="A48" s="20">
        <v>37</v>
      </c>
      <c r="B48" s="22" t="str">
        <v>A13A2 - TODOS OS OUTROS TÔNICOS</v>
      </c>
      <c r="C48" s="20" t="str">
        <v>A13A2</v>
      </c>
      <c r="D48" s="10">
        <v>5027.1840105805686</v>
      </c>
      <c r="E48" s="20" t="str">
        <f t="shared" si="0"/>
        <v>Nível 3</v>
      </c>
    </row>
    <row r="49" spans="1:5" x14ac:dyDescent="0.25">
      <c r="A49" s="20">
        <v>38</v>
      </c>
      <c r="B49" s="22" t="str">
        <v>A14A1 - ANABOLIZANTES HORMONAIS PUROS</v>
      </c>
      <c r="C49" s="20" t="str">
        <v>A14A1</v>
      </c>
      <c r="D49" s="10">
        <v>10000</v>
      </c>
      <c r="E49" s="20" t="str">
        <f t="shared" si="0"/>
        <v>Nível 3</v>
      </c>
    </row>
    <row r="50" spans="1:5" x14ac:dyDescent="0.25">
      <c r="A50" s="20">
        <v>39</v>
      </c>
      <c r="B50" s="22" t="str">
        <v>A15A - OREXÍGENOS</v>
      </c>
      <c r="C50" s="20" t="str">
        <v>A15A</v>
      </c>
      <c r="D50" s="10">
        <v>2438.9122867347569</v>
      </c>
      <c r="E50" s="20" t="str">
        <f t="shared" si="0"/>
        <v>Nível 2</v>
      </c>
    </row>
    <row r="51" spans="1:5" ht="30" x14ac:dyDescent="0.25">
      <c r="A51" s="20">
        <v>40</v>
      </c>
      <c r="B51" s="22" t="str">
        <v>A16A - OUTROS PRODUTOS PARA O APARELHO DIGESTÓRIO E METABOLISMO</v>
      </c>
      <c r="C51" s="20" t="str">
        <v>A16A</v>
      </c>
      <c r="D51" s="10">
        <v>3131.1255374351299</v>
      </c>
      <c r="E51" s="20" t="str">
        <f t="shared" si="0"/>
        <v>Nível 3</v>
      </c>
    </row>
    <row r="52" spans="1:5" x14ac:dyDescent="0.25">
      <c r="A52" s="20">
        <v>41</v>
      </c>
      <c r="B52" s="22" t="str">
        <v>A1A - ESTOMATOLÓGICOS</v>
      </c>
      <c r="C52" s="20" t="str">
        <v>A1A</v>
      </c>
      <c r="D52" s="10">
        <v>10000</v>
      </c>
      <c r="E52" s="20" t="str">
        <f t="shared" si="0"/>
        <v>Nível 3</v>
      </c>
    </row>
    <row r="53" spans="1:5" x14ac:dyDescent="0.25">
      <c r="A53" s="20">
        <v>42</v>
      </c>
      <c r="B53" s="22" t="str">
        <v>A1A1 - PASTAS DE DENTE</v>
      </c>
      <c r="C53" s="20" t="str">
        <v>A1A1</v>
      </c>
      <c r="D53" s="10">
        <v>10000</v>
      </c>
      <c r="E53" s="20" t="str">
        <f t="shared" si="0"/>
        <v>Nível 3</v>
      </c>
    </row>
    <row r="54" spans="1:5" ht="30" x14ac:dyDescent="0.25">
      <c r="A54" s="20">
        <v>43</v>
      </c>
      <c r="B54" s="22" t="str">
        <v>A1A3 - ANALGÉSICOS E ANTIINFLAMATÓRIOS BUCAIS DE USO TÓPICO</v>
      </c>
      <c r="C54" s="20" t="str">
        <v>A1A3</v>
      </c>
      <c r="D54" s="10">
        <v>3598.5785070598904</v>
      </c>
      <c r="E54" s="20" t="str">
        <f t="shared" si="0"/>
        <v>Nível 3</v>
      </c>
    </row>
    <row r="55" spans="1:5" x14ac:dyDescent="0.25">
      <c r="A55" s="20">
        <v>44</v>
      </c>
      <c r="B55" s="22" t="str">
        <v>A1B - ANTIFÚNGICOS ORAIS TÓPICOS</v>
      </c>
      <c r="C55" s="20" t="str">
        <v>A1B</v>
      </c>
      <c r="D55" s="10">
        <v>2821.7530475393446</v>
      </c>
      <c r="E55" s="20" t="str">
        <f t="shared" si="0"/>
        <v>Nível 3</v>
      </c>
    </row>
    <row r="56" spans="1:5" x14ac:dyDescent="0.25">
      <c r="A56" s="20">
        <v>45</v>
      </c>
      <c r="B56" s="22" t="str">
        <v>A2A1 - ANTIÁCIDOS PUROS</v>
      </c>
      <c r="C56" s="20" t="str">
        <v>A2A1</v>
      </c>
      <c r="D56" s="10">
        <v>4111.0941279667422</v>
      </c>
      <c r="E56" s="20" t="str">
        <f t="shared" si="0"/>
        <v>Nível 3</v>
      </c>
    </row>
    <row r="57" spans="1:5" ht="30" x14ac:dyDescent="0.25">
      <c r="A57" s="20">
        <v>46</v>
      </c>
      <c r="B57" s="22" t="str">
        <v>A2A2 - ANTIFLATULENTOS PUROS E CARMINATIVOS</v>
      </c>
      <c r="C57" s="20" t="str">
        <v>A2A2</v>
      </c>
      <c r="D57" s="10">
        <v>7790.5385099840469</v>
      </c>
      <c r="E57" s="20" t="str">
        <f t="shared" si="0"/>
        <v>Nível 3</v>
      </c>
    </row>
    <row r="58" spans="1:5" ht="30" x14ac:dyDescent="0.25">
      <c r="A58" s="20">
        <v>47</v>
      </c>
      <c r="B58" s="22" t="str">
        <v>A2A4 - ANTIÁCIDOS COM ANTIFLATULENTOS OU CARMINATIVOS</v>
      </c>
      <c r="C58" s="20" t="str">
        <v>A2A4</v>
      </c>
      <c r="D58" s="10">
        <v>5445.1916122983021</v>
      </c>
      <c r="E58" s="20" t="str">
        <f t="shared" si="0"/>
        <v>Nível 3</v>
      </c>
    </row>
    <row r="59" spans="1:5" x14ac:dyDescent="0.25">
      <c r="A59" s="20">
        <v>48</v>
      </c>
      <c r="B59" s="22" t="str">
        <v>A2A6 - ANTIÁCIDOS COM OUTROS FÁRMACOS</v>
      </c>
      <c r="C59" s="20" t="str">
        <v>A2A6</v>
      </c>
      <c r="D59" s="10">
        <v>5644.1080253358805</v>
      </c>
      <c r="E59" s="20" t="str">
        <f t="shared" si="0"/>
        <v>Nível 3</v>
      </c>
    </row>
    <row r="60" spans="1:5" x14ac:dyDescent="0.25">
      <c r="A60" s="20">
        <v>49</v>
      </c>
      <c r="B60" s="22" t="str">
        <v>A2B1 - ANTAGONISTAS RECEPTORES H2</v>
      </c>
      <c r="C60" s="20" t="str">
        <v>A2B1</v>
      </c>
      <c r="D60" s="10">
        <v>4698.0909356450866</v>
      </c>
      <c r="E60" s="20" t="str">
        <f t="shared" si="0"/>
        <v>Nível 3</v>
      </c>
    </row>
    <row r="61" spans="1:5" x14ac:dyDescent="0.25">
      <c r="A61" s="20">
        <v>50</v>
      </c>
      <c r="B61" s="22" t="str">
        <v>A2B2 - INIBIDORES DA BOMBA DE PRÓTONS</v>
      </c>
      <c r="C61" s="20" t="str">
        <v>A2B2</v>
      </c>
      <c r="D61" s="10">
        <v>1316.9316487286362</v>
      </c>
      <c r="E61" s="20" t="str">
        <f t="shared" si="0"/>
        <v>Nível 1</v>
      </c>
    </row>
    <row r="62" spans="1:5" x14ac:dyDescent="0.25">
      <c r="A62" s="20">
        <v>51</v>
      </c>
      <c r="B62" s="22" t="str">
        <v>A2B9 - TODOS OS OUTROS ANTIULCEROSOS</v>
      </c>
      <c r="C62" s="20" t="str">
        <v>A2B9</v>
      </c>
      <c r="D62" s="10">
        <v>7429.0278083393623</v>
      </c>
      <c r="E62" s="20" t="str">
        <f t="shared" si="0"/>
        <v>Nível 3</v>
      </c>
    </row>
    <row r="63" spans="1:5" ht="30" x14ac:dyDescent="0.25">
      <c r="A63" s="20">
        <v>52</v>
      </c>
      <c r="B63" s="22" t="str">
        <v>A3A - ANTIESPASMÓDICOS E ANTICOLINÉRGICOS PUROS</v>
      </c>
      <c r="C63" s="20" t="str">
        <v>A3A</v>
      </c>
      <c r="D63" s="10">
        <v>3661.6616446338962</v>
      </c>
      <c r="E63" s="20" t="str">
        <f t="shared" si="0"/>
        <v>Nível 3</v>
      </c>
    </row>
    <row r="64" spans="1:5" ht="30" x14ac:dyDescent="0.25">
      <c r="A64" s="20">
        <v>53</v>
      </c>
      <c r="B64" s="22" t="str">
        <v>A3D - ASSOCIAÇÕES DE ANTIESPASMÓDICOS COM ANALGÉSICOS</v>
      </c>
      <c r="C64" s="20" t="str">
        <v>A3D</v>
      </c>
      <c r="D64" s="10">
        <v>6306.122200990867</v>
      </c>
      <c r="E64" s="20" t="str">
        <f t="shared" si="0"/>
        <v>Nível 3</v>
      </c>
    </row>
    <row r="65" spans="1:5" ht="30" x14ac:dyDescent="0.25">
      <c r="A65" s="20">
        <v>54</v>
      </c>
      <c r="B65" s="22" t="str">
        <v>A3E - ANTIESPASMÓDICOS ASSOCIADOS COM OUTROS PRODUTOS</v>
      </c>
      <c r="C65" s="20" t="str">
        <v>A3E</v>
      </c>
      <c r="D65" s="10">
        <v>10000</v>
      </c>
      <c r="E65" s="20" t="str">
        <f t="shared" si="0"/>
        <v>Nível 3</v>
      </c>
    </row>
    <row r="66" spans="1:5" x14ac:dyDescent="0.25">
      <c r="A66" s="20">
        <v>55</v>
      </c>
      <c r="B66" s="22" t="str">
        <v>A3F - GASTROPROCINÉTICOS</v>
      </c>
      <c r="C66" s="20" t="str">
        <v>A3F</v>
      </c>
      <c r="D66" s="10">
        <v>922.05465862509766</v>
      </c>
      <c r="E66" s="20" t="str">
        <f t="shared" si="0"/>
        <v>Nível 1</v>
      </c>
    </row>
    <row r="67" spans="1:5" ht="30" x14ac:dyDescent="0.25">
      <c r="A67" s="20">
        <v>56</v>
      </c>
      <c r="B67" s="22" t="str">
        <v>A4A1 - ANTIEMÉTICOS E ANTINAUSEANTES, ANTAGONISTAS DA SEROTONINA</v>
      </c>
      <c r="C67" s="20" t="str">
        <v>A4A1</v>
      </c>
      <c r="D67" s="10">
        <v>1810.8494105381612</v>
      </c>
      <c r="E67" s="20" t="str">
        <f t="shared" si="0"/>
        <v>Nível 2</v>
      </c>
    </row>
    <row r="68" spans="1:5" ht="30" x14ac:dyDescent="0.25">
      <c r="A68" s="20">
        <v>57</v>
      </c>
      <c r="B68" s="22" t="str">
        <v>A4A2 - ANTIEMÉTICOS E ANTINAUSEANTES, ANTAGONISTAS NK1</v>
      </c>
      <c r="C68" s="20" t="str">
        <v>A4A2</v>
      </c>
      <c r="D68" s="10">
        <v>5728.3744417514436</v>
      </c>
      <c r="E68" s="20" t="str">
        <f t="shared" si="0"/>
        <v>Nível 3</v>
      </c>
    </row>
    <row r="69" spans="1:5" ht="30" x14ac:dyDescent="0.25">
      <c r="A69" s="20">
        <v>58</v>
      </c>
      <c r="B69" s="22" t="str">
        <v>A4A9 - OUTROS ANTIEMÉTICOS E ANTINAUSEANTES</v>
      </c>
      <c r="C69" s="20" t="str">
        <v>A4A9</v>
      </c>
      <c r="D69" s="10">
        <v>6958.3641902857562</v>
      </c>
      <c r="E69" s="20" t="str">
        <f t="shared" si="0"/>
        <v>Nível 3</v>
      </c>
    </row>
    <row r="70" spans="1:5" x14ac:dyDescent="0.25">
      <c r="A70" s="20">
        <v>59</v>
      </c>
      <c r="B70" s="22" t="str">
        <v>A5A1 - COLERÉTICOS E COLECINÉTICOS</v>
      </c>
      <c r="C70" s="20" t="str">
        <v>A5A1</v>
      </c>
      <c r="D70" s="10">
        <v>3251.6697933228052</v>
      </c>
      <c r="E70" s="20" t="str">
        <f t="shared" si="0"/>
        <v>Nível 3</v>
      </c>
    </row>
    <row r="71" spans="1:5" x14ac:dyDescent="0.25">
      <c r="A71" s="20">
        <v>60</v>
      </c>
      <c r="B71" s="22" t="str">
        <v>A5A2 - TERAPIA DOS CÁLCULOS BILIARES</v>
      </c>
      <c r="C71" s="20" t="str">
        <v>A5A2</v>
      </c>
      <c r="D71" s="10">
        <v>7211.1730897998859</v>
      </c>
      <c r="E71" s="20" t="str">
        <f t="shared" si="0"/>
        <v>Nível 3</v>
      </c>
    </row>
    <row r="72" spans="1:5" x14ac:dyDescent="0.25">
      <c r="A72" s="20">
        <v>61</v>
      </c>
      <c r="B72" s="22" t="str">
        <v>A5B - HEPATOPROTETORES E LIPOTRÓPICOS</v>
      </c>
      <c r="C72" s="20" t="str">
        <v>A5B</v>
      </c>
      <c r="D72" s="10">
        <v>4186.3147015196191</v>
      </c>
      <c r="E72" s="20" t="str">
        <f t="shared" si="0"/>
        <v>Nível 3</v>
      </c>
    </row>
    <row r="73" spans="1:5" ht="30" x14ac:dyDescent="0.25">
      <c r="A73" s="20">
        <v>62</v>
      </c>
      <c r="B73" s="22" t="str">
        <v>A5C - ASSOCIAÇÕES DE COLAGOGOS E LIPOTRÓPICOS</v>
      </c>
      <c r="C73" s="20" t="str">
        <v>A5C</v>
      </c>
      <c r="D73" s="10">
        <v>10000</v>
      </c>
      <c r="E73" s="20" t="str">
        <f t="shared" si="0"/>
        <v>Nível 3</v>
      </c>
    </row>
    <row r="74" spans="1:5" x14ac:dyDescent="0.25">
      <c r="A74" s="20">
        <v>63</v>
      </c>
      <c r="B74" s="22" t="str">
        <v>A6A2 - LAXANTES ESTIMULANTES</v>
      </c>
      <c r="C74" s="20" t="str">
        <v>A6A2</v>
      </c>
      <c r="D74" s="10">
        <v>4922.3197159542133</v>
      </c>
      <c r="E74" s="20" t="str">
        <f t="shared" si="0"/>
        <v>Nível 3</v>
      </c>
    </row>
    <row r="75" spans="1:5" ht="30" x14ac:dyDescent="0.25">
      <c r="A75" s="20">
        <v>64</v>
      </c>
      <c r="B75" s="22" t="str">
        <v>A6A3 - LAXANTES INCREMENTADORES DO BOLO FECAL</v>
      </c>
      <c r="C75" s="20" t="str">
        <v>A6A3</v>
      </c>
      <c r="D75" s="10">
        <v>4601.6267779448353</v>
      </c>
      <c r="E75" s="20" t="str">
        <f t="shared" si="0"/>
        <v>Nível 3</v>
      </c>
    </row>
    <row r="76" spans="1:5" x14ac:dyDescent="0.25">
      <c r="A76" s="20">
        <v>65</v>
      </c>
      <c r="B76" s="22" t="str">
        <v>A6A4 - LAXANTES ENEMAS</v>
      </c>
      <c r="C76" s="20" t="str">
        <v>A6A4</v>
      </c>
      <c r="D76" s="10">
        <v>5106.9403341708621</v>
      </c>
      <c r="E76" s="20" t="str">
        <f t="shared" si="0"/>
        <v>Nível 3</v>
      </c>
    </row>
    <row r="77" spans="1:5" x14ac:dyDescent="0.25">
      <c r="A77" s="20">
        <v>66</v>
      </c>
      <c r="B77" s="22" t="str">
        <v>A6A6 - LAXANTES OSMÓTICOS</v>
      </c>
      <c r="C77" s="20" t="str">
        <v>A6A6</v>
      </c>
      <c r="D77" s="10">
        <v>4155.2424412756955</v>
      </c>
      <c r="E77" s="20" t="str">
        <f t="shared" ref="E77:E140" si="6">IF(OR(D77 &gt;= 2500, D77 = 0, ISERROR(D77)), "Nível 3", IF(D77 &gt;= 1500, "Nível 2", "Nível 1"))</f>
        <v>Nível 3</v>
      </c>
    </row>
    <row r="78" spans="1:5" x14ac:dyDescent="0.25">
      <c r="A78" s="20">
        <v>67</v>
      </c>
      <c r="B78" s="22" t="str">
        <v>A6A9 - OUTRAS DROGAS PARA CONSTIPAÇÃO</v>
      </c>
      <c r="C78" s="20" t="str">
        <v>A6A9</v>
      </c>
      <c r="D78" s="10">
        <v>9325.2669063691592</v>
      </c>
      <c r="E78" s="20" t="str">
        <f t="shared" si="6"/>
        <v>Nível 3</v>
      </c>
    </row>
    <row r="79" spans="1:5" ht="30" x14ac:dyDescent="0.25">
      <c r="A79" s="20">
        <v>68</v>
      </c>
      <c r="B79" s="22" t="str">
        <v>A6B1 - AGENTES OSMÓTICOS DE LIMPEZA INTESTINAL</v>
      </c>
      <c r="C79" s="20" t="str">
        <v>A6B1</v>
      </c>
      <c r="D79" s="10">
        <v>10000</v>
      </c>
      <c r="E79" s="20" t="str">
        <f t="shared" si="6"/>
        <v>Nível 3</v>
      </c>
    </row>
    <row r="80" spans="1:5" x14ac:dyDescent="0.25">
      <c r="A80" s="20">
        <v>69</v>
      </c>
      <c r="B80" s="22" t="str">
        <v>A7A - ANTIINFECCIOSOS INTESTINAIS</v>
      </c>
      <c r="C80" s="20" t="str">
        <v>A7A</v>
      </c>
      <c r="D80" s="10">
        <v>10000</v>
      </c>
      <c r="E80" s="20" t="str">
        <f t="shared" si="6"/>
        <v>Nível 3</v>
      </c>
    </row>
    <row r="81" spans="1:5" ht="30" x14ac:dyDescent="0.25">
      <c r="A81" s="20">
        <v>70</v>
      </c>
      <c r="B81" s="22" t="str">
        <v>A7E1 - PRODUTOS AMINOSALICILATOS PARA ALTERAÇÕES INTESTINAIS</v>
      </c>
      <c r="C81" s="20" t="str">
        <v>A7E1</v>
      </c>
      <c r="D81" s="10">
        <v>2370.928358481749</v>
      </c>
      <c r="E81" s="20" t="str">
        <f t="shared" si="6"/>
        <v>Nível 2</v>
      </c>
    </row>
    <row r="82" spans="1:5" ht="30" x14ac:dyDescent="0.25">
      <c r="A82" s="20">
        <v>71</v>
      </c>
      <c r="B82" s="22" t="str">
        <v>A7E9 - OUTROS PRODUTOS PARA ALTERAÇÕES INFLAMATÓRIAS INTESTINAIS</v>
      </c>
      <c r="C82" s="20" t="str">
        <v>A7E9</v>
      </c>
      <c r="D82" s="10">
        <v>10000</v>
      </c>
      <c r="E82" s="20" t="str">
        <f t="shared" si="6"/>
        <v>Nível 3</v>
      </c>
    </row>
    <row r="83" spans="1:5" x14ac:dyDescent="0.25">
      <c r="A83" s="20">
        <v>72</v>
      </c>
      <c r="B83" s="22" t="str">
        <v>A7F - ANTIDIARREICOS MICRO-ORGANISMOS</v>
      </c>
      <c r="C83" s="20" t="str">
        <v>A7F</v>
      </c>
      <c r="D83" s="10">
        <v>2670.7909315720703</v>
      </c>
      <c r="E83" s="20" t="str">
        <f t="shared" si="6"/>
        <v>Nível 3</v>
      </c>
    </row>
    <row r="84" spans="1:5" x14ac:dyDescent="0.25">
      <c r="A84" s="20">
        <v>73</v>
      </c>
      <c r="B84" s="22" t="str">
        <v>A7G - REPOSITORES ORAIS ELECTROLÍTICOS</v>
      </c>
      <c r="C84" s="20" t="str">
        <v>A7G</v>
      </c>
      <c r="D84" s="10">
        <v>4235.4423851465808</v>
      </c>
      <c r="E84" s="20" t="str">
        <f t="shared" si="6"/>
        <v>Nível 3</v>
      </c>
    </row>
    <row r="85" spans="1:5" x14ac:dyDescent="0.25">
      <c r="A85" s="20">
        <v>74</v>
      </c>
      <c r="B85" s="22" t="str">
        <v>A7H - INIBIDORES DA MOTILIDADE</v>
      </c>
      <c r="C85" s="20" t="str">
        <v>A7H</v>
      </c>
      <c r="D85" s="10">
        <v>4490.3854555531698</v>
      </c>
      <c r="E85" s="20" t="str">
        <f t="shared" si="6"/>
        <v>Nível 3</v>
      </c>
    </row>
    <row r="86" spans="1:5" ht="30" x14ac:dyDescent="0.25">
      <c r="A86" s="20">
        <v>75</v>
      </c>
      <c r="B86" s="22" t="str">
        <v>A7X - OUTROS PRODUTOS PARA DESORDEM INTESTINAL</v>
      </c>
      <c r="C86" s="20" t="str">
        <v>A7X</v>
      </c>
      <c r="D86" s="10">
        <v>3725.2245248713498</v>
      </c>
      <c r="E86" s="20" t="str">
        <f t="shared" si="6"/>
        <v>Nível 3</v>
      </c>
    </row>
    <row r="87" spans="1:5" ht="30" x14ac:dyDescent="0.25">
      <c r="A87" s="20">
        <v>76</v>
      </c>
      <c r="B87" s="22" t="str">
        <v>A8A - PREPARAÇÕES ANTIOBESIDADE, EXCETO OS DIETÉTICOS</v>
      </c>
      <c r="C87" s="20" t="str">
        <v>A8A</v>
      </c>
      <c r="D87" s="10">
        <v>4214.6475033929783</v>
      </c>
      <c r="E87" s="20" t="str">
        <f t="shared" si="6"/>
        <v>Nível 3</v>
      </c>
    </row>
    <row r="88" spans="1:5" ht="30" x14ac:dyDescent="0.25">
      <c r="A88" s="20">
        <v>77</v>
      </c>
      <c r="B88" s="22" t="str">
        <v>A9A - DIGESTIVOS, INCLUINDO ENZIMAS DIGESTIVAS</v>
      </c>
      <c r="C88" s="20" t="str">
        <v>A9A</v>
      </c>
      <c r="D88" s="10">
        <v>5002.6804205630879</v>
      </c>
      <c r="E88" s="20" t="str">
        <f t="shared" si="6"/>
        <v>Nível 3</v>
      </c>
    </row>
    <row r="89" spans="1:5" x14ac:dyDescent="0.25">
      <c r="A89" s="20">
        <v>78</v>
      </c>
      <c r="B89" s="22" t="str">
        <v>B1A - ANTAGONISTAS DA VITAMINA K</v>
      </c>
      <c r="C89" s="20" t="str">
        <v>B1A</v>
      </c>
      <c r="D89" s="10">
        <v>8294.412594722251</v>
      </c>
      <c r="E89" s="20" t="str">
        <f t="shared" si="6"/>
        <v>Nível 3</v>
      </c>
    </row>
    <row r="90" spans="1:5" x14ac:dyDescent="0.25">
      <c r="A90" s="20">
        <v>79</v>
      </c>
      <c r="B90" s="22" t="str">
        <v>B1B1 - HEPARINAS NÃO FRACIONADA</v>
      </c>
      <c r="C90" s="20" t="str">
        <v>B1B1</v>
      </c>
      <c r="D90" s="10">
        <v>3384.3331452246957</v>
      </c>
      <c r="E90" s="20" t="str">
        <f t="shared" si="6"/>
        <v>Nível 3</v>
      </c>
    </row>
    <row r="91" spans="1:5" x14ac:dyDescent="0.25">
      <c r="A91" s="20">
        <v>80</v>
      </c>
      <c r="B91" s="22" t="str">
        <v>B1B2 - HEPARINAS FRACIONADAS</v>
      </c>
      <c r="C91" s="20" t="str">
        <v>B1B2</v>
      </c>
      <c r="D91" s="10">
        <v>2442.4632432814401</v>
      </c>
      <c r="E91" s="20" t="str">
        <f t="shared" si="6"/>
        <v>Nível 2</v>
      </c>
    </row>
    <row r="92" spans="1:5" ht="30" x14ac:dyDescent="0.25">
      <c r="A92" s="20">
        <v>81</v>
      </c>
      <c r="B92" s="22" t="str">
        <v>B1C1 - INIBIDORES DA AGREGAÇÃO PLAQUETÁRIA, CICLO-OXIGENASE INIBIDORES</v>
      </c>
      <c r="C92" s="20" t="str">
        <v>B1C1</v>
      </c>
      <c r="D92" s="10">
        <v>3638.6072023201455</v>
      </c>
      <c r="E92" s="20" t="str">
        <f t="shared" si="6"/>
        <v>Nível 3</v>
      </c>
    </row>
    <row r="93" spans="1:5" ht="45" x14ac:dyDescent="0.25">
      <c r="A93" s="20">
        <v>82</v>
      </c>
      <c r="B93" s="22" t="str">
        <v>B1C2 - INIBIDORES DA AGRAGAÇÃO PLAQUETÁRIA, ANTAGONISTAS DOS RECEPTORES DA ADENOSINA DIFOSFATO</v>
      </c>
      <c r="C93" s="20" t="str">
        <v>B1C2</v>
      </c>
      <c r="D93" s="10">
        <v>1131.3846441088749</v>
      </c>
      <c r="E93" s="20" t="str">
        <f t="shared" si="6"/>
        <v>Nível 1</v>
      </c>
    </row>
    <row r="94" spans="1:5" ht="30" x14ac:dyDescent="0.25">
      <c r="A94" s="20">
        <v>83</v>
      </c>
      <c r="B94" s="22" t="str">
        <v>B1C3 - INIBIDORES DA AGREGAÇÃO PLAQUETÁRIA, ANTAGONISTAS GLICOPROTEÍNA IIB/IIIA</v>
      </c>
      <c r="C94" s="20" t="str">
        <v>B1C3</v>
      </c>
      <c r="D94" s="10">
        <v>5004.5801622847266</v>
      </c>
      <c r="E94" s="20" t="str">
        <f t="shared" si="6"/>
        <v>Nível 3</v>
      </c>
    </row>
    <row r="95" spans="1:5" ht="30" x14ac:dyDescent="0.25">
      <c r="A95" s="20">
        <v>84</v>
      </c>
      <c r="B95" s="22" t="str">
        <v>B1C4 - INIBIDORES DA AGREGAÇÃO PLAQUETÁRIA, REALÇADORES DO AMP CÍCLICO</v>
      </c>
      <c r="C95" s="20" t="str">
        <v>B1C4</v>
      </c>
      <c r="D95" s="10">
        <v>2316.0325502900268</v>
      </c>
      <c r="E95" s="20" t="str">
        <f t="shared" si="6"/>
        <v>Nível 2</v>
      </c>
    </row>
    <row r="96" spans="1:5" ht="30" x14ac:dyDescent="0.25">
      <c r="A96" s="20">
        <v>85</v>
      </c>
      <c r="B96" s="22" t="str">
        <v>B1C5 - ASSOCIAÇÕES CONTENDO INIBIDORES AGREGAÇÃO PLAQUETÁRIA</v>
      </c>
      <c r="C96" s="20" t="str">
        <v>B1C5</v>
      </c>
      <c r="D96" s="10">
        <v>10000</v>
      </c>
      <c r="E96" s="20" t="str">
        <f t="shared" si="6"/>
        <v>Nível 3</v>
      </c>
    </row>
    <row r="97" spans="1:5" x14ac:dyDescent="0.25">
      <c r="A97" s="20">
        <v>86</v>
      </c>
      <c r="B97" s="22" t="str">
        <v>B1D - FIBRINOLÍTICOS</v>
      </c>
      <c r="C97" s="20" t="str">
        <v>B1D</v>
      </c>
      <c r="D97" s="10">
        <v>8620.1301689175689</v>
      </c>
      <c r="E97" s="20" t="str">
        <f t="shared" si="6"/>
        <v>Nível 3</v>
      </c>
    </row>
    <row r="98" spans="1:5" x14ac:dyDescent="0.25">
      <c r="A98" s="20">
        <v>87</v>
      </c>
      <c r="B98" s="22" t="str">
        <v>B1E - INIBIDORES DIRETOS DA TROMBINA</v>
      </c>
      <c r="C98" s="20" t="str">
        <v>B1E</v>
      </c>
      <c r="D98" s="10">
        <v>10000</v>
      </c>
      <c r="E98" s="20" t="str">
        <f t="shared" si="6"/>
        <v>Nível 3</v>
      </c>
    </row>
    <row r="99" spans="1:5" x14ac:dyDescent="0.25">
      <c r="A99" s="20">
        <v>88</v>
      </c>
      <c r="B99" s="22" t="str">
        <v>B1F - INIBIDORES DIRETOS DO FATOR XA</v>
      </c>
      <c r="C99" s="20" t="str">
        <v>B1F</v>
      </c>
      <c r="D99" s="10">
        <v>1662.2032296982604</v>
      </c>
      <c r="E99" s="20" t="str">
        <f t="shared" si="6"/>
        <v>Nível 2</v>
      </c>
    </row>
    <row r="100" spans="1:5" x14ac:dyDescent="0.25">
      <c r="A100" s="20">
        <v>89</v>
      </c>
      <c r="B100" s="22" t="str">
        <v>B1X - OUTROS AGENTES ANTITROMBÓTICOS</v>
      </c>
      <c r="C100" s="20" t="str">
        <v>B1X</v>
      </c>
      <c r="D100" s="10">
        <v>5666.4325733463211</v>
      </c>
      <c r="E100" s="20" t="str">
        <f t="shared" si="6"/>
        <v>Nível 3</v>
      </c>
    </row>
    <row r="101" spans="1:5" x14ac:dyDescent="0.25">
      <c r="A101" s="20">
        <v>90</v>
      </c>
      <c r="B101" s="22" t="str">
        <v>B2A1 - ANTIFIBRINOLÍTICOS SINTÉTICOS</v>
      </c>
      <c r="C101" s="20" t="str">
        <v>B2A1</v>
      </c>
      <c r="D101" s="10">
        <v>3584.8430491463428</v>
      </c>
      <c r="E101" s="20" t="str">
        <f t="shared" si="6"/>
        <v>Nível 3</v>
      </c>
    </row>
    <row r="102" spans="1:5" x14ac:dyDescent="0.25">
      <c r="A102" s="20">
        <v>91</v>
      </c>
      <c r="B102" s="22" t="str">
        <v>B2B1 - VITAMINA K</v>
      </c>
      <c r="C102" s="20" t="str">
        <v>B2B1</v>
      </c>
      <c r="D102" s="10">
        <v>2879.4492293860094</v>
      </c>
      <c r="E102" s="20" t="str">
        <f t="shared" si="6"/>
        <v>Nível 3</v>
      </c>
    </row>
    <row r="103" spans="1:5" x14ac:dyDescent="0.25">
      <c r="A103" s="20">
        <v>92</v>
      </c>
      <c r="B103" s="22" t="str">
        <v>B2B2 - SULFATO PROTAMINA</v>
      </c>
      <c r="C103" s="20" t="str">
        <v>B2B2</v>
      </c>
      <c r="D103" s="10">
        <v>10000</v>
      </c>
      <c r="E103" s="20" t="str">
        <f t="shared" si="6"/>
        <v>Nível 3</v>
      </c>
    </row>
    <row r="104" spans="1:5" ht="30" x14ac:dyDescent="0.25">
      <c r="A104" s="20">
        <v>93</v>
      </c>
      <c r="B104" s="22" t="str">
        <v>B2B9 - OUTROS ANTÍDOTOS PARA ANTICOAGULANTES</v>
      </c>
      <c r="C104" s="20" t="str">
        <v>B2B9</v>
      </c>
      <c r="D104" s="10">
        <v>10000</v>
      </c>
      <c r="E104" s="20" t="str">
        <f t="shared" si="6"/>
        <v>Nível 3</v>
      </c>
    </row>
    <row r="105" spans="1:5" x14ac:dyDescent="0.25">
      <c r="A105" s="20">
        <v>94</v>
      </c>
      <c r="B105" s="22" t="str">
        <v>B2C3 - INIBIDORES FIBRINÓLISE</v>
      </c>
      <c r="C105" s="20" t="str">
        <v>B2C3</v>
      </c>
      <c r="D105" s="10">
        <v>10000</v>
      </c>
      <c r="E105" s="20" t="str">
        <f t="shared" si="6"/>
        <v>Nível 3</v>
      </c>
    </row>
    <row r="106" spans="1:5" x14ac:dyDescent="0.25">
      <c r="A106" s="20">
        <v>95</v>
      </c>
      <c r="B106" s="22" t="str">
        <v>B2D1 - FATOR VIII</v>
      </c>
      <c r="C106" s="20" t="str">
        <v>B2D1</v>
      </c>
      <c r="D106" s="10">
        <v>5941.0457228279611</v>
      </c>
      <c r="E106" s="20" t="str">
        <f t="shared" si="6"/>
        <v>Nível 3</v>
      </c>
    </row>
    <row r="107" spans="1:5" x14ac:dyDescent="0.25">
      <c r="A107" s="20">
        <v>96</v>
      </c>
      <c r="B107" s="22" t="str">
        <v>B2D2 - FATORES II VII IX X</v>
      </c>
      <c r="C107" s="20" t="str">
        <v>B2D2</v>
      </c>
      <c r="D107" s="10">
        <v>3304.1095679145328</v>
      </c>
      <c r="E107" s="20" t="str">
        <f t="shared" si="6"/>
        <v>Nível 3</v>
      </c>
    </row>
    <row r="108" spans="1:5" ht="30" x14ac:dyDescent="0.25">
      <c r="A108" s="20">
        <v>97</v>
      </c>
      <c r="B108" s="22" t="str">
        <v>B2D3 - PRODUTOS ANTI-INIBIDORES DA HEMOFILIA</v>
      </c>
      <c r="C108" s="20" t="str">
        <v>B2D3</v>
      </c>
      <c r="D108" s="10">
        <v>10000</v>
      </c>
      <c r="E108" s="20" t="str">
        <f t="shared" si="6"/>
        <v>Nível 3</v>
      </c>
    </row>
    <row r="109" spans="1:5" x14ac:dyDescent="0.25">
      <c r="A109" s="20">
        <v>98</v>
      </c>
      <c r="B109" s="22" t="str">
        <v>B2D4 - FATOR XIII</v>
      </c>
      <c r="C109" s="20" t="str">
        <v>B2D4</v>
      </c>
      <c r="D109" s="10">
        <v>10000</v>
      </c>
      <c r="E109" s="20" t="str">
        <f t="shared" si="6"/>
        <v>Nível 3</v>
      </c>
    </row>
    <row r="110" spans="1:5" x14ac:dyDescent="0.25">
      <c r="A110" s="20">
        <v>99</v>
      </c>
      <c r="B110" s="22" t="str">
        <v>B2D5 - FIBRINOGÊNIO</v>
      </c>
      <c r="C110" s="20" t="str">
        <v>B2D5</v>
      </c>
      <c r="D110" s="10">
        <v>10000</v>
      </c>
      <c r="E110" s="20" t="str">
        <f t="shared" si="6"/>
        <v>Nível 3</v>
      </c>
    </row>
    <row r="111" spans="1:5" ht="30" x14ac:dyDescent="0.25">
      <c r="A111" s="20">
        <v>100</v>
      </c>
      <c r="B111" s="22" t="str">
        <v>B2D9 - PRODUTOS DE COAGULAÇÃO SANGUÍNEA, OUTROS</v>
      </c>
      <c r="C111" s="20" t="str">
        <v>B2D9</v>
      </c>
      <c r="D111" s="10">
        <v>10000</v>
      </c>
      <c r="E111" s="20" t="str">
        <f t="shared" si="6"/>
        <v>Nível 3</v>
      </c>
    </row>
    <row r="112" spans="1:5" x14ac:dyDescent="0.25">
      <c r="A112" s="20">
        <v>101</v>
      </c>
      <c r="B112" s="22" t="str">
        <v>B2E - AGONISTAS DA TROMBOPOETINA</v>
      </c>
      <c r="C112" s="20" t="str">
        <v>B2E</v>
      </c>
      <c r="D112" s="10">
        <v>8269.1426316565921</v>
      </c>
      <c r="E112" s="20" t="str">
        <f t="shared" si="6"/>
        <v>Nível 3</v>
      </c>
    </row>
    <row r="113" spans="1:5" x14ac:dyDescent="0.25">
      <c r="A113" s="20">
        <v>102</v>
      </c>
      <c r="B113" s="22" t="str">
        <v>B2F - PREPARAÇÕES PARA COLAGEM TECIDUAL</v>
      </c>
      <c r="C113" s="20" t="str">
        <v>B2F</v>
      </c>
      <c r="D113" s="10">
        <v>10000</v>
      </c>
      <c r="E113" s="20" t="str">
        <f t="shared" si="6"/>
        <v>Nível 3</v>
      </c>
    </row>
    <row r="114" spans="1:5" x14ac:dyDescent="0.25">
      <c r="A114" s="20">
        <v>103</v>
      </c>
      <c r="B114" s="22" t="str">
        <v>B2G - HEMOSTÁTICOS SISTÊMICOS</v>
      </c>
      <c r="C114" s="20" t="str">
        <v>B2G</v>
      </c>
      <c r="D114" s="10">
        <v>5112.854096539535</v>
      </c>
      <c r="E114" s="20" t="str">
        <f t="shared" si="6"/>
        <v>Nível 3</v>
      </c>
    </row>
    <row r="115" spans="1:5" x14ac:dyDescent="0.25">
      <c r="A115" s="20">
        <v>104</v>
      </c>
      <c r="B115" s="22" t="str">
        <v>B3A1 - FERRO PURO</v>
      </c>
      <c r="C115" s="20" t="str">
        <v>B3A1</v>
      </c>
      <c r="D115" s="10">
        <v>2202.9074222248923</v>
      </c>
      <c r="E115" s="20" t="str">
        <f t="shared" si="6"/>
        <v>Nível 2</v>
      </c>
    </row>
    <row r="116" spans="1:5" x14ac:dyDescent="0.25">
      <c r="A116" s="20">
        <v>105</v>
      </c>
      <c r="B116" s="22" t="str">
        <v>B3A2 - ASSOCIAÇÕES DE FERRO</v>
      </c>
      <c r="C116" s="20" t="str">
        <v>B3A2</v>
      </c>
      <c r="D116" s="10">
        <v>2802.4110467113705</v>
      </c>
      <c r="E116" s="20" t="str">
        <f t="shared" si="6"/>
        <v>Nível 3</v>
      </c>
    </row>
    <row r="117" spans="1:5" x14ac:dyDescent="0.25">
      <c r="A117" s="20">
        <v>106</v>
      </c>
      <c r="B117" s="22" t="str">
        <v>B3C - ERITROPOIETÍNAS</v>
      </c>
      <c r="C117" s="20" t="str">
        <v>B3C</v>
      </c>
      <c r="D117" s="10">
        <v>5515.1829158549845</v>
      </c>
      <c r="E117" s="20" t="str">
        <f t="shared" si="6"/>
        <v>Nível 3</v>
      </c>
    </row>
    <row r="118" spans="1:5" ht="30" x14ac:dyDescent="0.25">
      <c r="A118" s="20">
        <v>107</v>
      </c>
      <c r="B118" s="22" t="str">
        <v>B3X - OUTROS PRODUTOS ANTIANÊMICOS, INCLUINDO ÁCIDO FÓLICO, ÁCIDO FOLÍNICO</v>
      </c>
      <c r="C118" s="20" t="str">
        <v>B3X</v>
      </c>
      <c r="D118" s="10">
        <v>4563.9539926541438</v>
      </c>
      <c r="E118" s="20" t="str">
        <f t="shared" si="6"/>
        <v>Nível 3</v>
      </c>
    </row>
    <row r="119" spans="1:5" x14ac:dyDescent="0.25">
      <c r="A119" s="20">
        <v>108</v>
      </c>
      <c r="B119" s="22" t="str">
        <v>B6D - PRODUTOS PARA ANGIODEMA HEREDITÁRIO</v>
      </c>
      <c r="C119" s="20" t="str">
        <v>B6D</v>
      </c>
      <c r="D119" s="10">
        <v>6005.1099564828555</v>
      </c>
      <c r="E119" s="20" t="str">
        <f t="shared" si="6"/>
        <v>Nível 3</v>
      </c>
    </row>
    <row r="120" spans="1:5" x14ac:dyDescent="0.25">
      <c r="A120" s="20">
        <v>109</v>
      </c>
      <c r="B120" s="22" t="str">
        <v>B6X - OUTROS AGENTES HEMATOLÓGICOS</v>
      </c>
      <c r="C120" s="20" t="str">
        <v>B6X</v>
      </c>
      <c r="D120" s="10">
        <v>10000</v>
      </c>
      <c r="E120" s="20" t="str">
        <f t="shared" si="6"/>
        <v>Nível 3</v>
      </c>
    </row>
    <row r="121" spans="1:5" ht="30" x14ac:dyDescent="0.25">
      <c r="A121" s="20">
        <v>110</v>
      </c>
      <c r="B121" s="22" t="str">
        <v>C10A1 - ESTATINAS, INIBIDORES DA REDUTASE HMG-COA</v>
      </c>
      <c r="C121" s="20" t="str">
        <v>C10A1</v>
      </c>
      <c r="D121" s="10">
        <v>919.95536851151473</v>
      </c>
      <c r="E121" s="20" t="str">
        <f t="shared" si="6"/>
        <v>Nível 1</v>
      </c>
    </row>
    <row r="122" spans="1:5" x14ac:dyDescent="0.25">
      <c r="A122" s="20">
        <v>111</v>
      </c>
      <c r="B122" s="22" t="str">
        <v>C10A2 - FIBRATOS</v>
      </c>
      <c r="C122" s="20" t="str">
        <v>C10A2</v>
      </c>
      <c r="D122" s="10">
        <v>1545.1751384683437</v>
      </c>
      <c r="E122" s="20" t="str">
        <f t="shared" si="6"/>
        <v>Nível 2</v>
      </c>
    </row>
    <row r="123" spans="1:5" x14ac:dyDescent="0.25">
      <c r="A123" s="20">
        <v>112</v>
      </c>
      <c r="B123" s="22" t="str">
        <v>C10A3 - RESINAS TROCADORAS DE ÍONS</v>
      </c>
      <c r="C123" s="20" t="str">
        <v>C10A3</v>
      </c>
      <c r="D123" s="10">
        <v>10000</v>
      </c>
      <c r="E123" s="20" t="str">
        <f t="shared" si="6"/>
        <v>Nível 3</v>
      </c>
    </row>
    <row r="124" spans="1:5" ht="30" x14ac:dyDescent="0.25">
      <c r="A124" s="20">
        <v>113</v>
      </c>
      <c r="B124" s="22" t="str">
        <v>C10A4 - INIBIDORES DA PRÓ-PROTEINA CONVERTASE SUBTILISINA/KEXINA TIPO 9 (PCSK9)</v>
      </c>
      <c r="C124" s="20" t="str">
        <v>C10A4</v>
      </c>
      <c r="D124" s="10">
        <v>7816.2793878463026</v>
      </c>
      <c r="E124" s="20" t="str">
        <f t="shared" si="6"/>
        <v>Nível 3</v>
      </c>
    </row>
    <row r="125" spans="1:5" ht="30" x14ac:dyDescent="0.25">
      <c r="A125" s="20">
        <v>114</v>
      </c>
      <c r="B125" s="22" t="str">
        <v>C10A9 - PRODUTOS REGULADORES DE LÍPIDIOS, OUTROS</v>
      </c>
      <c r="C125" s="20" t="str">
        <v>C10A9</v>
      </c>
      <c r="D125" s="10">
        <v>2715.9842425357119</v>
      </c>
      <c r="E125" s="20" t="str">
        <f t="shared" si="6"/>
        <v>Nível 3</v>
      </c>
    </row>
    <row r="126" spans="1:5" ht="30" x14ac:dyDescent="0.25">
      <c r="A126" s="20">
        <v>115</v>
      </c>
      <c r="B126" s="22" t="str">
        <v>C10B - PREPARAÇÕES ANTIATEROMATAS DE ORIGEM NATURAL</v>
      </c>
      <c r="C126" s="20" t="str">
        <v>C10B</v>
      </c>
      <c r="D126" s="10">
        <v>10000</v>
      </c>
      <c r="E126" s="20" t="str">
        <f t="shared" si="6"/>
        <v>Nível 3</v>
      </c>
    </row>
    <row r="127" spans="1:5" ht="45" x14ac:dyDescent="0.25">
      <c r="A127" s="20">
        <v>116</v>
      </c>
      <c r="B127" s="22" t="str">
        <v>C10C - REGULADORES DE GORDURA EM COMBINAÇÃO COM OUTROS REGULADORES DE GORDURA</v>
      </c>
      <c r="C127" s="20" t="str">
        <v>C10C</v>
      </c>
      <c r="D127" s="10">
        <v>2994.4156934597731</v>
      </c>
      <c r="E127" s="20" t="str">
        <f t="shared" si="6"/>
        <v>Nível 3</v>
      </c>
    </row>
    <row r="128" spans="1:5" ht="30" x14ac:dyDescent="0.25">
      <c r="A128" s="20">
        <v>117</v>
      </c>
      <c r="B128" s="22" t="str">
        <v>C11A1 - REGULADORES DE LIPÍDEOS ASSOCIADOS A OUTRO(S) AGENTE(S) CARDIOVASCULAR(ES)</v>
      </c>
      <c r="C128" s="20" t="str">
        <v>C11A1</v>
      </c>
      <c r="D128" s="10">
        <v>10000</v>
      </c>
      <c r="E128" s="20" t="str">
        <f t="shared" si="6"/>
        <v>Nível 3</v>
      </c>
    </row>
    <row r="129" spans="1:5" x14ac:dyDescent="0.25">
      <c r="A129" s="20">
        <v>118</v>
      </c>
      <c r="B129" s="22" t="str">
        <v>C1A1 - CARDIOGLICOSÍDEOS PUROS</v>
      </c>
      <c r="C129" s="20" t="str">
        <v>C1A1</v>
      </c>
      <c r="D129" s="10">
        <v>4358.2408045593293</v>
      </c>
      <c r="E129" s="20" t="str">
        <f t="shared" si="6"/>
        <v>Nível 3</v>
      </c>
    </row>
    <row r="130" spans="1:5" x14ac:dyDescent="0.25">
      <c r="A130" s="20">
        <v>119</v>
      </c>
      <c r="B130" s="22" t="str">
        <v>C1B - ANTIARRÍTMICOS CARDÍACOS</v>
      </c>
      <c r="C130" s="20" t="str">
        <v>C1B</v>
      </c>
      <c r="D130" s="10">
        <v>2017.0322381556671</v>
      </c>
      <c r="E130" s="20" t="str">
        <f t="shared" si="6"/>
        <v>Nível 2</v>
      </c>
    </row>
    <row r="131" spans="1:5" ht="30" x14ac:dyDescent="0.25">
      <c r="A131" s="20">
        <v>120</v>
      </c>
      <c r="B131" s="22" t="str">
        <v>C1C1 - ESTIMULANTES CARDÍACOS EXCLUINDO AGENTES DOPAMINÉRGICOS.</v>
      </c>
      <c r="C131" s="20" t="str">
        <v>C1C1</v>
      </c>
      <c r="D131" s="10">
        <v>2888.6082492291375</v>
      </c>
      <c r="E131" s="20" t="str">
        <f t="shared" si="6"/>
        <v>Nível 3</v>
      </c>
    </row>
    <row r="132" spans="1:5" x14ac:dyDescent="0.25">
      <c r="A132" s="20">
        <v>121</v>
      </c>
      <c r="B132" s="22" t="str">
        <v>C1C2 - AGENTES CARDÍACOS DOPAMINÉRGICOS</v>
      </c>
      <c r="C132" s="20" t="str">
        <v>C1C2</v>
      </c>
      <c r="D132" s="10">
        <v>3353.8372631857146</v>
      </c>
      <c r="E132" s="20" t="str">
        <f t="shared" si="6"/>
        <v>Nível 3</v>
      </c>
    </row>
    <row r="133" spans="1:5" ht="30" x14ac:dyDescent="0.25">
      <c r="A133" s="20">
        <v>122</v>
      </c>
      <c r="B133" s="22" t="str">
        <v>C1D - TERAPIA CORONARIA EXCLUINDO ANTAGONISTAS DO CÁLCIO E NITRITOS</v>
      </c>
      <c r="C133" s="20" t="str">
        <v>C1D</v>
      </c>
      <c r="D133" s="10">
        <v>5312.9719026200873</v>
      </c>
      <c r="E133" s="20" t="str">
        <f t="shared" si="6"/>
        <v>Nível 3</v>
      </c>
    </row>
    <row r="134" spans="1:5" x14ac:dyDescent="0.25">
      <c r="A134" s="20">
        <v>123</v>
      </c>
      <c r="B134" s="22" t="str">
        <v>C1E - NITRITOS E NITRATOS</v>
      </c>
      <c r="C134" s="20" t="str">
        <v>C1E</v>
      </c>
      <c r="D134" s="10">
        <v>2441.5693743816951</v>
      </c>
      <c r="E134" s="20" t="str">
        <f t="shared" si="6"/>
        <v>Nível 2</v>
      </c>
    </row>
    <row r="135" spans="1:5" x14ac:dyDescent="0.25">
      <c r="A135" s="20">
        <v>124</v>
      </c>
      <c r="B135" s="22" t="str">
        <v>C1F - INOTRÓPICOS POSITIVOS</v>
      </c>
      <c r="C135" s="20" t="str">
        <v>C1F</v>
      </c>
      <c r="D135" s="10">
        <v>5267.5644382582886</v>
      </c>
      <c r="E135" s="20" t="str">
        <f t="shared" si="6"/>
        <v>Nível 3</v>
      </c>
    </row>
    <row r="136" spans="1:5" x14ac:dyDescent="0.25">
      <c r="A136" s="20">
        <v>125</v>
      </c>
      <c r="B136" s="22" t="str">
        <v>C1X - TODAS OUTRAS PREPARAÇÕES CARDÍACAS</v>
      </c>
      <c r="C136" s="20" t="str">
        <v>C1X</v>
      </c>
      <c r="D136" s="10">
        <v>5039.1481356988206</v>
      </c>
      <c r="E136" s="20" t="str">
        <f t="shared" si="6"/>
        <v>Nível 3</v>
      </c>
    </row>
    <row r="137" spans="1:5" ht="30" x14ac:dyDescent="0.25">
      <c r="A137" s="20">
        <v>126</v>
      </c>
      <c r="B137" s="22" t="str">
        <v>C2A1 - ANTI-HIPERTENSIVOS PURO-AÇÃO CENTRAL</v>
      </c>
      <c r="C137" s="20" t="str">
        <v>C2A1</v>
      </c>
      <c r="D137" s="10">
        <v>4070.6421666379565</v>
      </c>
      <c r="E137" s="20" t="str">
        <f t="shared" si="6"/>
        <v>Nível 3</v>
      </c>
    </row>
    <row r="138" spans="1:5" ht="30" x14ac:dyDescent="0.25">
      <c r="A138" s="20">
        <v>127</v>
      </c>
      <c r="B138" s="22" t="str">
        <v>C2A2 - ANTI-HIPERTENSIVOS PURO-AÇÃO PERIFÉRICA</v>
      </c>
      <c r="C138" s="20" t="str">
        <v>C2A2</v>
      </c>
      <c r="D138" s="10">
        <v>2535.0474274652506</v>
      </c>
      <c r="E138" s="20" t="str">
        <f t="shared" si="6"/>
        <v>Nível 3</v>
      </c>
    </row>
    <row r="139" spans="1:5" ht="30" x14ac:dyDescent="0.25">
      <c r="A139" s="20">
        <v>128</v>
      </c>
      <c r="B139" s="22" t="str">
        <v>C3A1 - AGENTES DIURÉTICOS POUPADORES POTÁSSIO PUROS</v>
      </c>
      <c r="C139" s="20" t="str">
        <v>C3A1</v>
      </c>
      <c r="D139" s="10">
        <v>3699.181292285426</v>
      </c>
      <c r="E139" s="20" t="str">
        <f t="shared" si="6"/>
        <v>Nível 3</v>
      </c>
    </row>
    <row r="140" spans="1:5" x14ac:dyDescent="0.25">
      <c r="A140" s="20">
        <v>129</v>
      </c>
      <c r="B140" s="22" t="str">
        <v>C3A2 - DIURÉTICOS DE ALÇA PUROS</v>
      </c>
      <c r="C140" s="20" t="str">
        <v>C3A2</v>
      </c>
      <c r="D140" s="10">
        <v>1269.3076217542477</v>
      </c>
      <c r="E140" s="20" t="str">
        <f t="shared" si="6"/>
        <v>Nível 1</v>
      </c>
    </row>
    <row r="141" spans="1:5" x14ac:dyDescent="0.25">
      <c r="A141" s="20">
        <v>130</v>
      </c>
      <c r="B141" s="22" t="str">
        <v>C3A3 - DIURÉTICOS TIAZIDAS E ANÁLOGOS PUROS</v>
      </c>
      <c r="C141" s="20" t="str">
        <v>C3A3</v>
      </c>
      <c r="D141" s="10">
        <v>1239.5329930801854</v>
      </c>
      <c r="E141" s="20" t="str">
        <f t="shared" ref="E141:E204" si="7">IF(OR(D141 &gt;= 2500, D141 = 0, ISERROR(D141)), "Nível 3", IF(D141 &gt;= 1500, "Nível 2", "Nível 1"))</f>
        <v>Nível 1</v>
      </c>
    </row>
    <row r="142" spans="1:5" ht="45" x14ac:dyDescent="0.25">
      <c r="A142" s="20">
        <v>131</v>
      </c>
      <c r="B142" s="22" t="str">
        <v>C3A5 - AGENTES DIURÉTICOS POUPADORES DE POTÁSSIO ASSOCIADOS COM TIAZIDAS E/OU ANÁLOGOS</v>
      </c>
      <c r="C142" s="20" t="str">
        <v>C3A5</v>
      </c>
      <c r="D142" s="10">
        <v>8344.5718843904997</v>
      </c>
      <c r="E142" s="20" t="str">
        <f t="shared" si="7"/>
        <v>Nível 3</v>
      </c>
    </row>
    <row r="143" spans="1:5" x14ac:dyDescent="0.25">
      <c r="A143" s="20">
        <v>132</v>
      </c>
      <c r="B143" s="22" t="str">
        <v>C3A9 - OUTROS DIURÉTICOS</v>
      </c>
      <c r="C143" s="20" t="str">
        <v>C3A9</v>
      </c>
      <c r="D143" s="10">
        <v>2553.5541700952458</v>
      </c>
      <c r="E143" s="20" t="str">
        <f t="shared" si="7"/>
        <v>Nível 3</v>
      </c>
    </row>
    <row r="144" spans="1:5" ht="45" x14ac:dyDescent="0.25">
      <c r="A144" s="20">
        <v>133</v>
      </c>
      <c r="B144" s="22" t="str">
        <v>C4A1 - VASOTERAPÊUTICOS CEREBRAIS E PERIFÉRICOS, EXCLUINDO ANTOAGONISTAS DE CÁLCIO COM AÇÃO CEREBRAL</v>
      </c>
      <c r="C144" s="20" t="str">
        <v>C4A1</v>
      </c>
      <c r="D144" s="10">
        <v>1490.1548746997637</v>
      </c>
      <c r="E144" s="20" t="str">
        <f t="shared" si="7"/>
        <v>Nível 1</v>
      </c>
    </row>
    <row r="145" spans="1:5" ht="30" x14ac:dyDescent="0.25">
      <c r="A145" s="20">
        <v>134</v>
      </c>
      <c r="B145" s="22" t="str">
        <v>C4A2 - ANTAGONISTAS DO CÁLCIO COM AÇÃO CEREBRAL</v>
      </c>
      <c r="C145" s="20" t="str">
        <v>C4A2</v>
      </c>
      <c r="D145" s="10">
        <v>4378.9301691052515</v>
      </c>
      <c r="E145" s="20" t="str">
        <f t="shared" si="7"/>
        <v>Nível 3</v>
      </c>
    </row>
    <row r="146" spans="1:5" ht="30" x14ac:dyDescent="0.25">
      <c r="A146" s="20">
        <v>135</v>
      </c>
      <c r="B146" s="22" t="str">
        <v>C5A1 - ANTI-HEMORROIDAIS COM CORTICOSTERÓIDES</v>
      </c>
      <c r="C146" s="20" t="str">
        <v>C5A1</v>
      </c>
      <c r="D146" s="10">
        <v>10000</v>
      </c>
      <c r="E146" s="20" t="str">
        <f t="shared" si="7"/>
        <v>Nível 3</v>
      </c>
    </row>
    <row r="147" spans="1:5" ht="30" x14ac:dyDescent="0.25">
      <c r="A147" s="20">
        <v>136</v>
      </c>
      <c r="B147" s="22" t="str">
        <v>C5A2 - ANTI-HEMORROIDAIS SEM CORTICOSTERÓIDES</v>
      </c>
      <c r="C147" s="20" t="str">
        <v>C5A2</v>
      </c>
      <c r="D147" s="10">
        <v>9512.9977020789684</v>
      </c>
      <c r="E147" s="20" t="str">
        <f t="shared" si="7"/>
        <v>Nível 3</v>
      </c>
    </row>
    <row r="148" spans="1:5" x14ac:dyDescent="0.25">
      <c r="A148" s="20">
        <v>137</v>
      </c>
      <c r="B148" s="22" t="str">
        <v>C5B - TERAPIA ANTIVARICOSA TÓPICA</v>
      </c>
      <c r="C148" s="20" t="str">
        <v>C5B</v>
      </c>
      <c r="D148" s="10">
        <v>2565.9137717341137</v>
      </c>
      <c r="E148" s="20" t="str">
        <f t="shared" si="7"/>
        <v>Nível 3</v>
      </c>
    </row>
    <row r="149" spans="1:5" x14ac:dyDescent="0.25">
      <c r="A149" s="20">
        <v>138</v>
      </c>
      <c r="B149" s="22" t="str">
        <v>C5C - VASOPROTETORES SISTÊMICOS</v>
      </c>
      <c r="C149" s="20" t="str">
        <v>C5C</v>
      </c>
      <c r="D149" s="10">
        <v>1258.0066022035608</v>
      </c>
      <c r="E149" s="20" t="str">
        <f t="shared" si="7"/>
        <v>Nível 1</v>
      </c>
    </row>
    <row r="150" spans="1:5" ht="45" x14ac:dyDescent="0.25">
      <c r="A150" s="20">
        <v>139</v>
      </c>
      <c r="B150" s="22" t="str">
        <v>C6B1 - PRODUTOS HIPERTENSÃO ARTERIAL PULMONAR ANTAGONISTAS RECEPTORES DE ENDOTELINA</v>
      </c>
      <c r="C150" s="20" t="str">
        <v>C6B1</v>
      </c>
      <c r="D150" s="10">
        <v>8772.9683822936677</v>
      </c>
      <c r="E150" s="20" t="str">
        <f t="shared" si="7"/>
        <v>Nível 3</v>
      </c>
    </row>
    <row r="151" spans="1:5" ht="30" x14ac:dyDescent="0.25">
      <c r="A151" s="20">
        <v>140</v>
      </c>
      <c r="B151" s="22" t="str">
        <v>C6B2 - PRODUTOS HIPERTENSÃO ARTERIAL PULMONAR INIBIDORES DA PDE5</v>
      </c>
      <c r="C151" s="20" t="str">
        <v>C6B2</v>
      </c>
      <c r="D151" s="10">
        <v>9455.7446761105657</v>
      </c>
      <c r="E151" s="20" t="str">
        <f t="shared" si="7"/>
        <v>Nível 3</v>
      </c>
    </row>
    <row r="152" spans="1:5" ht="30" x14ac:dyDescent="0.25">
      <c r="A152" s="20">
        <v>141</v>
      </c>
      <c r="B152" s="22" t="str">
        <v>C6B3 - PRODUTOS PARA HIPERTENSÃO ARTERIAL PULMONAR ANTAGONISTAS DA PROSTACICLINA</v>
      </c>
      <c r="C152" s="20" t="str">
        <v>C6B3</v>
      </c>
      <c r="D152" s="10">
        <v>5389.8119350125125</v>
      </c>
      <c r="E152" s="20" t="str">
        <f t="shared" si="7"/>
        <v>Nível 3</v>
      </c>
    </row>
    <row r="153" spans="1:5" ht="30" x14ac:dyDescent="0.25">
      <c r="A153" s="20">
        <v>142</v>
      </c>
      <c r="B153" s="22" t="str">
        <v>C6B9 - OUTROS PRODUTOS PARA HIPERTENSÃO ARTERIAL PULMONAR</v>
      </c>
      <c r="C153" s="20" t="str">
        <v>C6B9</v>
      </c>
      <c r="D153" s="10">
        <v>10000</v>
      </c>
      <c r="E153" s="20" t="str">
        <f t="shared" si="7"/>
        <v>Nível 3</v>
      </c>
    </row>
    <row r="154" spans="1:5" x14ac:dyDescent="0.25">
      <c r="A154" s="20">
        <v>143</v>
      </c>
      <c r="B154" s="22" t="str">
        <v>C7A0 - BETABLOQUEADORES PUROS</v>
      </c>
      <c r="C154" s="20" t="str">
        <v>C7A0</v>
      </c>
      <c r="D154" s="10">
        <v>1441.6119681370549</v>
      </c>
      <c r="E154" s="20" t="str">
        <f t="shared" si="7"/>
        <v>Nível 1</v>
      </c>
    </row>
    <row r="155" spans="1:5" ht="30" x14ac:dyDescent="0.25">
      <c r="A155" s="20">
        <v>144</v>
      </c>
      <c r="B155" s="22" t="str">
        <v>C7B1 - BETABLOQUEADORES ASSOCIADOS COM ANTIHIPERTENSIVOS E/OU DIURÉTICOS</v>
      </c>
      <c r="C155" s="20" t="str">
        <v>C7B1</v>
      </c>
      <c r="D155" s="10">
        <v>4714.5520597302557</v>
      </c>
      <c r="E155" s="20" t="str">
        <f t="shared" si="7"/>
        <v>Nível 3</v>
      </c>
    </row>
    <row r="156" spans="1:5" x14ac:dyDescent="0.25">
      <c r="A156" s="20">
        <v>145</v>
      </c>
      <c r="B156" s="22" t="str">
        <v>C8A - ANTAGONISTAS DO CÁLCIO PUROS</v>
      </c>
      <c r="C156" s="20" t="str">
        <v>C8A</v>
      </c>
      <c r="D156" s="10">
        <v>1971.0026649895885</v>
      </c>
      <c r="E156" s="20" t="str">
        <f t="shared" si="7"/>
        <v>Nível 2</v>
      </c>
    </row>
    <row r="157" spans="1:5" ht="30" x14ac:dyDescent="0.25">
      <c r="A157" s="20">
        <v>146</v>
      </c>
      <c r="B157" s="22" t="str">
        <v>C8B2 - ANTAGONISTAS DO CÁLCIO ASSOCIADOS A BETABLOQUEADORES</v>
      </c>
      <c r="C157" s="20" t="str">
        <v>C8B2</v>
      </c>
      <c r="D157" s="10">
        <v>3578.7599589270167</v>
      </c>
      <c r="E157" s="20" t="str">
        <f t="shared" si="7"/>
        <v>Nível 3</v>
      </c>
    </row>
    <row r="158" spans="1:5" x14ac:dyDescent="0.25">
      <c r="A158" s="20">
        <v>147</v>
      </c>
      <c r="B158" s="22" t="str">
        <v>C9A - INIBIDORES DA ECA PUROS</v>
      </c>
      <c r="C158" s="20" t="str">
        <v>C9A</v>
      </c>
      <c r="D158" s="10">
        <v>1355.8589243229667</v>
      </c>
      <c r="E158" s="20" t="str">
        <f t="shared" si="7"/>
        <v>Nível 1</v>
      </c>
    </row>
    <row r="159" spans="1:5" ht="30" x14ac:dyDescent="0.25">
      <c r="A159" s="20">
        <v>148</v>
      </c>
      <c r="B159" s="22" t="str">
        <v>C9B1 - INIBIDORES DA ECA ASSOCIADOS A ANTI-HIPERTERSIVOS (C2) E/OU DIURÉTICOS (C3)</v>
      </c>
      <c r="C159" s="20" t="str">
        <v>C9B1</v>
      </c>
      <c r="D159" s="10">
        <v>3669.9357079290658</v>
      </c>
      <c r="E159" s="20" t="str">
        <f t="shared" si="7"/>
        <v>Nível 3</v>
      </c>
    </row>
    <row r="160" spans="1:5" ht="30" x14ac:dyDescent="0.25">
      <c r="A160" s="20">
        <v>149</v>
      </c>
      <c r="B160" s="22" t="str">
        <v>C9B3 - INIBIDORES DA ECA ASSOCIADOS A ANTAGONISTAS DO CÁLCIO (C8)</v>
      </c>
      <c r="C160" s="20" t="str">
        <v>C9B3</v>
      </c>
      <c r="D160" s="10">
        <v>3666.1499322087393</v>
      </c>
      <c r="E160" s="20" t="str">
        <f t="shared" si="7"/>
        <v>Nível 3</v>
      </c>
    </row>
    <row r="161" spans="1:5" ht="30" x14ac:dyDescent="0.25">
      <c r="A161" s="20">
        <v>150</v>
      </c>
      <c r="B161" s="22" t="str">
        <v>C9B9 - ASSOCIAÇÕES INIBIDORES DA ECA COM TODAS OUTRAS DROGAS</v>
      </c>
      <c r="C161" s="20" t="str">
        <v>C9B9</v>
      </c>
      <c r="D161" s="10">
        <v>10000</v>
      </c>
      <c r="E161" s="20" t="str">
        <f t="shared" si="7"/>
        <v>Nível 3</v>
      </c>
    </row>
    <row r="162" spans="1:5" x14ac:dyDescent="0.25">
      <c r="A162" s="20">
        <v>151</v>
      </c>
      <c r="B162" s="22" t="str">
        <v>C9C - ANTAGONISTAS DA ANGIOTENSINA II PUROS</v>
      </c>
      <c r="C162" s="20" t="str">
        <v>C9C</v>
      </c>
      <c r="D162" s="10">
        <v>759.12541699322264</v>
      </c>
      <c r="E162" s="20" t="str">
        <f t="shared" si="7"/>
        <v>Nível 1</v>
      </c>
    </row>
    <row r="163" spans="1:5" ht="45" x14ac:dyDescent="0.25">
      <c r="A163" s="20">
        <v>152</v>
      </c>
      <c r="B163" s="22" t="str">
        <v>C9D1 - ANTAGONISTAS DA ANGIOTENSINA II ASSOCIADOS A ANTIHIPERTENSIVOS (C2) E/OU DIURÉTICOS</v>
      </c>
      <c r="C163" s="20" t="str">
        <v>C9D1</v>
      </c>
      <c r="D163" s="10">
        <v>1413.0690538408651</v>
      </c>
      <c r="E163" s="20" t="str">
        <f t="shared" si="7"/>
        <v>Nível 1</v>
      </c>
    </row>
    <row r="164" spans="1:5" ht="30" x14ac:dyDescent="0.25">
      <c r="A164" s="20">
        <v>153</v>
      </c>
      <c r="B164" s="22" t="str">
        <v>C9D3 - ANTAGONISTAS DA ANGIOTENSINA II ASSOCIADOS A ANTAGONISTAS DO CÁLCIO</v>
      </c>
      <c r="C164" s="20" t="str">
        <v>C9D3</v>
      </c>
      <c r="D164" s="10">
        <v>2676.720523645422</v>
      </c>
      <c r="E164" s="20" t="str">
        <f t="shared" si="7"/>
        <v>Nível 3</v>
      </c>
    </row>
    <row r="165" spans="1:5" ht="30" x14ac:dyDescent="0.25">
      <c r="A165" s="20">
        <v>154</v>
      </c>
      <c r="B165" s="22" t="str">
        <v>C9D4 - ANTAGONISTAS DA ANGIOTENSINA II ASSOCIADOS A INIBIDORES DA ECA</v>
      </c>
      <c r="C165" s="20" t="str">
        <v>C9D4</v>
      </c>
      <c r="D165" s="10">
        <v>10000</v>
      </c>
      <c r="E165" s="20" t="str">
        <f t="shared" si="7"/>
        <v>Nível 3</v>
      </c>
    </row>
    <row r="166" spans="1:5" ht="30" x14ac:dyDescent="0.25">
      <c r="A166" s="20">
        <v>155</v>
      </c>
      <c r="B166" s="22" t="str">
        <v>C9D9 - ANTAGONISTAS DA ANGIOTENSINA II ASSOCIADOS A OUTRA DROGAS</v>
      </c>
      <c r="C166" s="20" t="str">
        <v>C9D9</v>
      </c>
      <c r="D166" s="10">
        <v>10000</v>
      </c>
      <c r="E166" s="20" t="str">
        <f t="shared" si="7"/>
        <v>Nível 3</v>
      </c>
    </row>
    <row r="167" spans="1:5" x14ac:dyDescent="0.25">
      <c r="A167" s="20">
        <v>156</v>
      </c>
      <c r="B167" s="22" t="str">
        <v>D10A - ANTIACNEICOS TÓPICOS</v>
      </c>
      <c r="C167" s="20" t="str">
        <v>D10A</v>
      </c>
      <c r="D167" s="10">
        <v>2507.1101202096215</v>
      </c>
      <c r="E167" s="20" t="str">
        <f t="shared" si="7"/>
        <v>Nível 3</v>
      </c>
    </row>
    <row r="168" spans="1:5" x14ac:dyDescent="0.25">
      <c r="A168" s="20">
        <v>157</v>
      </c>
      <c r="B168" s="22" t="str">
        <v>D10B - ANTIACNEICOS SISTÊMICOS</v>
      </c>
      <c r="C168" s="20" t="str">
        <v>D10B</v>
      </c>
      <c r="D168" s="10">
        <v>2381.2687158938788</v>
      </c>
      <c r="E168" s="20" t="str">
        <f t="shared" si="7"/>
        <v>Nível 2</v>
      </c>
    </row>
    <row r="169" spans="1:5" x14ac:dyDescent="0.25">
      <c r="A169" s="20">
        <v>158</v>
      </c>
      <c r="B169" s="22" t="str">
        <v>D11A - OUTRAS PREPARAÇÕES DERMATOLOGICAS</v>
      </c>
      <c r="C169" s="20" t="str">
        <v>D11A</v>
      </c>
      <c r="D169" s="10">
        <v>1853.8839149203873</v>
      </c>
      <c r="E169" s="20" t="str">
        <f t="shared" si="7"/>
        <v>Nível 2</v>
      </c>
    </row>
    <row r="170" spans="1:5" ht="30" x14ac:dyDescent="0.25">
      <c r="A170" s="20">
        <v>159</v>
      </c>
      <c r="B170" s="22" t="str">
        <v>D1A1 - ANTIFÚNGICOS DERMATOLÓGICOS TÓPICOS</v>
      </c>
      <c r="C170" s="20" t="str">
        <v>D1A1</v>
      </c>
      <c r="D170" s="10">
        <v>1265.6859867276219</v>
      </c>
      <c r="E170" s="20" t="str">
        <f t="shared" si="7"/>
        <v>Nível 1</v>
      </c>
    </row>
    <row r="171" spans="1:5" ht="30" x14ac:dyDescent="0.25">
      <c r="A171" s="20">
        <v>160</v>
      </c>
      <c r="B171" s="22" t="str">
        <v>D1A3 - ANTIFÚNGICOS TÓPICOS DO COURO CABELUDO</v>
      </c>
      <c r="C171" s="20" t="str">
        <v>D1A3</v>
      </c>
      <c r="D171" s="10">
        <v>3346.9142549844</v>
      </c>
      <c r="E171" s="20" t="str">
        <f t="shared" si="7"/>
        <v>Nível 3</v>
      </c>
    </row>
    <row r="172" spans="1:5" ht="30" x14ac:dyDescent="0.25">
      <c r="A172" s="20">
        <v>161</v>
      </c>
      <c r="B172" s="22" t="str">
        <v>D2A - EMOLIENTES PROTETORES DERMATOLÓGICOS</v>
      </c>
      <c r="C172" s="20" t="str">
        <v>D2A</v>
      </c>
      <c r="D172" s="10">
        <v>6573.3635665371294</v>
      </c>
      <c r="E172" s="20" t="str">
        <f t="shared" si="7"/>
        <v>Nível 3</v>
      </c>
    </row>
    <row r="173" spans="1:5" ht="30" x14ac:dyDescent="0.25">
      <c r="A173" s="20">
        <v>162</v>
      </c>
      <c r="B173" s="22" t="str">
        <v>D3A9 - TODOS OUTROS PRODUTOS PARA TRATAMENTO DE FERIDAS</v>
      </c>
      <c r="C173" s="20" t="str">
        <v>D3A9</v>
      </c>
      <c r="D173" s="10">
        <v>2483.0318928883235</v>
      </c>
      <c r="E173" s="20" t="str">
        <f t="shared" si="7"/>
        <v>Nível 2</v>
      </c>
    </row>
    <row r="174" spans="1:5" ht="30" x14ac:dyDescent="0.25">
      <c r="A174" s="20">
        <v>163</v>
      </c>
      <c r="B174" s="22" t="str">
        <v>D4A - ANTIPRURIGINOSOS  TÓPICOS - INCLUINDO ANTIHISTAMÍNICOS, ANESTÉSICOS, ETC</v>
      </c>
      <c r="C174" s="20" t="str">
        <v>D4A</v>
      </c>
      <c r="D174" s="10">
        <v>1788.767290807169</v>
      </c>
      <c r="E174" s="20" t="str">
        <f t="shared" si="7"/>
        <v>Nível 2</v>
      </c>
    </row>
    <row r="175" spans="1:5" x14ac:dyDescent="0.25">
      <c r="A175" s="20">
        <v>164</v>
      </c>
      <c r="B175" s="22" t="str">
        <v>D5A - ANTIPSORÍASE TÓPICOS</v>
      </c>
      <c r="C175" s="20" t="str">
        <v>D5A</v>
      </c>
      <c r="D175" s="10">
        <v>8123.77272183077</v>
      </c>
      <c r="E175" s="20" t="str">
        <f t="shared" si="7"/>
        <v>Nível 3</v>
      </c>
    </row>
    <row r="176" spans="1:5" x14ac:dyDescent="0.25">
      <c r="A176" s="20">
        <v>165</v>
      </c>
      <c r="B176" s="22" t="str">
        <v>D5B - ANTIPSORÍASE SISTÊMICOS</v>
      </c>
      <c r="C176" s="20" t="str">
        <v>D5B</v>
      </c>
      <c r="D176" s="10">
        <v>9223.4425693784287</v>
      </c>
      <c r="E176" s="20" t="str">
        <f t="shared" si="7"/>
        <v>Nível 3</v>
      </c>
    </row>
    <row r="177" spans="1:5" ht="30" x14ac:dyDescent="0.25">
      <c r="A177" s="20">
        <v>166</v>
      </c>
      <c r="B177" s="22" t="str">
        <v>D5X - OUTROS PRODUTOS ANTI-INFLAMATÓRIOS NÃO ESTEROIDAIS DERMATOLÓGICOS</v>
      </c>
      <c r="C177" s="20" t="str">
        <v>D5X</v>
      </c>
      <c r="D177" s="10">
        <v>3302.8746705565723</v>
      </c>
      <c r="E177" s="20" t="str">
        <f t="shared" si="7"/>
        <v>Nível 3</v>
      </c>
    </row>
    <row r="178" spans="1:5" x14ac:dyDescent="0.25">
      <c r="A178" s="20">
        <v>167</v>
      </c>
      <c r="B178" s="22" t="str">
        <v>D6A - ANTIBIÓTICOS TÓPICOS</v>
      </c>
      <c r="C178" s="20" t="str">
        <v>D6A</v>
      </c>
      <c r="D178" s="10">
        <v>1182.2921008425042</v>
      </c>
      <c r="E178" s="20" t="str">
        <f t="shared" si="7"/>
        <v>Nível 1</v>
      </c>
    </row>
    <row r="179" spans="1:5" x14ac:dyDescent="0.25">
      <c r="A179" s="20">
        <v>168</v>
      </c>
      <c r="B179" s="22" t="str">
        <v>D6D1 - ANTIVIRAIS TÓPICOS</v>
      </c>
      <c r="C179" s="20" t="str">
        <v>D6D1</v>
      </c>
      <c r="D179" s="10">
        <v>1462.8957570890234</v>
      </c>
      <c r="E179" s="20" t="str">
        <f t="shared" si="7"/>
        <v>Nível 1</v>
      </c>
    </row>
    <row r="180" spans="1:5" ht="30" x14ac:dyDescent="0.25">
      <c r="A180" s="20">
        <v>169</v>
      </c>
      <c r="B180" s="22" t="str">
        <v>D6D9 - OUTROS PRODUTOS TÓPICOS PARA INFECÇÕES VIRAIS</v>
      </c>
      <c r="C180" s="20" t="str">
        <v>D6D9</v>
      </c>
      <c r="D180" s="10">
        <v>6937.0629964515847</v>
      </c>
      <c r="E180" s="20" t="str">
        <f t="shared" si="7"/>
        <v>Nível 3</v>
      </c>
    </row>
    <row r="181" spans="1:5" x14ac:dyDescent="0.25">
      <c r="A181" s="20">
        <v>170</v>
      </c>
      <c r="B181" s="22" t="str">
        <v>D7A - CORTICOESTERÓIDES TÓPICOS PUROS</v>
      </c>
      <c r="C181" s="20" t="str">
        <v>D7A</v>
      </c>
      <c r="D181" s="10">
        <v>909.38917814506488</v>
      </c>
      <c r="E181" s="20" t="str">
        <f t="shared" si="7"/>
        <v>Nível 1</v>
      </c>
    </row>
    <row r="182" spans="1:5" ht="30" x14ac:dyDescent="0.25">
      <c r="A182" s="20">
        <v>171</v>
      </c>
      <c r="B182" s="22" t="str">
        <v>D7B1 - CORTICOESTERÓIDES ASSOCIADOS A ANTIBACTERIANOS</v>
      </c>
      <c r="C182" s="20" t="str">
        <v>D7B1</v>
      </c>
      <c r="D182" s="10">
        <v>2807.0587046291794</v>
      </c>
      <c r="E182" s="20" t="str">
        <f t="shared" si="7"/>
        <v>Nível 3</v>
      </c>
    </row>
    <row r="183" spans="1:5" ht="30" x14ac:dyDescent="0.25">
      <c r="A183" s="20">
        <v>172</v>
      </c>
      <c r="B183" s="22" t="str">
        <v>D7B2 - CORTICOESTERÓIDES ASSOCIADOS A ANTIMICOTICOS</v>
      </c>
      <c r="C183" s="20" t="str">
        <v>D7B2</v>
      </c>
      <c r="D183" s="10">
        <v>2417.2487533567341</v>
      </c>
      <c r="E183" s="20" t="str">
        <f t="shared" si="7"/>
        <v>Nível 2</v>
      </c>
    </row>
    <row r="184" spans="1:5" ht="30" x14ac:dyDescent="0.25">
      <c r="A184" s="20">
        <v>173</v>
      </c>
      <c r="B184" s="22" t="str">
        <v>D7B3 - CORTICOESTERÓIDES ASSOCIADOS A ANTIMICÓTICOS E ANTIBACTERIANOS</v>
      </c>
      <c r="C184" s="20" t="str">
        <v>D7B3</v>
      </c>
      <c r="D184" s="10">
        <v>1905.8499309598703</v>
      </c>
      <c r="E184" s="20" t="str">
        <f t="shared" si="7"/>
        <v>Nível 2</v>
      </c>
    </row>
    <row r="185" spans="1:5" ht="30" x14ac:dyDescent="0.25">
      <c r="A185" s="20">
        <v>174</v>
      </c>
      <c r="B185" s="22" t="str">
        <v>D7B4 - OUTRAS ASSOCIAÇÕES DE CORTICOSTERÓIDES</v>
      </c>
      <c r="C185" s="20" t="str">
        <v>D7B4</v>
      </c>
      <c r="D185" s="10">
        <v>9204.8386815744288</v>
      </c>
      <c r="E185" s="20" t="str">
        <f t="shared" si="7"/>
        <v>Nível 3</v>
      </c>
    </row>
    <row r="186" spans="1:5" ht="30" x14ac:dyDescent="0.25">
      <c r="A186" s="20">
        <v>175</v>
      </c>
      <c r="B186" s="22" t="str">
        <v>D8A1 - ANTISSEPTICOS E DESINFETANTES, EXCETO PRODUTOS PARA AS MAOS</v>
      </c>
      <c r="C186" s="20" t="str">
        <v>D8A1</v>
      </c>
      <c r="D186" s="10">
        <v>3140.5857704274799</v>
      </c>
      <c r="E186" s="20" t="str">
        <f t="shared" si="7"/>
        <v>Nível 3</v>
      </c>
    </row>
    <row r="187" spans="1:5" x14ac:dyDescent="0.25">
      <c r="A187" s="20">
        <v>176</v>
      </c>
      <c r="B187" s="22" t="str">
        <v>FITO - FITOTERÁPICOS</v>
      </c>
      <c r="C187" s="20" t="str">
        <v>FITO</v>
      </c>
      <c r="D187" s="10">
        <v>3872.3186231072596</v>
      </c>
      <c r="E187" s="20" t="str">
        <f t="shared" si="7"/>
        <v>Nível 3</v>
      </c>
    </row>
    <row r="188" spans="1:5" ht="30" x14ac:dyDescent="0.25">
      <c r="A188" s="20">
        <v>177</v>
      </c>
      <c r="B188" s="22" t="str">
        <v>G03H0 - OUTROS HORMÔNIOS SEXUAIS E PRODUTOS SIMILARES</v>
      </c>
      <c r="C188" s="20" t="str">
        <v>G03H0</v>
      </c>
      <c r="D188" s="10">
        <v>10000</v>
      </c>
      <c r="E188" s="20" t="str">
        <f t="shared" si="7"/>
        <v>Nível 3</v>
      </c>
    </row>
    <row r="189" spans="1:5" x14ac:dyDescent="0.25">
      <c r="A189" s="20">
        <v>178</v>
      </c>
      <c r="B189" s="22" t="str">
        <v>G04A9 - OUTROS ANTI-SÉPTICOS URINÁRIOS</v>
      </c>
      <c r="C189" s="20" t="str">
        <v>G04A9</v>
      </c>
      <c r="D189" s="10">
        <v>3845.0246606082342</v>
      </c>
      <c r="E189" s="20" t="str">
        <f t="shared" si="7"/>
        <v>Nível 3</v>
      </c>
    </row>
    <row r="190" spans="1:5" ht="30" x14ac:dyDescent="0.25">
      <c r="A190" s="20">
        <v>179</v>
      </c>
      <c r="B190" s="22" t="str">
        <v>G04B4 - PRODUTOS PARA INCONTINÊNCIA URINÁRIA</v>
      </c>
      <c r="C190" s="20" t="str">
        <v>G04B4</v>
      </c>
      <c r="D190" s="10">
        <v>4588.6836858784991</v>
      </c>
      <c r="E190" s="20" t="str">
        <f t="shared" si="7"/>
        <v>Nível 3</v>
      </c>
    </row>
    <row r="191" spans="1:5" x14ac:dyDescent="0.25">
      <c r="A191" s="20">
        <v>180</v>
      </c>
      <c r="B191" s="22" t="str">
        <v>G1A1 - TRICOMONICIDAS SISTÊMICOS</v>
      </c>
      <c r="C191" s="20" t="str">
        <v>G1A1</v>
      </c>
      <c r="D191" s="10">
        <v>1622.1383817586457</v>
      </c>
      <c r="E191" s="20" t="str">
        <f t="shared" si="7"/>
        <v>Nível 2</v>
      </c>
    </row>
    <row r="192" spans="1:5" x14ac:dyDescent="0.25">
      <c r="A192" s="20">
        <v>181</v>
      </c>
      <c r="B192" s="22" t="str">
        <v>G1A2 - TRICOMONICIDAS TÓPICOS</v>
      </c>
      <c r="C192" s="20" t="str">
        <v>G1A2</v>
      </c>
      <c r="D192" s="10">
        <v>1272.0541020117857</v>
      </c>
      <c r="E192" s="20" t="str">
        <f t="shared" si="7"/>
        <v>Nível 1</v>
      </c>
    </row>
    <row r="193" spans="1:5" x14ac:dyDescent="0.25">
      <c r="A193" s="20">
        <v>182</v>
      </c>
      <c r="B193" s="22" t="str">
        <v>G1A3 - ASSOCIAÇÕES DE TRICOMONICIDAS</v>
      </c>
      <c r="C193" s="20" t="str">
        <v>G1A3</v>
      </c>
      <c r="D193" s="10">
        <v>10000</v>
      </c>
      <c r="E193" s="20" t="str">
        <f t="shared" si="7"/>
        <v>Nível 3</v>
      </c>
    </row>
    <row r="194" spans="1:5" x14ac:dyDescent="0.25">
      <c r="A194" s="20">
        <v>183</v>
      </c>
      <c r="B194" s="22" t="str">
        <v>G1B - ANTIFÚNGICOS GINECOLÓGICOS</v>
      </c>
      <c r="C194" s="20" t="str">
        <v>G1B</v>
      </c>
      <c r="D194" s="10">
        <v>1479.1010848835003</v>
      </c>
      <c r="E194" s="20" t="str">
        <f t="shared" si="7"/>
        <v>Nível 1</v>
      </c>
    </row>
    <row r="195" spans="1:5" x14ac:dyDescent="0.25">
      <c r="A195" s="20">
        <v>184</v>
      </c>
      <c r="B195" s="22" t="str">
        <v>G1C - ANTIBIOTICOS GINECOLÓGICOS</v>
      </c>
      <c r="C195" s="20" t="str">
        <v>G1C</v>
      </c>
      <c r="D195" s="10">
        <v>5644.6045261116742</v>
      </c>
      <c r="E195" s="20" t="str">
        <f t="shared" si="7"/>
        <v>Nível 3</v>
      </c>
    </row>
    <row r="196" spans="1:5" x14ac:dyDescent="0.25">
      <c r="A196" s="20">
        <v>185</v>
      </c>
      <c r="B196" s="22" t="str">
        <v>G1D - ANTISSÉPTICOS GINECOLÓGICOS</v>
      </c>
      <c r="C196" s="20" t="str">
        <v>G1D</v>
      </c>
      <c r="D196" s="10">
        <v>10000</v>
      </c>
      <c r="E196" s="20" t="str">
        <f t="shared" si="7"/>
        <v>Nível 3</v>
      </c>
    </row>
    <row r="197" spans="1:5" ht="30" x14ac:dyDescent="0.25">
      <c r="A197" s="20">
        <v>186</v>
      </c>
      <c r="B197" s="22" t="str">
        <v>G2A - INDUTORES DO PARTO INCLUINDO OXITOCINAS</v>
      </c>
      <c r="C197" s="20" t="str">
        <v>G2A</v>
      </c>
      <c r="D197" s="10">
        <v>4328.6863765917342</v>
      </c>
      <c r="E197" s="20" t="str">
        <f t="shared" si="7"/>
        <v>Nível 3</v>
      </c>
    </row>
    <row r="198" spans="1:5" x14ac:dyDescent="0.25">
      <c r="A198" s="20">
        <v>187</v>
      </c>
      <c r="B198" s="22" t="str">
        <v>G2D - INIBIDORES DA PROLACTINA</v>
      </c>
      <c r="C198" s="20" t="str">
        <v>G2D</v>
      </c>
      <c r="D198" s="10">
        <v>2200.8949290895116</v>
      </c>
      <c r="E198" s="20" t="str">
        <f t="shared" si="7"/>
        <v>Nível 2</v>
      </c>
    </row>
    <row r="199" spans="1:5" x14ac:dyDescent="0.25">
      <c r="A199" s="20">
        <v>188</v>
      </c>
      <c r="B199" s="22" t="str">
        <v>G2E - INIBIDORES DO PARTO</v>
      </c>
      <c r="C199" s="20" t="str">
        <v>G2E</v>
      </c>
      <c r="D199" s="10">
        <v>5597.5036274351996</v>
      </c>
      <c r="E199" s="20" t="str">
        <f t="shared" si="7"/>
        <v>Nível 3</v>
      </c>
    </row>
    <row r="200" spans="1:5" x14ac:dyDescent="0.25">
      <c r="A200" s="20">
        <v>189</v>
      </c>
      <c r="B200" s="22" t="str">
        <v>G2F - HORMÔNIOS SEXUAIS TÓPICOS</v>
      </c>
      <c r="C200" s="20" t="str">
        <v>G2F</v>
      </c>
      <c r="D200" s="10">
        <v>6138.5281199902674</v>
      </c>
      <c r="E200" s="20" t="str">
        <f t="shared" si="7"/>
        <v>Nível 3</v>
      </c>
    </row>
    <row r="201" spans="1:5" x14ac:dyDescent="0.25">
      <c r="A201" s="20">
        <v>190</v>
      </c>
      <c r="B201" s="22" t="str">
        <v>G2X1 - ANTIESPASMÓDICOS GINECOLÓGICOS</v>
      </c>
      <c r="C201" s="20" t="str">
        <v>G2X1</v>
      </c>
      <c r="D201" s="10">
        <v>10000</v>
      </c>
      <c r="E201" s="20" t="str">
        <f t="shared" si="7"/>
        <v>Nível 3</v>
      </c>
    </row>
    <row r="202" spans="1:5" x14ac:dyDescent="0.25">
      <c r="A202" s="20">
        <v>191</v>
      </c>
      <c r="B202" s="22" t="str">
        <v>G2X9 - OUTROS GINECOLÓGICOS</v>
      </c>
      <c r="C202" s="20" t="str">
        <v>G2X9</v>
      </c>
      <c r="D202" s="10">
        <v>9527.6394373347412</v>
      </c>
      <c r="E202" s="20" t="str">
        <f t="shared" si="7"/>
        <v>Nível 3</v>
      </c>
    </row>
    <row r="203" spans="1:5" ht="30" x14ac:dyDescent="0.25">
      <c r="A203" s="20">
        <v>192</v>
      </c>
      <c r="B203" s="22" t="str">
        <v>G3A1 - HORMÔNIOS CONTRACEPTIVOS MONOFÁSICOS COM ESTROGÊNIOS &lt;50MCG</v>
      </c>
      <c r="C203" s="20" t="str">
        <v>G3A1</v>
      </c>
      <c r="D203" s="10">
        <v>1591.3467686856011</v>
      </c>
      <c r="E203" s="20" t="str">
        <f t="shared" si="7"/>
        <v>Nível 2</v>
      </c>
    </row>
    <row r="204" spans="1:5" ht="30" x14ac:dyDescent="0.25">
      <c r="A204" s="20">
        <v>193</v>
      </c>
      <c r="B204" s="22" t="str">
        <v>G3A2 - HORMÔNIOS CONTRACEPTIVOS MONOFÁSICOS COM ESTROGÊNIOS &gt;=50MCG</v>
      </c>
      <c r="C204" s="20" t="str">
        <v>G3A2</v>
      </c>
      <c r="D204" s="10">
        <v>5241.2345909641508</v>
      </c>
      <c r="E204" s="20" t="str">
        <f t="shared" si="7"/>
        <v>Nível 3</v>
      </c>
    </row>
    <row r="205" spans="1:5" ht="30" x14ac:dyDescent="0.25">
      <c r="A205" s="20">
        <v>194</v>
      </c>
      <c r="B205" s="22" t="str">
        <v>G3A3 - PREPARAÇÕES CONTRACEPTIVAS BIFÁSICAS</v>
      </c>
      <c r="C205" s="20" t="str">
        <v>G3A3</v>
      </c>
      <c r="D205" s="10">
        <v>10000</v>
      </c>
      <c r="E205" s="20" t="str">
        <f t="shared" ref="E205:E268" si="8">IF(OR(D205 &gt;= 2500, D205 = 0, ISERROR(D205)), "Nível 3", IF(D205 &gt;= 1500, "Nível 2", "Nível 1"))</f>
        <v>Nível 3</v>
      </c>
    </row>
    <row r="206" spans="1:5" ht="30" x14ac:dyDescent="0.25">
      <c r="A206" s="20">
        <v>195</v>
      </c>
      <c r="B206" s="22" t="str">
        <v>G3A4 - PREPARAÇÕES CONTRACEPTIVAS TRIFÁSICAS</v>
      </c>
      <c r="C206" s="20" t="str">
        <v>G3A4</v>
      </c>
      <c r="D206" s="10">
        <v>8149.2059260087653</v>
      </c>
      <c r="E206" s="20" t="str">
        <f t="shared" si="8"/>
        <v>Nível 3</v>
      </c>
    </row>
    <row r="207" spans="1:5" ht="30" x14ac:dyDescent="0.25">
      <c r="A207" s="20">
        <v>196</v>
      </c>
      <c r="B207" s="22" t="str">
        <v>G3A5 - PREPARAÇÕES ORAIS COM PROGESTAGÊNIOS SOMENTE</v>
      </c>
      <c r="C207" s="20" t="str">
        <v>G3A5</v>
      </c>
      <c r="D207" s="10">
        <v>1609.6106270002251</v>
      </c>
      <c r="E207" s="20" t="str">
        <f t="shared" si="8"/>
        <v>Nível 2</v>
      </c>
    </row>
    <row r="208" spans="1:5" ht="30" x14ac:dyDescent="0.25">
      <c r="A208" s="20">
        <v>197</v>
      </c>
      <c r="B208" s="22" t="str">
        <v>G3A6 - CONTRACEPTIVO SISTÊMICO DE EMERGÊNCIA</v>
      </c>
      <c r="C208" s="20" t="str">
        <v>G3A6</v>
      </c>
      <c r="D208" s="10">
        <v>3006.0449720279103</v>
      </c>
      <c r="E208" s="20" t="str">
        <f t="shared" si="8"/>
        <v>Nível 3</v>
      </c>
    </row>
    <row r="209" spans="1:5" ht="30" x14ac:dyDescent="0.25">
      <c r="A209" s="20">
        <v>198</v>
      </c>
      <c r="B209" s="22" t="str">
        <v>G3A9 - OUTROS HORMÔNIOS CONTRACEPTIVOS SISTÊMICOS</v>
      </c>
      <c r="C209" s="20" t="str">
        <v>G3A9</v>
      </c>
      <c r="D209" s="10">
        <v>2817.4361495486296</v>
      </c>
      <c r="E209" s="20" t="str">
        <f t="shared" si="8"/>
        <v>Nível 3</v>
      </c>
    </row>
    <row r="210" spans="1:5" x14ac:dyDescent="0.25">
      <c r="A210" s="20">
        <v>199</v>
      </c>
      <c r="B210" s="22" t="str">
        <v>G3B - ANDRÓGENOS EXCLUINDO G3E, G3F</v>
      </c>
      <c r="C210" s="20" t="str">
        <v>G3B</v>
      </c>
      <c r="D210" s="10">
        <v>2500.2637321440134</v>
      </c>
      <c r="E210" s="20" t="str">
        <f t="shared" si="8"/>
        <v>Nível 3</v>
      </c>
    </row>
    <row r="211" spans="1:5" x14ac:dyDescent="0.25">
      <c r="A211" s="20">
        <v>200</v>
      </c>
      <c r="B211" s="22" t="str">
        <v>G3C - ESTRÓGENOS EXCLUINDO G3A, G3E, G3F</v>
      </c>
      <c r="C211" s="20" t="str">
        <v>G3C</v>
      </c>
      <c r="D211" s="10">
        <v>1928.7392644684662</v>
      </c>
      <c r="E211" s="20" t="str">
        <f t="shared" si="8"/>
        <v>Nível 2</v>
      </c>
    </row>
    <row r="212" spans="1:5" x14ac:dyDescent="0.25">
      <c r="A212" s="20">
        <v>201</v>
      </c>
      <c r="B212" s="22" t="str">
        <v>G3D - PROGESTÓGENOS EXCLUINDO G3A, G3F</v>
      </c>
      <c r="C212" s="20" t="str">
        <v>G3D</v>
      </c>
      <c r="D212" s="10">
        <v>2048.5050372277046</v>
      </c>
      <c r="E212" s="20" t="str">
        <f t="shared" si="8"/>
        <v>Nível 2</v>
      </c>
    </row>
    <row r="213" spans="1:5" ht="30" x14ac:dyDescent="0.25">
      <c r="A213" s="20">
        <v>202</v>
      </c>
      <c r="B213" s="22" t="str">
        <v>G3F - ASSOCIAÇÕES DE ESTRÓGENOS E PROGESTÓGENOS</v>
      </c>
      <c r="C213" s="20" t="str">
        <v>G3F</v>
      </c>
      <c r="D213" s="10">
        <v>3903.4351815538489</v>
      </c>
      <c r="E213" s="20" t="str">
        <f t="shared" si="8"/>
        <v>Nível 3</v>
      </c>
    </row>
    <row r="214" spans="1:5" ht="30" x14ac:dyDescent="0.25">
      <c r="A214" s="20">
        <v>203</v>
      </c>
      <c r="B214" s="22" t="str">
        <v>G3G - GONADOTROFINAS INCLUINDO OUTROS ESTIMULANTES PARA OVULAÇÃO</v>
      </c>
      <c r="C214" s="20" t="str">
        <v>G3G</v>
      </c>
      <c r="D214" s="10">
        <v>2437.657444835867</v>
      </c>
      <c r="E214" s="20" t="str">
        <f t="shared" si="8"/>
        <v>Nível 2</v>
      </c>
    </row>
    <row r="215" spans="1:5" ht="30" x14ac:dyDescent="0.25">
      <c r="A215" s="20">
        <v>204</v>
      </c>
      <c r="B215" s="22" t="str">
        <v>G3J - MODULADORES SELETIVOS DO RECEPTOR DE ESTROGÊNIO</v>
      </c>
      <c r="C215" s="20" t="str">
        <v>G3J</v>
      </c>
      <c r="D215" s="10">
        <v>1818.5560441028651</v>
      </c>
      <c r="E215" s="20" t="str">
        <f t="shared" si="8"/>
        <v>Nível 2</v>
      </c>
    </row>
    <row r="216" spans="1:5" ht="30" x14ac:dyDescent="0.25">
      <c r="A216" s="20">
        <v>205</v>
      </c>
      <c r="B216" s="22" t="str">
        <v>G3X - OUTROS HORMÔNIOS SEXUAIS E PRODUTOS SIMILARES</v>
      </c>
      <c r="C216" s="20" t="str">
        <v>G3X</v>
      </c>
      <c r="D216" s="10">
        <v>3480.8710448711645</v>
      </c>
      <c r="E216" s="20" t="str">
        <f t="shared" si="8"/>
        <v>Nível 3</v>
      </c>
    </row>
    <row r="217" spans="1:5" x14ac:dyDescent="0.25">
      <c r="A217" s="20">
        <v>206</v>
      </c>
      <c r="B217" s="22" t="str">
        <v>G4A9 - OUTROS ANTI-SÉPTCOS URINÁRIOS</v>
      </c>
      <c r="C217" s="20" t="str">
        <v>G4A9</v>
      </c>
      <c r="D217" s="10">
        <v>4536.6676411211101</v>
      </c>
      <c r="E217" s="20" t="str">
        <f t="shared" si="8"/>
        <v>Nível 3</v>
      </c>
    </row>
    <row r="218" spans="1:5" x14ac:dyDescent="0.25">
      <c r="A218" s="20">
        <v>207</v>
      </c>
      <c r="B218" s="22" t="str">
        <v>G4B9 - TODOS OUTROS PRODUTOS UROLOGICOS</v>
      </c>
      <c r="C218" s="20" t="str">
        <v>G4B9</v>
      </c>
      <c r="D218" s="10">
        <v>4348.1962403476591</v>
      </c>
      <c r="E218" s="20" t="str">
        <f t="shared" si="8"/>
        <v>Nível 3</v>
      </c>
    </row>
    <row r="219" spans="1:5" ht="30" x14ac:dyDescent="0.25">
      <c r="A219" s="20">
        <v>208</v>
      </c>
      <c r="B219" s="22" t="str">
        <v>G4C2 - BPH ANTAGONISTAS ALFA-ADRENÉRGICOS PUROS</v>
      </c>
      <c r="C219" s="20" t="str">
        <v>G4C2</v>
      </c>
      <c r="D219" s="10">
        <v>2228.6452960451415</v>
      </c>
      <c r="E219" s="20" t="str">
        <f t="shared" si="8"/>
        <v>Nível 2</v>
      </c>
    </row>
    <row r="220" spans="1:5" ht="30" x14ac:dyDescent="0.25">
      <c r="A220" s="20">
        <v>209</v>
      </c>
      <c r="B220" s="22" t="str">
        <v>G4C3 - BPH INIBIDORES DA 5-ALFA TESTOSTERONA REDUTASE (5-ARI) PUROS</v>
      </c>
      <c r="C220" s="20" t="str">
        <v>G4C3</v>
      </c>
      <c r="D220" s="10">
        <v>3330.849432516367</v>
      </c>
      <c r="E220" s="20" t="str">
        <f t="shared" si="8"/>
        <v>Nível 3</v>
      </c>
    </row>
    <row r="221" spans="1:5" ht="45" x14ac:dyDescent="0.25">
      <c r="A221" s="20">
        <v>210</v>
      </c>
      <c r="B221" s="22" t="str">
        <v>G4C4 - BPH COMBINAÇÕES DE ALFA-ANTAGONISTAS E INIBIDORES DA 5-ALFA TESTOSTERONA REDUTASE</v>
      </c>
      <c r="C221" s="20" t="str">
        <v>G4C4</v>
      </c>
      <c r="D221" s="10">
        <v>3238.3333552898139</v>
      </c>
      <c r="E221" s="20" t="str">
        <f t="shared" si="8"/>
        <v>Nível 3</v>
      </c>
    </row>
    <row r="222" spans="1:5" ht="45" x14ac:dyDescent="0.25">
      <c r="A222" s="20">
        <v>211</v>
      </c>
      <c r="B222" s="22" t="str">
        <v>G4C7 - BPH COMBINAÇÕES DE INIBIDORES DA 5-ALFA TESTOSTERONA REDUTASE E/OU ALFA-ANTAGONISTAS COM OUTRAS SUBSTÂ</v>
      </c>
      <c r="C222" s="20" t="str">
        <v>G4C7</v>
      </c>
      <c r="D222" s="10">
        <v>10000</v>
      </c>
      <c r="E222" s="20" t="str">
        <f t="shared" si="8"/>
        <v>Nível 3</v>
      </c>
    </row>
    <row r="223" spans="1:5" x14ac:dyDescent="0.25">
      <c r="A223" s="20">
        <v>212</v>
      </c>
      <c r="B223" s="22" t="str">
        <v>G4C9 - OUTROS PRODUTOS PARA HPB</v>
      </c>
      <c r="C223" s="20" t="str">
        <v>G4C9</v>
      </c>
      <c r="D223" s="10">
        <v>10000</v>
      </c>
      <c r="E223" s="20" t="str">
        <f t="shared" si="8"/>
        <v>Nível 3</v>
      </c>
    </row>
    <row r="224" spans="1:5" ht="30" x14ac:dyDescent="0.25">
      <c r="A224" s="20">
        <v>213</v>
      </c>
      <c r="B224" s="22" t="str">
        <v>G4D4 - PRODUTOS PARA INCONTINÊNCIA URINÁRIA</v>
      </c>
      <c r="C224" s="20" t="str">
        <v>G4D4</v>
      </c>
      <c r="D224" s="10">
        <v>2975.9245529875625</v>
      </c>
      <c r="E224" s="20" t="str">
        <f t="shared" si="8"/>
        <v>Nível 3</v>
      </c>
    </row>
    <row r="225" spans="1:5" ht="30" x14ac:dyDescent="0.25">
      <c r="A225" s="20">
        <v>214</v>
      </c>
      <c r="B225" s="22" t="str">
        <v>G4E1 - PRODUTOS PARA DISFUNÇÃO ERÉTIL, INIBIDORES DA PDE5</v>
      </c>
      <c r="C225" s="20" t="str">
        <v>G4E1</v>
      </c>
      <c r="D225" s="10">
        <v>1210.3602754364131</v>
      </c>
      <c r="E225" s="20" t="str">
        <f t="shared" si="8"/>
        <v>Nível 1</v>
      </c>
    </row>
    <row r="226" spans="1:5" ht="30" x14ac:dyDescent="0.25">
      <c r="A226" s="20">
        <v>215</v>
      </c>
      <c r="B226" s="22" t="str">
        <v>G4E9 - OUTROS PRODUTOS PARA DISFUNÇÃO ERÉTIL</v>
      </c>
      <c r="C226" s="20" t="str">
        <v>G4E9</v>
      </c>
      <c r="D226" s="10">
        <v>7199.8193866477122</v>
      </c>
      <c r="E226" s="20" t="str">
        <f t="shared" si="8"/>
        <v>Nível 3</v>
      </c>
    </row>
    <row r="227" spans="1:5" x14ac:dyDescent="0.25">
      <c r="A227" s="20">
        <v>216</v>
      </c>
      <c r="B227" s="22" t="str">
        <v>G4X - TODOS OS OUTROS PRODUTOS UROLÓGICOS</v>
      </c>
      <c r="C227" s="20" t="str">
        <v>G4X</v>
      </c>
      <c r="D227" s="10">
        <v>10000</v>
      </c>
      <c r="E227" s="20" t="str">
        <f t="shared" si="8"/>
        <v>Nível 3</v>
      </c>
    </row>
    <row r="228" spans="1:5" ht="30" x14ac:dyDescent="0.25">
      <c r="A228" s="20">
        <v>217</v>
      </c>
      <c r="B228" s="22" t="str">
        <v>H1C1 - HORMÔNIOS LIBERADORES DE GONADOTROFINA</v>
      </c>
      <c r="C228" s="20" t="str">
        <v>H1C1</v>
      </c>
      <c r="D228" s="10">
        <v>10000</v>
      </c>
      <c r="E228" s="20" t="str">
        <f t="shared" si="8"/>
        <v>Nível 3</v>
      </c>
    </row>
    <row r="229" spans="1:5" x14ac:dyDescent="0.25">
      <c r="A229" s="20">
        <v>218</v>
      </c>
      <c r="B229" s="22" t="str">
        <v>H1C2 - HORMÔNIOS ANTICRESCIMENTO</v>
      </c>
      <c r="C229" s="20" t="str">
        <v>H1C2</v>
      </c>
      <c r="D229" s="10">
        <v>5238.0428104105331</v>
      </c>
      <c r="E229" s="20" t="str">
        <f t="shared" si="8"/>
        <v>Nível 3</v>
      </c>
    </row>
    <row r="230" spans="1:5" ht="30" x14ac:dyDescent="0.25">
      <c r="A230" s="20">
        <v>219</v>
      </c>
      <c r="B230" s="22" t="str">
        <v>H1C3 - HORMÔNIOS DE LIBERAÇÃO ANTIGONADOTROFINA</v>
      </c>
      <c r="C230" s="20" t="str">
        <v>H1C3</v>
      </c>
      <c r="D230" s="10">
        <v>6560.3214060878772</v>
      </c>
      <c r="E230" s="20" t="str">
        <f t="shared" si="8"/>
        <v>Nível 3</v>
      </c>
    </row>
    <row r="231" spans="1:5" x14ac:dyDescent="0.25">
      <c r="A231" s="20">
        <v>220</v>
      </c>
      <c r="B231" s="22" t="str">
        <v>H2A1 - CORTICOSTERÓIDES INJETÁVEIS PUROS</v>
      </c>
      <c r="C231" s="20" t="str">
        <v>H2A1</v>
      </c>
      <c r="D231" s="10">
        <v>1164.7079065789637</v>
      </c>
      <c r="E231" s="20" t="str">
        <f t="shared" si="8"/>
        <v>Nível 1</v>
      </c>
    </row>
    <row r="232" spans="1:5" x14ac:dyDescent="0.25">
      <c r="A232" s="20">
        <v>221</v>
      </c>
      <c r="B232" s="22" t="str">
        <v>H2A2 - CORTICOSTERÓIDES ORAIS PUROS</v>
      </c>
      <c r="C232" s="20" t="str">
        <v>H2A2</v>
      </c>
      <c r="D232" s="10">
        <v>1601.8305819868485</v>
      </c>
      <c r="E232" s="20" t="str">
        <f t="shared" si="8"/>
        <v>Nível 2</v>
      </c>
    </row>
    <row r="233" spans="1:5" ht="30" x14ac:dyDescent="0.25">
      <c r="A233" s="20">
        <v>222</v>
      </c>
      <c r="B233" s="22" t="str">
        <v>H2B - ASSOCIAÇÕES DE CORTICOSTERÓIDES SISTÊMICOS</v>
      </c>
      <c r="C233" s="20" t="str">
        <v>H2B</v>
      </c>
      <c r="D233" s="10">
        <v>1601.6765301517278</v>
      </c>
      <c r="E233" s="20" t="str">
        <f t="shared" si="8"/>
        <v>Nível 2</v>
      </c>
    </row>
    <row r="234" spans="1:5" x14ac:dyDescent="0.25">
      <c r="A234" s="20">
        <v>223</v>
      </c>
      <c r="B234" s="22" t="str">
        <v>H3A - PREPARAÇÕES PARA TIREOIDE</v>
      </c>
      <c r="C234" s="20" t="str">
        <v>H3A</v>
      </c>
      <c r="D234" s="10">
        <v>3401.2841456143683</v>
      </c>
      <c r="E234" s="20" t="str">
        <f t="shared" si="8"/>
        <v>Nível 3</v>
      </c>
    </row>
    <row r="235" spans="1:5" x14ac:dyDescent="0.25">
      <c r="A235" s="20">
        <v>224</v>
      </c>
      <c r="B235" s="22" t="str">
        <v>H3B - PREPARAÇÕES ANTITIREOIDEANOS</v>
      </c>
      <c r="C235" s="20" t="str">
        <v>H3B</v>
      </c>
      <c r="D235" s="10">
        <v>10000</v>
      </c>
      <c r="E235" s="20" t="str">
        <f t="shared" si="8"/>
        <v>Nível 3</v>
      </c>
    </row>
    <row r="236" spans="1:5" x14ac:dyDescent="0.25">
      <c r="A236" s="20">
        <v>225</v>
      </c>
      <c r="B236" s="22" t="str">
        <v>H4A - CALCITONINAS</v>
      </c>
      <c r="C236" s="20" t="str">
        <v>H4A</v>
      </c>
      <c r="D236" s="10">
        <v>10000</v>
      </c>
      <c r="E236" s="20" t="str">
        <f t="shared" si="8"/>
        <v>Nível 3</v>
      </c>
    </row>
    <row r="237" spans="1:5" x14ac:dyDescent="0.25">
      <c r="A237" s="20">
        <v>226</v>
      </c>
      <c r="B237" s="22" t="str">
        <v>H4B - GLUCAGON</v>
      </c>
      <c r="C237" s="20" t="str">
        <v>H4B</v>
      </c>
      <c r="D237" s="10">
        <v>10000</v>
      </c>
      <c r="E237" s="20" t="str">
        <f t="shared" si="8"/>
        <v>Nível 3</v>
      </c>
    </row>
    <row r="238" spans="1:5" x14ac:dyDescent="0.25">
      <c r="A238" s="20">
        <v>227</v>
      </c>
      <c r="B238" s="22" t="str">
        <v>H4C - HORMÔNIOS DO CRESCIMENTO</v>
      </c>
      <c r="C238" s="20" t="str">
        <v>H4C</v>
      </c>
      <c r="D238" s="10">
        <v>3111.2763779687034</v>
      </c>
      <c r="E238" s="20" t="str">
        <f t="shared" si="8"/>
        <v>Nível 3</v>
      </c>
    </row>
    <row r="239" spans="1:5" x14ac:dyDescent="0.25">
      <c r="A239" s="20">
        <v>228</v>
      </c>
      <c r="B239" s="22" t="str">
        <v>H4D - HORMÔNIOS ANTIDIURÉTICOS</v>
      </c>
      <c r="C239" s="20" t="str">
        <v>H4D</v>
      </c>
      <c r="D239" s="10">
        <v>5483.3090169744055</v>
      </c>
      <c r="E239" s="20" t="str">
        <f t="shared" si="8"/>
        <v>Nível 3</v>
      </c>
    </row>
    <row r="240" spans="1:5" ht="30" x14ac:dyDescent="0.25">
      <c r="A240" s="20">
        <v>229</v>
      </c>
      <c r="B240" s="22" t="str">
        <v>H4E - HOMÔNIOS PARATIREOIDEANOS E ANÁLOGOS</v>
      </c>
      <c r="C240" s="20" t="str">
        <v>H4E</v>
      </c>
      <c r="D240" s="10">
        <v>10000</v>
      </c>
      <c r="E240" s="20" t="str">
        <f t="shared" si="8"/>
        <v>Nível 3</v>
      </c>
    </row>
    <row r="241" spans="1:5" x14ac:dyDescent="0.25">
      <c r="A241" s="20">
        <v>230</v>
      </c>
      <c r="B241" s="22" t="str">
        <v>H4F - PRODUTOS ANTIPARATIREOIDEANOS</v>
      </c>
      <c r="C241" s="20" t="str">
        <v>H4F</v>
      </c>
      <c r="D241" s="10">
        <v>6489.0093017467425</v>
      </c>
      <c r="E241" s="20" t="str">
        <f t="shared" si="8"/>
        <v>Nível 3</v>
      </c>
    </row>
    <row r="242" spans="1:5" ht="30" x14ac:dyDescent="0.25">
      <c r="A242" s="20">
        <v>231</v>
      </c>
      <c r="B242" s="22" t="str">
        <v>H4X - OUTROS HORMÔNIOS E PREPARAÇÕES COM AÇÕES SIMILARES</v>
      </c>
      <c r="C242" s="20" t="str">
        <v>H4X</v>
      </c>
      <c r="D242" s="10">
        <v>5982.180072040077</v>
      </c>
      <c r="E242" s="20" t="str">
        <f t="shared" si="8"/>
        <v>Nível 3</v>
      </c>
    </row>
    <row r="243" spans="1:5" x14ac:dyDescent="0.25">
      <c r="A243" s="20">
        <v>232</v>
      </c>
      <c r="B243" s="22" t="str">
        <v>J05B1 - PRODUTOS PARA HEPATITES VIRAIS</v>
      </c>
      <c r="C243" s="20" t="str">
        <v>J05B1</v>
      </c>
      <c r="D243" s="10">
        <v>10000</v>
      </c>
      <c r="E243" s="20" t="str">
        <f t="shared" si="8"/>
        <v>Nível 3</v>
      </c>
    </row>
    <row r="244" spans="1:5" x14ac:dyDescent="0.25">
      <c r="A244" s="20">
        <v>233</v>
      </c>
      <c r="B244" s="22" t="str">
        <v>J07A1 - VACINA PARA GRIPE (INFLUENZA)</v>
      </c>
      <c r="C244" s="20" t="str">
        <v>J07A1</v>
      </c>
      <c r="D244" s="10">
        <v>10000</v>
      </c>
      <c r="E244" s="20" t="str">
        <f t="shared" si="8"/>
        <v>Nível 3</v>
      </c>
    </row>
    <row r="245" spans="1:5" x14ac:dyDescent="0.25">
      <c r="A245" s="20">
        <v>234</v>
      </c>
      <c r="B245" s="22" t="str">
        <v>J1A - TETRACICLINAS E ASSOCIAÇÕES</v>
      </c>
      <c r="C245" s="20" t="str">
        <v>J1A</v>
      </c>
      <c r="D245" s="10">
        <v>1796.1477808043587</v>
      </c>
      <c r="E245" s="20" t="str">
        <f t="shared" si="8"/>
        <v>Nível 2</v>
      </c>
    </row>
    <row r="246" spans="1:5" x14ac:dyDescent="0.25">
      <c r="A246" s="20">
        <v>235</v>
      </c>
      <c r="B246" s="22" t="str">
        <v>J1C1 - PENICILINAS ORAIS DE AMPLO ESPECTRO</v>
      </c>
      <c r="C246" s="20" t="str">
        <v>J1C1</v>
      </c>
      <c r="D246" s="10">
        <v>1484.3261668926916</v>
      </c>
      <c r="E246" s="20" t="str">
        <f t="shared" si="8"/>
        <v>Nível 1</v>
      </c>
    </row>
    <row r="247" spans="1:5" ht="30" x14ac:dyDescent="0.25">
      <c r="A247" s="20">
        <v>236</v>
      </c>
      <c r="B247" s="22" t="str">
        <v>J1C2 - PENICILINAS INJETAVEIS DE AMPLO ESPECTRO</v>
      </c>
      <c r="C247" s="20" t="str">
        <v>J1C2</v>
      </c>
      <c r="D247" s="10">
        <v>1232.2379341599096</v>
      </c>
      <c r="E247" s="20" t="str">
        <f t="shared" si="8"/>
        <v>Nível 1</v>
      </c>
    </row>
    <row r="248" spans="1:5" x14ac:dyDescent="0.25">
      <c r="A248" s="20">
        <v>237</v>
      </c>
      <c r="B248" s="22" t="str">
        <v>J1D1 - CEFALOSPORINAS ORAIS</v>
      </c>
      <c r="C248" s="20" t="str">
        <v>J1D1</v>
      </c>
      <c r="D248" s="10">
        <v>1853.788841225075</v>
      </c>
      <c r="E248" s="20" t="str">
        <f t="shared" si="8"/>
        <v>Nível 2</v>
      </c>
    </row>
    <row r="249" spans="1:5" x14ac:dyDescent="0.25">
      <c r="A249" s="20">
        <v>238</v>
      </c>
      <c r="B249" s="22" t="str">
        <v>J1D2 - CEFALOSPORINAS INJETÁVEIS</v>
      </c>
      <c r="C249" s="20" t="str">
        <v>J1D2</v>
      </c>
      <c r="D249" s="10">
        <v>2308.9710248494348</v>
      </c>
      <c r="E249" s="20" t="str">
        <f t="shared" si="8"/>
        <v>Nível 2</v>
      </c>
    </row>
    <row r="250" spans="1:5" ht="30" x14ac:dyDescent="0.25">
      <c r="A250" s="20">
        <v>239</v>
      </c>
      <c r="B250" s="22" t="str">
        <v>J1E - ASSOCIAÇÕES DE TRIMETOPRIMA E SIMILARES</v>
      </c>
      <c r="C250" s="20" t="str">
        <v>J1E</v>
      </c>
      <c r="D250" s="10">
        <v>2466.9524057366407</v>
      </c>
      <c r="E250" s="20" t="str">
        <f t="shared" si="8"/>
        <v>Nível 2</v>
      </c>
    </row>
    <row r="251" spans="1:5" x14ac:dyDescent="0.25">
      <c r="A251" s="20">
        <v>240</v>
      </c>
      <c r="B251" s="22" t="str">
        <v>J1F - MACROLIDEOS E SIMILARES</v>
      </c>
      <c r="C251" s="20" t="str">
        <v>J1F</v>
      </c>
      <c r="D251" s="10">
        <v>965.76752430428826</v>
      </c>
      <c r="E251" s="20" t="str">
        <f t="shared" si="8"/>
        <v>Nível 1</v>
      </c>
    </row>
    <row r="252" spans="1:5" x14ac:dyDescent="0.25">
      <c r="A252" s="20">
        <v>241</v>
      </c>
      <c r="B252" s="22" t="str">
        <v>J1G1 - FLUORQUINOLONAS ORAIS</v>
      </c>
      <c r="C252" s="20" t="str">
        <v>J1G1</v>
      </c>
      <c r="D252" s="10">
        <v>1509.2546399626076</v>
      </c>
      <c r="E252" s="20" t="str">
        <f t="shared" si="8"/>
        <v>Nível 2</v>
      </c>
    </row>
    <row r="253" spans="1:5" x14ac:dyDescent="0.25">
      <c r="A253" s="20">
        <v>242</v>
      </c>
      <c r="B253" s="22" t="str">
        <v>J1G2 - FLUORQUINOLONAS INJETÁVEIS</v>
      </c>
      <c r="C253" s="20" t="str">
        <v>J1G2</v>
      </c>
      <c r="D253" s="10">
        <v>2914.3173064954758</v>
      </c>
      <c r="E253" s="20" t="str">
        <f t="shared" si="8"/>
        <v>Nível 3</v>
      </c>
    </row>
    <row r="254" spans="1:5" ht="30" x14ac:dyDescent="0.25">
      <c r="A254" s="20">
        <v>243</v>
      </c>
      <c r="B254" s="22" t="str">
        <v>J1H1 - PENICILINAS DE PEQUENO E MÉDIO ESPECTROS PURAS</v>
      </c>
      <c r="C254" s="20" t="str">
        <v>J1H1</v>
      </c>
      <c r="D254" s="10">
        <v>2606.1839375467162</v>
      </c>
      <c r="E254" s="20" t="str">
        <f t="shared" si="8"/>
        <v>Nível 3</v>
      </c>
    </row>
    <row r="255" spans="1:5" x14ac:dyDescent="0.25">
      <c r="A255" s="20">
        <v>244</v>
      </c>
      <c r="B255" s="22" t="str">
        <v>J1K - AMINOGLICOSÍDEOS</v>
      </c>
      <c r="C255" s="20" t="str">
        <v>J1K</v>
      </c>
      <c r="D255" s="10">
        <v>2069.4158206414186</v>
      </c>
      <c r="E255" s="20" t="str">
        <f t="shared" si="8"/>
        <v>Nível 2</v>
      </c>
    </row>
    <row r="256" spans="1:5" x14ac:dyDescent="0.25">
      <c r="A256" s="20">
        <v>245</v>
      </c>
      <c r="B256" s="22" t="str">
        <v>J1M - RIFAMPICINAS E RIFAMICINAS</v>
      </c>
      <c r="C256" s="20" t="str">
        <v>J1M</v>
      </c>
      <c r="D256" s="10">
        <v>10000</v>
      </c>
      <c r="E256" s="20" t="str">
        <f t="shared" si="8"/>
        <v>Nível 3</v>
      </c>
    </row>
    <row r="257" spans="1:5" x14ac:dyDescent="0.25">
      <c r="A257" s="20">
        <v>246</v>
      </c>
      <c r="B257" s="22" t="str">
        <v>J1P1 - MONOBACTÂMICOS</v>
      </c>
      <c r="C257" s="20" t="str">
        <v>J1P1</v>
      </c>
      <c r="D257" s="10">
        <v>10000</v>
      </c>
      <c r="E257" s="20" t="str">
        <f t="shared" si="8"/>
        <v>Nível 3</v>
      </c>
    </row>
    <row r="258" spans="1:5" x14ac:dyDescent="0.25">
      <c r="A258" s="20">
        <v>247</v>
      </c>
      <c r="B258" s="22" t="str">
        <v>J1P2 - CARBAPENEMES E PENEMES</v>
      </c>
      <c r="C258" s="20" t="str">
        <v>J1P2</v>
      </c>
      <c r="D258" s="10">
        <v>2115.7532191384716</v>
      </c>
      <c r="E258" s="20" t="str">
        <f t="shared" si="8"/>
        <v>Nível 2</v>
      </c>
    </row>
    <row r="259" spans="1:5" ht="30" x14ac:dyDescent="0.25">
      <c r="A259" s="20">
        <v>248</v>
      </c>
      <c r="B259" s="22" t="str">
        <v>J1P9 - TODOS OS OUTROS ANTIBACTERIANOS BETA-LACTÂMICOS</v>
      </c>
      <c r="C259" s="20" t="str">
        <v>J1P9</v>
      </c>
      <c r="D259" s="10">
        <v>10000</v>
      </c>
      <c r="E259" s="20" t="str">
        <f t="shared" si="8"/>
        <v>Nível 3</v>
      </c>
    </row>
    <row r="260" spans="1:5" x14ac:dyDescent="0.25">
      <c r="A260" s="20">
        <v>249</v>
      </c>
      <c r="B260" s="22" t="str">
        <v>J1X1 - ANTIBIÓTICOS GLUCOPEPTÍDEOS</v>
      </c>
      <c r="C260" s="20" t="str">
        <v>J1X1</v>
      </c>
      <c r="D260" s="10">
        <v>1635.8214083259029</v>
      </c>
      <c r="E260" s="20" t="str">
        <f t="shared" si="8"/>
        <v>Nível 2</v>
      </c>
    </row>
    <row r="261" spans="1:5" x14ac:dyDescent="0.25">
      <c r="A261" s="20">
        <v>250</v>
      </c>
      <c r="B261" s="22" t="str">
        <v>J1X2 - POLIMIXINAS</v>
      </c>
      <c r="C261" s="20" t="str">
        <v>J1X2</v>
      </c>
      <c r="D261" s="10">
        <v>2358.4234866358183</v>
      </c>
      <c r="E261" s="20" t="str">
        <f t="shared" si="8"/>
        <v>Nível 2</v>
      </c>
    </row>
    <row r="262" spans="1:5" x14ac:dyDescent="0.25">
      <c r="A262" s="20">
        <v>251</v>
      </c>
      <c r="B262" s="22" t="str">
        <v>J1X9 - TODOS OS OUTROS ANTIBIÓTICOS</v>
      </c>
      <c r="C262" s="20" t="str">
        <v>J1X9</v>
      </c>
      <c r="D262" s="10">
        <v>1763.3020705441713</v>
      </c>
      <c r="E262" s="20" t="str">
        <f t="shared" si="8"/>
        <v>Nível 2</v>
      </c>
    </row>
    <row r="263" spans="1:5" ht="30" x14ac:dyDescent="0.25">
      <c r="A263" s="20">
        <v>252</v>
      </c>
      <c r="B263" s="22" t="str">
        <v>J2A - AGENTES SISTÊMICOS PARA INFECÇÕES FÚNGICAS</v>
      </c>
      <c r="C263" s="20" t="str">
        <v>J2A</v>
      </c>
      <c r="D263" s="10">
        <v>2484.7618847172062</v>
      </c>
      <c r="E263" s="20" t="str">
        <f t="shared" si="8"/>
        <v>Nível 2</v>
      </c>
    </row>
    <row r="264" spans="1:5" x14ac:dyDescent="0.25">
      <c r="A264" s="20">
        <v>253</v>
      </c>
      <c r="B264" s="22" t="str">
        <v>J3A - SULFONAMIDAS SISTÊMICAS</v>
      </c>
      <c r="C264" s="20" t="str">
        <v>J3A</v>
      </c>
      <c r="D264" s="10">
        <v>10000</v>
      </c>
      <c r="E264" s="20" t="str">
        <f t="shared" si="8"/>
        <v>Nível 3</v>
      </c>
    </row>
    <row r="265" spans="1:5" x14ac:dyDescent="0.25">
      <c r="A265" s="20">
        <v>254</v>
      </c>
      <c r="B265" s="22" t="str">
        <v>J4A1 - ANTITUBERCULOSOS PUROS</v>
      </c>
      <c r="C265" s="20" t="str">
        <v>J4A1</v>
      </c>
      <c r="D265" s="10">
        <v>5046.4791592758411</v>
      </c>
      <c r="E265" s="20" t="str">
        <f t="shared" si="8"/>
        <v>Nível 3</v>
      </c>
    </row>
    <row r="266" spans="1:5" ht="30" x14ac:dyDescent="0.25">
      <c r="A266" s="20">
        <v>255</v>
      </c>
      <c r="B266" s="22" t="str">
        <v>J4A5 - ANTITUBERCULOSOS, DOSE FIXA, COM 4 OU MAIS INGREDIENTES</v>
      </c>
      <c r="C266" s="20" t="str">
        <v>J4A5</v>
      </c>
      <c r="D266" s="10">
        <v>10000</v>
      </c>
      <c r="E266" s="20" t="str">
        <f t="shared" si="8"/>
        <v>Nível 3</v>
      </c>
    </row>
    <row r="267" spans="1:5" ht="30" x14ac:dyDescent="0.25">
      <c r="A267" s="20">
        <v>256</v>
      </c>
      <c r="B267" s="22" t="str">
        <v>J4A7 - ANTITUBERCULOSOS DOSE FIXA, 2 INGREDIENTES</v>
      </c>
      <c r="C267" s="20" t="str">
        <v>J4A7</v>
      </c>
      <c r="D267" s="10">
        <v>10000</v>
      </c>
      <c r="E267" s="20" t="str">
        <f t="shared" si="8"/>
        <v>Nível 3</v>
      </c>
    </row>
    <row r="268" spans="1:5" x14ac:dyDescent="0.25">
      <c r="A268" s="20">
        <v>257</v>
      </c>
      <c r="B268" s="22" t="str">
        <v>J5B3 - ANTIVIRAIS PARA HERPES</v>
      </c>
      <c r="C268" s="20" t="str">
        <v>J5B3</v>
      </c>
      <c r="D268" s="10">
        <v>989.62322996107901</v>
      </c>
      <c r="E268" s="20" t="str">
        <f t="shared" si="8"/>
        <v>Nível 1</v>
      </c>
    </row>
    <row r="269" spans="1:5" x14ac:dyDescent="0.25">
      <c r="A269" s="20">
        <v>258</v>
      </c>
      <c r="B269" s="22" t="str">
        <v>J5B4 - ANTIVIRAIS PARA INFLUENZA</v>
      </c>
      <c r="C269" s="20" t="str">
        <v>J5B4</v>
      </c>
      <c r="D269" s="10">
        <v>3249.3099695925075</v>
      </c>
      <c r="E269" s="20" t="str">
        <f t="shared" ref="E269:E332" si="9">IF(OR(D269 &gt;= 2500, D269 = 0, ISERROR(D269)), "Nível 3", IF(D269 &gt;= 1500, "Nível 2", "Nível 1"))</f>
        <v>Nível 3</v>
      </c>
    </row>
    <row r="270" spans="1:5" x14ac:dyDescent="0.25">
      <c r="A270" s="20">
        <v>259</v>
      </c>
      <c r="B270" s="22" t="str">
        <v>J5B6 - ANTIVIRAIS PARA CORONAVÍRUS</v>
      </c>
      <c r="C270" s="20" t="str">
        <v>J5B6</v>
      </c>
      <c r="D270" s="10">
        <v>9771.8773606037394</v>
      </c>
      <c r="E270" s="20" t="str">
        <f t="shared" si="9"/>
        <v>Nível 3</v>
      </c>
    </row>
    <row r="271" spans="1:5" x14ac:dyDescent="0.25">
      <c r="A271" s="20">
        <v>260</v>
      </c>
      <c r="B271" s="22" t="str">
        <v>J5B9 - OUTROS ANTIVIRAIS</v>
      </c>
      <c r="C271" s="20" t="str">
        <v>J5B9</v>
      </c>
      <c r="D271" s="10">
        <v>10000</v>
      </c>
      <c r="E271" s="20" t="str">
        <f t="shared" si="9"/>
        <v>Nível 3</v>
      </c>
    </row>
    <row r="272" spans="1:5" ht="45" x14ac:dyDescent="0.25">
      <c r="A272" s="20">
        <v>261</v>
      </c>
      <c r="B272" s="22" t="str">
        <v>J5C1 - ANTIVIRAIS ANTI-HIV INIBIDORES DA TRANSCRIPTASE REVERSA NUCLEOSÍDEOS E NUCLEOTÍDEOS</v>
      </c>
      <c r="C272" s="20" t="str">
        <v>J5C1</v>
      </c>
      <c r="D272" s="10">
        <v>8392.1470207007624</v>
      </c>
      <c r="E272" s="20" t="str">
        <f t="shared" si="9"/>
        <v>Nível 3</v>
      </c>
    </row>
    <row r="273" spans="1:5" x14ac:dyDescent="0.25">
      <c r="A273" s="20">
        <v>262</v>
      </c>
      <c r="B273" s="22" t="str">
        <v>J5C2 - INIBIDORES DA PROTEASE</v>
      </c>
      <c r="C273" s="20" t="str">
        <v>J5C2</v>
      </c>
      <c r="D273" s="10">
        <v>8272.6149022181107</v>
      </c>
      <c r="E273" s="20" t="str">
        <f t="shared" si="9"/>
        <v>Nível 3</v>
      </c>
    </row>
    <row r="274" spans="1:5" ht="30" x14ac:dyDescent="0.25">
      <c r="A274" s="20">
        <v>263</v>
      </c>
      <c r="B274" s="22" t="str">
        <v>J5C3 - INIBDORES DA TRANSCRIPTASE REVERSA NÃO NUCLEOSÍDEOS</v>
      </c>
      <c r="C274" s="20" t="str">
        <v>J5C3</v>
      </c>
      <c r="D274" s="10">
        <v>6106.9653162011527</v>
      </c>
      <c r="E274" s="20" t="str">
        <f t="shared" si="9"/>
        <v>Nível 3</v>
      </c>
    </row>
    <row r="275" spans="1:5" x14ac:dyDescent="0.25">
      <c r="A275" s="20">
        <v>264</v>
      </c>
      <c r="B275" s="22" t="str">
        <v>J5C4 - ANTIVIRAIS HIV, INIBIDORES DE ENTRADA</v>
      </c>
      <c r="C275" s="20" t="str">
        <v>J5C4</v>
      </c>
      <c r="D275" s="10">
        <v>9251.7008074972346</v>
      </c>
      <c r="E275" s="20" t="str">
        <f t="shared" si="9"/>
        <v>Nível 3</v>
      </c>
    </row>
    <row r="276" spans="1:5" x14ac:dyDescent="0.25">
      <c r="A276" s="20">
        <v>265</v>
      </c>
      <c r="B276" s="22" t="str">
        <v>J5C5 - ANTIVIRAIS HIV, INIBIDORES DA INTEGRASE</v>
      </c>
      <c r="C276" s="20" t="str">
        <v>J5C5</v>
      </c>
      <c r="D276" s="10">
        <v>10000</v>
      </c>
      <c r="E276" s="20" t="str">
        <f t="shared" si="9"/>
        <v>Nível 3</v>
      </c>
    </row>
    <row r="277" spans="1:5" ht="30" x14ac:dyDescent="0.25">
      <c r="A277" s="20">
        <v>266</v>
      </c>
      <c r="B277" s="22" t="str">
        <v>J5C8 - ANTIVIRAIS HIV, PRODUTOS DE COMBINAÇÃO MULTICLASSES</v>
      </c>
      <c r="C277" s="20" t="str">
        <v>J5C8</v>
      </c>
      <c r="D277" s="10">
        <v>9964.4608184540466</v>
      </c>
      <c r="E277" s="20" t="str">
        <f t="shared" si="9"/>
        <v>Nível 3</v>
      </c>
    </row>
    <row r="278" spans="1:5" x14ac:dyDescent="0.25">
      <c r="A278" s="20">
        <v>267</v>
      </c>
      <c r="B278" s="22" t="str">
        <v>J5C9 - ANTIVIRAIS HIV, OUTROS</v>
      </c>
      <c r="C278" s="20" t="str">
        <v>J5C9</v>
      </c>
      <c r="D278" s="10">
        <v>10000</v>
      </c>
      <c r="E278" s="20" t="str">
        <f t="shared" si="9"/>
        <v>Nível 3</v>
      </c>
    </row>
    <row r="279" spans="1:5" ht="30" x14ac:dyDescent="0.25">
      <c r="A279" s="20">
        <v>268</v>
      </c>
      <c r="B279" s="22" t="str">
        <v>J5D1 - ANTIVIRAIS PARA HEPATITE, INTERFERON E RIBAVIRINA</v>
      </c>
      <c r="C279" s="20" t="str">
        <v>J5D1</v>
      </c>
      <c r="D279" s="10">
        <v>10000</v>
      </c>
      <c r="E279" s="20" t="str">
        <f t="shared" si="9"/>
        <v>Nível 3</v>
      </c>
    </row>
    <row r="280" spans="1:5" x14ac:dyDescent="0.25">
      <c r="A280" s="20">
        <v>269</v>
      </c>
      <c r="B280" s="22" t="str">
        <v>J5D2 - ANTIVIRAIS PARA HEPATITE B</v>
      </c>
      <c r="C280" s="20" t="str">
        <v>J5D2</v>
      </c>
      <c r="D280" s="10">
        <v>6101.5482385470968</v>
      </c>
      <c r="E280" s="20" t="str">
        <f t="shared" si="9"/>
        <v>Nível 3</v>
      </c>
    </row>
    <row r="281" spans="1:5" x14ac:dyDescent="0.25">
      <c r="A281" s="20">
        <v>270</v>
      </c>
      <c r="B281" s="22" t="str">
        <v>J5D3 - ANTIVIRAIS PARA HEPATITE C</v>
      </c>
      <c r="C281" s="20" t="str">
        <v>J5D3</v>
      </c>
      <c r="D281" s="10">
        <v>10000</v>
      </c>
      <c r="E281" s="20" t="str">
        <f t="shared" si="9"/>
        <v>Nível 3</v>
      </c>
    </row>
    <row r="282" spans="1:5" x14ac:dyDescent="0.25">
      <c r="A282" s="20">
        <v>271</v>
      </c>
      <c r="B282" s="22" t="str">
        <v>J6A1 - SORO PARA PICADA DE COBRA</v>
      </c>
      <c r="C282" s="20" t="str">
        <v>J6A1</v>
      </c>
      <c r="D282" s="10">
        <v>10000</v>
      </c>
      <c r="E282" s="20" t="str">
        <f t="shared" si="9"/>
        <v>Nível 3</v>
      </c>
    </row>
    <row r="283" spans="1:5" x14ac:dyDescent="0.25">
      <c r="A283" s="20">
        <v>272</v>
      </c>
      <c r="B283" s="22" t="str">
        <v>J6A2 - SORO ANTIBOTULÍNICO</v>
      </c>
      <c r="C283" s="20" t="str">
        <v>J6A2</v>
      </c>
      <c r="D283" s="10">
        <v>10000</v>
      </c>
      <c r="E283" s="20" t="str">
        <f t="shared" si="9"/>
        <v>Nível 3</v>
      </c>
    </row>
    <row r="284" spans="1:5" x14ac:dyDescent="0.25">
      <c r="A284" s="20">
        <v>273</v>
      </c>
      <c r="B284" s="22" t="str">
        <v>J6A4 - SORO ANTITETÂNICO</v>
      </c>
      <c r="C284" s="20" t="str">
        <v>J6A4</v>
      </c>
      <c r="D284" s="10">
        <v>10000</v>
      </c>
      <c r="E284" s="20" t="str">
        <f t="shared" si="9"/>
        <v>Nível 3</v>
      </c>
    </row>
    <row r="285" spans="1:5" x14ac:dyDescent="0.25">
      <c r="A285" s="20">
        <v>274</v>
      </c>
      <c r="B285" s="22" t="str">
        <v>J6A5 - SORO ANTIDIFTÉRICO</v>
      </c>
      <c r="C285" s="20" t="str">
        <v>J6A5</v>
      </c>
      <c r="D285" s="10">
        <v>10000</v>
      </c>
      <c r="E285" s="20" t="str">
        <f t="shared" si="9"/>
        <v>Nível 3</v>
      </c>
    </row>
    <row r="286" spans="1:5" x14ac:dyDescent="0.25">
      <c r="A286" s="20">
        <v>275</v>
      </c>
      <c r="B286" s="22" t="str">
        <v>J6A6 - SORO ANTI-RAIVA</v>
      </c>
      <c r="C286" s="20" t="str">
        <v>J6A6</v>
      </c>
      <c r="D286" s="10">
        <v>10000</v>
      </c>
      <c r="E286" s="20" t="str">
        <f t="shared" si="9"/>
        <v>Nível 3</v>
      </c>
    </row>
    <row r="287" spans="1:5" x14ac:dyDescent="0.25">
      <c r="A287" s="20">
        <v>276</v>
      </c>
      <c r="B287" s="22" t="str">
        <v>J6A9 - OUTROS SOROS ANTITÓXICOS</v>
      </c>
      <c r="C287" s="20" t="str">
        <v>J6A9</v>
      </c>
      <c r="D287" s="10">
        <v>10000</v>
      </c>
      <c r="E287" s="20" t="str">
        <f t="shared" si="9"/>
        <v>Nível 3</v>
      </c>
    </row>
    <row r="288" spans="1:5" ht="30" x14ac:dyDescent="0.25">
      <c r="A288" s="20">
        <v>277</v>
      </c>
      <c r="B288" s="22" t="str">
        <v>J6C - IMUNOGLOBULINAS POLIVALENTES INTRAVENOSAS</v>
      </c>
      <c r="C288" s="20" t="str">
        <v>J6C</v>
      </c>
      <c r="D288" s="10">
        <v>2483.7047577657304</v>
      </c>
      <c r="E288" s="20" t="str">
        <f t="shared" si="9"/>
        <v>Nível 2</v>
      </c>
    </row>
    <row r="289" spans="1:5" ht="30" x14ac:dyDescent="0.25">
      <c r="A289" s="20">
        <v>278</v>
      </c>
      <c r="B289" s="22" t="str">
        <v>J6E - IMUNOGLOBULINAS POLIVALENTES INTRAMUSCULARES</v>
      </c>
      <c r="C289" s="20" t="str">
        <v>J6E</v>
      </c>
      <c r="D289" s="10">
        <v>9673.1847590309317</v>
      </c>
      <c r="E289" s="20" t="str">
        <f t="shared" si="9"/>
        <v>Nível 3</v>
      </c>
    </row>
    <row r="290" spans="1:5" x14ac:dyDescent="0.25">
      <c r="A290" s="20">
        <v>279</v>
      </c>
      <c r="B290" s="22" t="str">
        <v>J6G1 - IMUNOGLOBULINA TETÂNICA</v>
      </c>
      <c r="C290" s="20" t="str">
        <v>J6G1</v>
      </c>
      <c r="D290" s="10">
        <v>9772.2183675055967</v>
      </c>
      <c r="E290" s="20" t="str">
        <f t="shared" si="9"/>
        <v>Nível 3</v>
      </c>
    </row>
    <row r="291" spans="1:5" x14ac:dyDescent="0.25">
      <c r="A291" s="20">
        <v>280</v>
      </c>
      <c r="B291" s="22" t="str">
        <v>J6H4 - IMUNOGLOBULINA HEPATITE</v>
      </c>
      <c r="C291" s="20" t="str">
        <v>J6H4</v>
      </c>
      <c r="D291" s="10">
        <v>9751.3556316175618</v>
      </c>
      <c r="E291" s="20" t="str">
        <f t="shared" si="9"/>
        <v>Nível 3</v>
      </c>
    </row>
    <row r="292" spans="1:5" ht="30" x14ac:dyDescent="0.25">
      <c r="A292" s="20">
        <v>281</v>
      </c>
      <c r="B292" s="22" t="str">
        <v>J6H6 - IMUNOGLOBULINA CONTRA O VÍRUS SINCICIAL RESPIRATÓRIO (RSV)</v>
      </c>
      <c r="C292" s="20" t="str">
        <v>J6H6</v>
      </c>
      <c r="D292" s="10">
        <v>10000</v>
      </c>
      <c r="E292" s="20" t="str">
        <f t="shared" si="9"/>
        <v>Nível 3</v>
      </c>
    </row>
    <row r="293" spans="1:5" x14ac:dyDescent="0.25">
      <c r="A293" s="20">
        <v>282</v>
      </c>
      <c r="B293" s="22" t="str">
        <v>J6J - OUTRAS IMUNOGLOBULINASS ESPECÍFICA</v>
      </c>
      <c r="C293" s="20" t="str">
        <v>J6J</v>
      </c>
      <c r="D293" s="10">
        <v>5546.7130003367274</v>
      </c>
      <c r="E293" s="20" t="str">
        <f t="shared" si="9"/>
        <v>Nível 3</v>
      </c>
    </row>
    <row r="294" spans="1:5" x14ac:dyDescent="0.25">
      <c r="A294" s="20">
        <v>283</v>
      </c>
      <c r="B294" s="22" t="str">
        <v>J7B1 - ASSOCIAÇÔES COM VACINA ANTITETÂNICA</v>
      </c>
      <c r="C294" s="20" t="str">
        <v>J7B1</v>
      </c>
      <c r="D294" s="10">
        <v>5015.8136809286061</v>
      </c>
      <c r="E294" s="20" t="str">
        <f t="shared" si="9"/>
        <v>Nível 3</v>
      </c>
    </row>
    <row r="295" spans="1:5" ht="30" x14ac:dyDescent="0.25">
      <c r="A295" s="20">
        <v>284</v>
      </c>
      <c r="B295" s="22" t="str">
        <v>J7B2 - ASSOCIAÇÔES COM VACINA ANTI-SARAMPO E PAROTIDITE</v>
      </c>
      <c r="C295" s="20" t="str">
        <v>J7B2</v>
      </c>
      <c r="D295" s="10">
        <v>7886.408384988842</v>
      </c>
      <c r="E295" s="20" t="str">
        <f t="shared" si="9"/>
        <v>Nível 3</v>
      </c>
    </row>
    <row r="296" spans="1:5" x14ac:dyDescent="0.25">
      <c r="A296" s="20">
        <v>285</v>
      </c>
      <c r="B296" s="22" t="str">
        <v>J7D1 - VACINAS PARA PNEUMONIA</v>
      </c>
      <c r="C296" s="20" t="str">
        <v>J7D1</v>
      </c>
      <c r="D296" s="10">
        <v>5368.1653226356875</v>
      </c>
      <c r="E296" s="20" t="str">
        <f t="shared" si="9"/>
        <v>Nível 3</v>
      </c>
    </row>
    <row r="297" spans="1:5" x14ac:dyDescent="0.25">
      <c r="A297" s="20">
        <v>286</v>
      </c>
      <c r="B297" s="22" t="str">
        <v>J7D2 - VACINAS MENINGOCÓCICAS</v>
      </c>
      <c r="C297" s="20" t="str">
        <v>J7D2</v>
      </c>
      <c r="D297" s="10">
        <v>3161.1748029730679</v>
      </c>
      <c r="E297" s="20" t="str">
        <f t="shared" si="9"/>
        <v>Nível 3</v>
      </c>
    </row>
    <row r="298" spans="1:5" ht="30" x14ac:dyDescent="0.25">
      <c r="A298" s="20">
        <v>287</v>
      </c>
      <c r="B298" s="22" t="str">
        <v>J7D4 - VACINA PARA FEBRE TIFÓIDE E PARATIFÓIDE</v>
      </c>
      <c r="C298" s="20" t="str">
        <v>J7D4</v>
      </c>
      <c r="D298" s="10">
        <v>10000</v>
      </c>
      <c r="E298" s="20" t="str">
        <f t="shared" si="9"/>
        <v>Nível 3</v>
      </c>
    </row>
    <row r="299" spans="1:5" x14ac:dyDescent="0.25">
      <c r="A299" s="20">
        <v>288</v>
      </c>
      <c r="B299" s="22" t="str">
        <v>J7E1 - VACINA PARA GRIPE (INFLUENZA)</v>
      </c>
      <c r="C299" s="20" t="str">
        <v>J7E1</v>
      </c>
      <c r="D299" s="10">
        <v>8460.6616871317019</v>
      </c>
      <c r="E299" s="20" t="str">
        <f t="shared" si="9"/>
        <v>Nível 3</v>
      </c>
    </row>
    <row r="300" spans="1:5" x14ac:dyDescent="0.25">
      <c r="A300" s="20">
        <v>289</v>
      </c>
      <c r="B300" s="22" t="str">
        <v>J7E2 - VACINA CONTRA VARICELLA</v>
      </c>
      <c r="C300" s="20" t="str">
        <v>J7E2</v>
      </c>
      <c r="D300" s="10">
        <v>8613.7035771108203</v>
      </c>
      <c r="E300" s="20" t="str">
        <f t="shared" si="9"/>
        <v>Nível 3</v>
      </c>
    </row>
    <row r="301" spans="1:5" ht="30" x14ac:dyDescent="0.25">
      <c r="A301" s="20">
        <v>290</v>
      </c>
      <c r="B301" s="22" t="str">
        <v>J7E3 - VACINA CONTRA HPV (PAPILOMAVIRUS HUMANO)</v>
      </c>
      <c r="C301" s="20" t="str">
        <v>J7E3</v>
      </c>
      <c r="D301" s="10">
        <v>5015.6793186931654</v>
      </c>
      <c r="E301" s="20" t="str">
        <f t="shared" si="9"/>
        <v>Nível 3</v>
      </c>
    </row>
    <row r="302" spans="1:5" x14ac:dyDescent="0.25">
      <c r="A302" s="20">
        <v>291</v>
      </c>
      <c r="B302" s="22" t="str">
        <v>J7E4 - VACINA PARA HEPATITE</v>
      </c>
      <c r="C302" s="20" t="str">
        <v>J7E4</v>
      </c>
      <c r="D302" s="10">
        <v>4792.3261069819737</v>
      </c>
      <c r="E302" s="20" t="str">
        <f t="shared" si="9"/>
        <v>Nível 3</v>
      </c>
    </row>
    <row r="303" spans="1:5" x14ac:dyDescent="0.25">
      <c r="A303" s="20">
        <v>292</v>
      </c>
      <c r="B303" s="22" t="str">
        <v>J7E5 - VACINA CONTRA ROTAVÍRUS</v>
      </c>
      <c r="C303" s="20" t="str">
        <v>J7E5</v>
      </c>
      <c r="D303" s="10">
        <v>6011.1719844276286</v>
      </c>
      <c r="E303" s="20" t="str">
        <f t="shared" si="9"/>
        <v>Nível 3</v>
      </c>
    </row>
    <row r="304" spans="1:5" x14ac:dyDescent="0.25">
      <c r="A304" s="20">
        <v>293</v>
      </c>
      <c r="B304" s="22" t="str">
        <v>J7E6 - VACINAS PARA O CORONAVÍRUS</v>
      </c>
      <c r="C304" s="20" t="str">
        <v>J7E6</v>
      </c>
      <c r="D304" s="10">
        <v>10000</v>
      </c>
      <c r="E304" s="20" t="str">
        <f t="shared" si="9"/>
        <v>Nível 3</v>
      </c>
    </row>
    <row r="305" spans="1:5" ht="30" x14ac:dyDescent="0.25">
      <c r="A305" s="20">
        <v>294</v>
      </c>
      <c r="B305" s="22" t="str">
        <v>J7E7 - VACINAS CONTRA O VÍRUS SINCICIAL RESPIRATÓRIO (RSV)</v>
      </c>
      <c r="C305" s="20" t="str">
        <v>J7E7</v>
      </c>
      <c r="D305" s="10">
        <v>10000</v>
      </c>
      <c r="E305" s="20" t="str">
        <f t="shared" si="9"/>
        <v>Nível 3</v>
      </c>
    </row>
    <row r="306" spans="1:5" x14ac:dyDescent="0.25">
      <c r="A306" s="20">
        <v>295</v>
      </c>
      <c r="B306" s="22" t="str">
        <v>J7E9 - TODAS OUTRAS VACINAS VIRAIS</v>
      </c>
      <c r="C306" s="20" t="str">
        <v>J7E9</v>
      </c>
      <c r="D306" s="10">
        <v>3614.4885172727791</v>
      </c>
      <c r="E306" s="20" t="str">
        <f t="shared" si="9"/>
        <v>Nível 3</v>
      </c>
    </row>
    <row r="307" spans="1:5" x14ac:dyDescent="0.25">
      <c r="A307" s="20">
        <v>296</v>
      </c>
      <c r="B307" s="22" t="str">
        <v>J7X - TODOS OS OUTROS PRODUTOS VACINAIS</v>
      </c>
      <c r="C307" s="20" t="str">
        <v>J7X</v>
      </c>
      <c r="D307" s="10">
        <v>5998.0226416611958</v>
      </c>
      <c r="E307" s="20" t="str">
        <f t="shared" si="9"/>
        <v>Nível 3</v>
      </c>
    </row>
    <row r="308" spans="1:5" x14ac:dyDescent="0.25">
      <c r="A308" s="20">
        <v>297</v>
      </c>
      <c r="B308" s="22" t="str">
        <v>J8B - OUTROS ANTIINFECCIOSOS ANAERÓBICOS</v>
      </c>
      <c r="C308" s="20" t="str">
        <v>J8B</v>
      </c>
      <c r="D308" s="10">
        <v>2026.8624080110044</v>
      </c>
      <c r="E308" s="20" t="str">
        <f t="shared" si="9"/>
        <v>Nível 2</v>
      </c>
    </row>
    <row r="309" spans="1:5" x14ac:dyDescent="0.25">
      <c r="A309" s="20">
        <v>298</v>
      </c>
      <c r="B309" s="22" t="str">
        <v>K1A1 - SOLUÇÕES ELETROLÍTICAS 1/1</v>
      </c>
      <c r="C309" s="20" t="str">
        <v>K1A1</v>
      </c>
      <c r="D309" s="10">
        <v>9412.9424460181472</v>
      </c>
      <c r="E309" s="20" t="str">
        <f t="shared" si="9"/>
        <v>Nível 3</v>
      </c>
    </row>
    <row r="310" spans="1:5" x14ac:dyDescent="0.25">
      <c r="A310" s="20">
        <v>299</v>
      </c>
      <c r="B310" s="22" t="str">
        <v>K1A2 - SOLUÇÕES ELETROLÍTICAS 2/3</v>
      </c>
      <c r="C310" s="20" t="str">
        <v>K1A2</v>
      </c>
      <c r="D310" s="10">
        <v>10000</v>
      </c>
      <c r="E310" s="20" t="str">
        <f t="shared" si="9"/>
        <v>Nível 3</v>
      </c>
    </row>
    <row r="311" spans="1:5" x14ac:dyDescent="0.25">
      <c r="A311" s="20">
        <v>300</v>
      </c>
      <c r="B311" s="22" t="str">
        <v>K1A3 - SOLUÇÕES ELETROLÍTICAS ½</v>
      </c>
      <c r="C311" s="20" t="str">
        <v>K1A3</v>
      </c>
      <c r="D311" s="10">
        <v>10000</v>
      </c>
      <c r="E311" s="20" t="str">
        <f t="shared" si="9"/>
        <v>Nível 3</v>
      </c>
    </row>
    <row r="312" spans="1:5" x14ac:dyDescent="0.25">
      <c r="A312" s="20">
        <v>301</v>
      </c>
      <c r="B312" s="22" t="str">
        <v>K1A4 - SOLUÇÕES ELETROLÍTICAS 1/3</v>
      </c>
      <c r="C312" s="20" t="str">
        <v>K1A4</v>
      </c>
      <c r="D312" s="10">
        <v>10000</v>
      </c>
      <c r="E312" s="20" t="str">
        <f t="shared" si="9"/>
        <v>Nível 3</v>
      </c>
    </row>
    <row r="313" spans="1:5" x14ac:dyDescent="0.25">
      <c r="A313" s="20">
        <v>302</v>
      </c>
      <c r="B313" s="22" t="str">
        <v>K1A5 - SOLUÇÕES ELETROLÍTICAS ADAPTANTES</v>
      </c>
      <c r="C313" s="20" t="str">
        <v>K1A5</v>
      </c>
      <c r="D313" s="10">
        <v>10000</v>
      </c>
      <c r="E313" s="20" t="str">
        <f t="shared" si="9"/>
        <v>Nível 3</v>
      </c>
    </row>
    <row r="314" spans="1:5" x14ac:dyDescent="0.25">
      <c r="A314" s="20">
        <v>303</v>
      </c>
      <c r="B314" s="22" t="str">
        <v>K1A7 - SOLUÇÕES DE RINGER E RINGER LACTATO</v>
      </c>
      <c r="C314" s="20" t="str">
        <v>K1A7</v>
      </c>
      <c r="D314" s="10">
        <v>2020.6103265561671</v>
      </c>
      <c r="E314" s="20" t="str">
        <f t="shared" si="9"/>
        <v>Nível 2</v>
      </c>
    </row>
    <row r="315" spans="1:5" x14ac:dyDescent="0.25">
      <c r="A315" s="20">
        <v>304</v>
      </c>
      <c r="B315" s="22" t="str">
        <v>K1A9 - OUTRAS SOLUÇÕES ELETROLÍTICAS</v>
      </c>
      <c r="C315" s="20" t="str">
        <v>K1A9</v>
      </c>
      <c r="D315" s="10">
        <v>5330.4492478134862</v>
      </c>
      <c r="E315" s="20" t="str">
        <f t="shared" si="9"/>
        <v>Nível 3</v>
      </c>
    </row>
    <row r="316" spans="1:5" x14ac:dyDescent="0.25">
      <c r="A316" s="20">
        <v>305</v>
      </c>
      <c r="B316" s="22" t="str">
        <v>K1B1 - SOLUÇÕES DE CLORETO SÓDIO</v>
      </c>
      <c r="C316" s="20" t="str">
        <v>K1B1</v>
      </c>
      <c r="D316" s="10">
        <v>1491.5167997443882</v>
      </c>
      <c r="E316" s="20" t="str">
        <f t="shared" si="9"/>
        <v>Nível 1</v>
      </c>
    </row>
    <row r="317" spans="1:5" ht="30" x14ac:dyDescent="0.25">
      <c r="A317" s="20">
        <v>306</v>
      </c>
      <c r="B317" s="22" t="str">
        <v>K1B2 - SOLUÇÕES DE CLORETO SÓDIO COM CARBOHIDRATO</v>
      </c>
      <c r="C317" s="20" t="str">
        <v>K1B2</v>
      </c>
      <c r="D317" s="10">
        <v>3410.3743325105343</v>
      </c>
      <c r="E317" s="20" t="str">
        <f t="shared" si="9"/>
        <v>Nível 3</v>
      </c>
    </row>
    <row r="318" spans="1:5" x14ac:dyDescent="0.25">
      <c r="A318" s="20">
        <v>307</v>
      </c>
      <c r="B318" s="22" t="str">
        <v>K1B3 - SOLUÇÕES CARBOHIDRATOS &lt;10%</v>
      </c>
      <c r="C318" s="20" t="str">
        <v>K1B3</v>
      </c>
      <c r="D318" s="10">
        <v>2714.3476325480442</v>
      </c>
      <c r="E318" s="20" t="str">
        <f t="shared" si="9"/>
        <v>Nível 3</v>
      </c>
    </row>
    <row r="319" spans="1:5" x14ac:dyDescent="0.25">
      <c r="A319" s="20">
        <v>308</v>
      </c>
      <c r="B319" s="22" t="str">
        <v>K1B4 - ÁGUA DESTILADA PARA INJEÇÃO</v>
      </c>
      <c r="C319" s="20" t="str">
        <v>K1B4</v>
      </c>
      <c r="D319" s="10">
        <v>2791.9565915258081</v>
      </c>
      <c r="E319" s="20" t="str">
        <f t="shared" si="9"/>
        <v>Nível 3</v>
      </c>
    </row>
    <row r="320" spans="1:5" x14ac:dyDescent="0.25">
      <c r="A320" s="20">
        <v>309</v>
      </c>
      <c r="B320" s="22" t="str">
        <v>K1C1 - SOLUÇÕES DE CARBOHIDRATOS &gt;10%</v>
      </c>
      <c r="C320" s="20" t="str">
        <v>K1C1</v>
      </c>
      <c r="D320" s="10">
        <v>2961.5682943125994</v>
      </c>
      <c r="E320" s="20" t="str">
        <f t="shared" si="9"/>
        <v>Nível 3</v>
      </c>
    </row>
    <row r="321" spans="1:5" x14ac:dyDescent="0.25">
      <c r="A321" s="20">
        <v>310</v>
      </c>
      <c r="B321" s="22" t="str">
        <v>K1D1 - EMULSÔES DE GORDURAS, PURAS</v>
      </c>
      <c r="C321" s="20" t="str">
        <v>K1D1</v>
      </c>
      <c r="D321" s="10">
        <v>8603.4188481301189</v>
      </c>
      <c r="E321" s="20" t="str">
        <f t="shared" si="9"/>
        <v>Nível 3</v>
      </c>
    </row>
    <row r="322" spans="1:5" x14ac:dyDescent="0.25">
      <c r="A322" s="20">
        <v>311</v>
      </c>
      <c r="B322" s="22" t="str">
        <v>K1D2 - ASSOCIAÇÕES DE EMULSÕES LIPÍDICAS</v>
      </c>
      <c r="C322" s="20" t="str">
        <v>K1D2</v>
      </c>
      <c r="D322" s="10">
        <v>4107.380341659552</v>
      </c>
      <c r="E322" s="20" t="str">
        <f t="shared" si="9"/>
        <v>Nível 3</v>
      </c>
    </row>
    <row r="323" spans="1:5" x14ac:dyDescent="0.25">
      <c r="A323" s="20">
        <v>312</v>
      </c>
      <c r="B323" s="22" t="str">
        <v>K1E1 - SOLUÇÕES AMINOÁCIDAS PADRÃO</v>
      </c>
      <c r="C323" s="20" t="str">
        <v>K1E1</v>
      </c>
      <c r="D323" s="10">
        <v>8958.8326334592439</v>
      </c>
      <c r="E323" s="20" t="str">
        <f t="shared" si="9"/>
        <v>Nível 3</v>
      </c>
    </row>
    <row r="324" spans="1:5" x14ac:dyDescent="0.25">
      <c r="A324" s="20">
        <v>313</v>
      </c>
      <c r="B324" s="22" t="str">
        <v>K1E2 - SOLUÇÕES MULTI-LITRO</v>
      </c>
      <c r="C324" s="20" t="str">
        <v>K1E2</v>
      </c>
      <c r="D324" s="10">
        <v>10000</v>
      </c>
      <c r="E324" s="20" t="str">
        <f t="shared" si="9"/>
        <v>Nível 3</v>
      </c>
    </row>
    <row r="325" spans="1:5" ht="30" x14ac:dyDescent="0.25">
      <c r="A325" s="20">
        <v>314</v>
      </c>
      <c r="B325" s="22" t="str">
        <v>K1E3 - SOLUÇÕES AMINOÁCIDAS PARA NEFROPATAS</v>
      </c>
      <c r="C325" s="20" t="str">
        <v>K1E3</v>
      </c>
      <c r="D325" s="10">
        <v>10000</v>
      </c>
      <c r="E325" s="20" t="str">
        <f t="shared" si="9"/>
        <v>Nível 3</v>
      </c>
    </row>
    <row r="326" spans="1:5" ht="30" x14ac:dyDescent="0.25">
      <c r="A326" s="20">
        <v>315</v>
      </c>
      <c r="B326" s="22" t="str">
        <v>K1E4 - SOLUÇÕES AMINOÁCIDAS PARA HEPATOPATAS</v>
      </c>
      <c r="C326" s="20" t="str">
        <v>K1E4</v>
      </c>
      <c r="D326" s="10">
        <v>10000</v>
      </c>
      <c r="E326" s="20" t="str">
        <f t="shared" si="9"/>
        <v>Nível 3</v>
      </c>
    </row>
    <row r="327" spans="1:5" x14ac:dyDescent="0.25">
      <c r="A327" s="20">
        <v>316</v>
      </c>
      <c r="B327" s="22" t="str">
        <v>K1E5 - SOLUÇÕES DE AMINOÁCIDOS PEDIÁTRICAS</v>
      </c>
      <c r="C327" s="20" t="str">
        <v>K1E5</v>
      </c>
      <c r="D327" s="10">
        <v>10000</v>
      </c>
      <c r="E327" s="20" t="str">
        <f t="shared" si="9"/>
        <v>Nível 3</v>
      </c>
    </row>
    <row r="328" spans="1:5" x14ac:dyDescent="0.25">
      <c r="A328" s="20">
        <v>317</v>
      </c>
      <c r="B328" s="22" t="str">
        <v>K1E9 - OUTRAS SOLUÇÕES DE AMINOÁCIDOS</v>
      </c>
      <c r="C328" s="20" t="str">
        <v>K1E9</v>
      </c>
      <c r="D328" s="10">
        <v>10000</v>
      </c>
      <c r="E328" s="20" t="str">
        <f t="shared" si="9"/>
        <v>Nível 3</v>
      </c>
    </row>
    <row r="329" spans="1:5" x14ac:dyDescent="0.25">
      <c r="A329" s="20">
        <v>318</v>
      </c>
      <c r="B329" s="22" t="str">
        <v>K1G9 - OUTRAS SOLUÇÕES DE INFUSÃO</v>
      </c>
      <c r="C329" s="20" t="str">
        <v>K1G9</v>
      </c>
      <c r="D329" s="10">
        <v>10000</v>
      </c>
      <c r="E329" s="20" t="str">
        <f t="shared" si="9"/>
        <v>Nível 3</v>
      </c>
    </row>
    <row r="330" spans="1:5" x14ac:dyDescent="0.25">
      <c r="A330" s="20">
        <v>319</v>
      </c>
      <c r="B330" s="22" t="str">
        <v>K2B - GOMAS</v>
      </c>
      <c r="C330" s="20" t="str">
        <v>K2B</v>
      </c>
      <c r="D330" s="10">
        <v>8938.253829387475</v>
      </c>
      <c r="E330" s="20" t="str">
        <f t="shared" si="9"/>
        <v>Nível 3</v>
      </c>
    </row>
    <row r="331" spans="1:5" x14ac:dyDescent="0.25">
      <c r="A331" s="20">
        <v>320</v>
      </c>
      <c r="B331" s="22" t="str">
        <v>K2C - SOLUÇÕES GELATINOSAS</v>
      </c>
      <c r="C331" s="20" t="str">
        <v>K2C</v>
      </c>
      <c r="D331" s="10">
        <v>10000</v>
      </c>
      <c r="E331" s="20" t="str">
        <f t="shared" si="9"/>
        <v>Nível 3</v>
      </c>
    </row>
    <row r="332" spans="1:5" x14ac:dyDescent="0.25">
      <c r="A332" s="20">
        <v>321</v>
      </c>
      <c r="B332" s="22" t="str">
        <v>K3A - SANGUE E FRAÇÕES DO PLASMA</v>
      </c>
      <c r="C332" s="20" t="str">
        <v>K3A</v>
      </c>
      <c r="D332" s="10">
        <v>9921.5837250260029</v>
      </c>
      <c r="E332" s="20" t="str">
        <f t="shared" si="9"/>
        <v>Nível 3</v>
      </c>
    </row>
    <row r="333" spans="1:5" x14ac:dyDescent="0.25">
      <c r="A333" s="20">
        <v>322</v>
      </c>
      <c r="B333" s="22" t="str">
        <v>K3B3 - SOLUÇÕES DE PROTEINAS &gt;5%</v>
      </c>
      <c r="C333" s="20" t="str">
        <v>K3B3</v>
      </c>
      <c r="D333" s="10">
        <v>4906.5836847880191</v>
      </c>
      <c r="E333" s="20" t="str">
        <f t="shared" ref="E333:E396" si="10">IF(OR(D333 &gt;= 2500, D333 = 0, ISERROR(D333)), "Nível 3", IF(D333 &gt;= 1500, "Nível 2", "Nível 1"))</f>
        <v>Nível 3</v>
      </c>
    </row>
    <row r="334" spans="1:5" x14ac:dyDescent="0.25">
      <c r="A334" s="20">
        <v>323</v>
      </c>
      <c r="B334" s="22" t="str">
        <v>K4A1 - SOLUÇÕES ELECTROLÍTICAS (&lt;=20ML)</v>
      </c>
      <c r="C334" s="20" t="str">
        <v>K4A1</v>
      </c>
      <c r="D334" s="10">
        <v>4292.8747923154315</v>
      </c>
      <c r="E334" s="20" t="str">
        <f t="shared" si="10"/>
        <v>Nível 3</v>
      </c>
    </row>
    <row r="335" spans="1:5" x14ac:dyDescent="0.25">
      <c r="A335" s="20">
        <v>324</v>
      </c>
      <c r="B335" s="22" t="str">
        <v>K4B1 - SOLUÇÕES PADRÃO (&lt;=20ML)</v>
      </c>
      <c r="C335" s="20" t="str">
        <v>K4B1</v>
      </c>
      <c r="D335" s="10">
        <v>7786.8920578595789</v>
      </c>
      <c r="E335" s="20" t="str">
        <f t="shared" si="10"/>
        <v>Nível 3</v>
      </c>
    </row>
    <row r="336" spans="1:5" x14ac:dyDescent="0.25">
      <c r="A336" s="20">
        <v>325</v>
      </c>
      <c r="B336" s="22" t="str">
        <v>K4C - SOLUÇÕES CALÓRICAS &lt;100ML</v>
      </c>
      <c r="C336" s="20" t="str">
        <v>K4C</v>
      </c>
      <c r="D336" s="10">
        <v>9779.9463847183233</v>
      </c>
      <c r="E336" s="20" t="str">
        <f t="shared" si="10"/>
        <v>Nível 3</v>
      </c>
    </row>
    <row r="337" spans="1:5" ht="30" x14ac:dyDescent="0.25">
      <c r="A337" s="20">
        <v>326</v>
      </c>
      <c r="B337" s="22" t="str">
        <v>K4D - OUTRAS SOLUÇÕES INJETÁVES OU ADITIVOS PARA INFUSÃO (&lt;100ML)</v>
      </c>
      <c r="C337" s="20" t="str">
        <v>K4D</v>
      </c>
      <c r="D337" s="10">
        <v>2881.3721100853454</v>
      </c>
      <c r="E337" s="20" t="str">
        <f t="shared" si="10"/>
        <v>Nível 3</v>
      </c>
    </row>
    <row r="338" spans="1:5" x14ac:dyDescent="0.25">
      <c r="A338" s="20">
        <v>327</v>
      </c>
      <c r="B338" s="22" t="str">
        <v>K5A1 - SOLUÇÕES DE IRRIGAÇÃO - ÁGUA</v>
      </c>
      <c r="C338" s="20" t="str">
        <v>K5A1</v>
      </c>
      <c r="D338" s="10">
        <v>8173.8921363924483</v>
      </c>
      <c r="E338" s="20" t="str">
        <f t="shared" si="10"/>
        <v>Nível 3</v>
      </c>
    </row>
    <row r="339" spans="1:5" x14ac:dyDescent="0.25">
      <c r="A339" s="20">
        <v>328</v>
      </c>
      <c r="B339" s="22" t="str">
        <v>K5A4 - SOLUÇÕES DE IRRIGAÇÃO - GLICINA</v>
      </c>
      <c r="C339" s="20" t="str">
        <v>K5A4</v>
      </c>
      <c r="D339" s="10">
        <v>5511.7082238026633</v>
      </c>
      <c r="E339" s="20" t="str">
        <f t="shared" si="10"/>
        <v>Nível 3</v>
      </c>
    </row>
    <row r="340" spans="1:5" x14ac:dyDescent="0.25">
      <c r="A340" s="20">
        <v>329</v>
      </c>
      <c r="B340" s="22" t="str">
        <v>K5A9 - OUTRAS SOLUÇÕES DE IRRIGAÇÃO</v>
      </c>
      <c r="C340" s="20" t="str">
        <v>K5A9</v>
      </c>
      <c r="D340" s="10">
        <v>3470.6335441351976</v>
      </c>
      <c r="E340" s="20" t="str">
        <f t="shared" si="10"/>
        <v>Nível 3</v>
      </c>
    </row>
    <row r="341" spans="1:5" x14ac:dyDescent="0.25">
      <c r="A341" s="20">
        <v>330</v>
      </c>
      <c r="B341" s="22" t="str">
        <v>K6A - SOLUÇÕES PARA HEMODIÁLISE</v>
      </c>
      <c r="C341" s="20" t="str">
        <v>K6A</v>
      </c>
      <c r="D341" s="10">
        <v>2665.0797487239802</v>
      </c>
      <c r="E341" s="20" t="str">
        <f t="shared" si="10"/>
        <v>Nível 3</v>
      </c>
    </row>
    <row r="342" spans="1:5" x14ac:dyDescent="0.25">
      <c r="A342" s="20">
        <v>331</v>
      </c>
      <c r="B342" s="22" t="str">
        <v>K6B - SOLUÇÕES PARA DIÁLISE PERITONEAL</v>
      </c>
      <c r="C342" s="20" t="str">
        <v>K6B</v>
      </c>
      <c r="D342" s="10">
        <v>7172.2284628974303</v>
      </c>
      <c r="E342" s="20" t="str">
        <f t="shared" si="10"/>
        <v>Nível 3</v>
      </c>
    </row>
    <row r="343" spans="1:5" x14ac:dyDescent="0.25">
      <c r="A343" s="20">
        <v>332</v>
      </c>
      <c r="B343" s="22" t="str">
        <v>K6C - SOLUÇÕES DE HEMOFILTRAÇÃO</v>
      </c>
      <c r="C343" s="20" t="str">
        <v>K6C</v>
      </c>
      <c r="D343" s="10">
        <v>10000</v>
      </c>
      <c r="E343" s="20" t="str">
        <f t="shared" si="10"/>
        <v>Nível 3</v>
      </c>
    </row>
    <row r="344" spans="1:5" x14ac:dyDescent="0.25">
      <c r="A344" s="20">
        <v>333</v>
      </c>
      <c r="B344" s="22" t="str">
        <v>L1A - AGENTES ANTINEOPLÁSICOS ALQUILANTES</v>
      </c>
      <c r="C344" s="20" t="str">
        <v>L1A</v>
      </c>
      <c r="D344" s="10">
        <v>3192.5644838516487</v>
      </c>
      <c r="E344" s="20" t="str">
        <f t="shared" si="10"/>
        <v>Nível 3</v>
      </c>
    </row>
    <row r="345" spans="1:5" ht="30" x14ac:dyDescent="0.25">
      <c r="A345" s="20">
        <v>334</v>
      </c>
      <c r="B345" s="22" t="str">
        <v>L1B - AGENTES ANTINEOPLÁSICOS ANTIMETABÓLITOS</v>
      </c>
      <c r="C345" s="20" t="str">
        <v>L1B</v>
      </c>
      <c r="D345" s="10">
        <v>1207.2262398082044</v>
      </c>
      <c r="E345" s="20" t="str">
        <f t="shared" si="10"/>
        <v>Nível 1</v>
      </c>
    </row>
    <row r="346" spans="1:5" ht="30" x14ac:dyDescent="0.25">
      <c r="A346" s="20">
        <v>335</v>
      </c>
      <c r="B346" s="22" t="str">
        <v>L1C1 - AGENTES ANTINEOPLÁSICOS ALCALÓIDES DA VINCA</v>
      </c>
      <c r="C346" s="20" t="str">
        <v>L1C1</v>
      </c>
      <c r="D346" s="10">
        <v>3304.8581032170132</v>
      </c>
      <c r="E346" s="20" t="str">
        <f t="shared" si="10"/>
        <v>Nível 3</v>
      </c>
    </row>
    <row r="347" spans="1:5" x14ac:dyDescent="0.25">
      <c r="A347" s="20">
        <v>336</v>
      </c>
      <c r="B347" s="22" t="str">
        <v>L1C2 - AGENTES ANTINEOPLÁSICOS TAXANOS</v>
      </c>
      <c r="C347" s="20" t="str">
        <v>L1C2</v>
      </c>
      <c r="D347" s="10">
        <v>1850.1334259156285</v>
      </c>
      <c r="E347" s="20" t="str">
        <f t="shared" si="10"/>
        <v>Nível 2</v>
      </c>
    </row>
    <row r="348" spans="1:5" ht="30" x14ac:dyDescent="0.25">
      <c r="A348" s="20">
        <v>337</v>
      </c>
      <c r="B348" s="22" t="str">
        <v>L1C3 - AGENTES ANTINEOPLÁSICOS CAMPTOTECINAS</v>
      </c>
      <c r="C348" s="20" t="str">
        <v>L1C3</v>
      </c>
      <c r="D348" s="10">
        <v>3457.2413038065793</v>
      </c>
      <c r="E348" s="20" t="str">
        <f t="shared" si="10"/>
        <v>Nível 3</v>
      </c>
    </row>
    <row r="349" spans="1:5" ht="30" x14ac:dyDescent="0.25">
      <c r="A349" s="20">
        <v>338</v>
      </c>
      <c r="B349" s="22" t="str">
        <v>L1C4 - AGENTES ANTINEOPLÁSICOS PODOFILOTOXINAS</v>
      </c>
      <c r="C349" s="20" t="str">
        <v>L1C4</v>
      </c>
      <c r="D349" s="10">
        <v>5075.948448340946</v>
      </c>
      <c r="E349" s="20" t="str">
        <f t="shared" si="10"/>
        <v>Nível 3</v>
      </c>
    </row>
    <row r="350" spans="1:5" ht="30" x14ac:dyDescent="0.25">
      <c r="A350" s="20">
        <v>339</v>
      </c>
      <c r="B350" s="22" t="str">
        <v>L1C9 - OUTROS AGENTES ANTINEOPLÁSICOS DERIVADOS DE PLANTAS</v>
      </c>
      <c r="C350" s="20" t="str">
        <v>L1C9</v>
      </c>
      <c r="D350" s="10">
        <v>10000</v>
      </c>
      <c r="E350" s="20" t="str">
        <f t="shared" si="10"/>
        <v>Nível 3</v>
      </c>
    </row>
    <row r="351" spans="1:5" x14ac:dyDescent="0.25">
      <c r="A351" s="20">
        <v>340</v>
      </c>
      <c r="B351" s="22" t="str">
        <v>L1D - AGENTES ANTINEOPLÁSICOS ANTIBIÓTICOS</v>
      </c>
      <c r="C351" s="20" t="str">
        <v>L1D</v>
      </c>
      <c r="D351" s="10">
        <v>2966.0565147865009</v>
      </c>
      <c r="E351" s="20" t="str">
        <f t="shared" si="10"/>
        <v>Nível 3</v>
      </c>
    </row>
    <row r="352" spans="1:5" x14ac:dyDescent="0.25">
      <c r="A352" s="20">
        <v>341</v>
      </c>
      <c r="B352" s="22" t="str">
        <v>L1F - COMPOSTOS ANTINEOPLÁSICOS DE PLATINA</v>
      </c>
      <c r="C352" s="20" t="str">
        <v>L1F</v>
      </c>
      <c r="D352" s="10">
        <v>2769.4072316523543</v>
      </c>
      <c r="E352" s="20" t="str">
        <f t="shared" si="10"/>
        <v>Nível 3</v>
      </c>
    </row>
    <row r="353" spans="1:5" ht="30" x14ac:dyDescent="0.25">
      <c r="A353" s="20">
        <v>342</v>
      </c>
      <c r="B353" s="22" t="str">
        <v>L1G1 - ANTICORPOS MONOCLONAIS ANTINEOPLÁSICOS, CD20</v>
      </c>
      <c r="C353" s="20" t="str">
        <v>L1G1</v>
      </c>
      <c r="D353" s="10">
        <v>2852.5385183810754</v>
      </c>
      <c r="E353" s="20" t="str">
        <f t="shared" si="10"/>
        <v>Nível 3</v>
      </c>
    </row>
    <row r="354" spans="1:5" ht="30" x14ac:dyDescent="0.25">
      <c r="A354" s="20">
        <v>343</v>
      </c>
      <c r="B354" s="22" t="str">
        <v>L1G2 - ANTICORPOS MONOCLONAIS ANTINEOPLÁSICOS, VEGF/VEGFR</v>
      </c>
      <c r="C354" s="20" t="str">
        <v>L1G2</v>
      </c>
      <c r="D354" s="10">
        <v>4346.3828859086434</v>
      </c>
      <c r="E354" s="20" t="str">
        <f t="shared" si="10"/>
        <v>Nível 3</v>
      </c>
    </row>
    <row r="355" spans="1:5" ht="30" x14ac:dyDescent="0.25">
      <c r="A355" s="20">
        <v>344</v>
      </c>
      <c r="B355" s="22" t="str">
        <v>L1G3 - ANTICORPOS MONOCLONAIS ANTINEOPLÁSICOS, HER-2</v>
      </c>
      <c r="C355" s="20" t="str">
        <v>L1G3</v>
      </c>
      <c r="D355" s="10">
        <v>2551.2800314681954</v>
      </c>
      <c r="E355" s="20" t="str">
        <f t="shared" si="10"/>
        <v>Nível 3</v>
      </c>
    </row>
    <row r="356" spans="1:5" ht="30" x14ac:dyDescent="0.25">
      <c r="A356" s="20">
        <v>345</v>
      </c>
      <c r="B356" s="22" t="str">
        <v>L1G4 - ANTICORPOS MONOCLONAIS ANTINEOPLÁSICOS, EGFR</v>
      </c>
      <c r="C356" s="20" t="str">
        <v>L1G4</v>
      </c>
      <c r="D356" s="10">
        <v>5006.5194553720685</v>
      </c>
      <c r="E356" s="20" t="str">
        <f t="shared" si="10"/>
        <v>Nível 3</v>
      </c>
    </row>
    <row r="357" spans="1:5" ht="30" x14ac:dyDescent="0.25">
      <c r="A357" s="20">
        <v>346</v>
      </c>
      <c r="B357" s="22" t="str">
        <v>L1G5 - ANTICORPOS MONOCLONAIS ANTINEOPLÁSICOS, PD-1/PD-L1</v>
      </c>
      <c r="C357" s="20" t="str">
        <v>L1G5</v>
      </c>
      <c r="D357" s="10">
        <v>4930.048109997404</v>
      </c>
      <c r="E357" s="20" t="str">
        <f t="shared" si="10"/>
        <v>Nível 3</v>
      </c>
    </row>
    <row r="358" spans="1:5" ht="30" x14ac:dyDescent="0.25">
      <c r="A358" s="20">
        <v>347</v>
      </c>
      <c r="B358" s="22" t="str">
        <v>L1G9 - ANTICORPOS MONOCLONAIS ANTINEOPLÁSICOS, OUTROS</v>
      </c>
      <c r="C358" s="20" t="str">
        <v>L1G9</v>
      </c>
      <c r="D358" s="10">
        <v>3099.5164590535933</v>
      </c>
      <c r="E358" s="20" t="str">
        <f t="shared" si="10"/>
        <v>Nível 3</v>
      </c>
    </row>
    <row r="359" spans="1:5" x14ac:dyDescent="0.25">
      <c r="A359" s="20">
        <v>348</v>
      </c>
      <c r="B359" s="22" t="str">
        <v>L1H - INIBIDORES DE PROTEINA QUINASE</v>
      </c>
      <c r="C359" s="20" t="str">
        <v>L1H</v>
      </c>
      <c r="D359" s="10">
        <v>6941.5722089011342</v>
      </c>
      <c r="E359" s="20" t="str">
        <f t="shared" si="10"/>
        <v>Nível 3</v>
      </c>
    </row>
    <row r="360" spans="1:5" ht="30" x14ac:dyDescent="0.25">
      <c r="A360" s="20">
        <v>349</v>
      </c>
      <c r="B360" s="22" t="str">
        <v>L1H1 - INIBIDORES PREOTEÍNA KINASE ANTINEOPLÁSICOS, BCR-ABL</v>
      </c>
      <c r="C360" s="20" t="str">
        <v>L1H1</v>
      </c>
      <c r="D360" s="10">
        <v>3586.9249396746923</v>
      </c>
      <c r="E360" s="20" t="str">
        <f t="shared" si="10"/>
        <v>Nível 3</v>
      </c>
    </row>
    <row r="361" spans="1:5" ht="30" x14ac:dyDescent="0.25">
      <c r="A361" s="20">
        <v>350</v>
      </c>
      <c r="B361" s="22" t="str">
        <v>L1H2 - INIBIDORES PREOTEÍNA KINASE ANTINEOPLÁSICOS, EGFR</v>
      </c>
      <c r="C361" s="20" t="str">
        <v>L1H2</v>
      </c>
      <c r="D361" s="10">
        <v>9406.0544217397201</v>
      </c>
      <c r="E361" s="20" t="str">
        <f t="shared" si="10"/>
        <v>Nível 3</v>
      </c>
    </row>
    <row r="362" spans="1:5" ht="30" x14ac:dyDescent="0.25">
      <c r="A362" s="20">
        <v>351</v>
      </c>
      <c r="B362" s="22" t="str">
        <v>L1H3 - INIBIDORES PREOTEÍNA KINASE ANTINEOPLÁSICOS, ALK</v>
      </c>
      <c r="C362" s="20" t="str">
        <v>L1H3</v>
      </c>
      <c r="D362" s="10">
        <v>5915.9192477371416</v>
      </c>
      <c r="E362" s="20" t="str">
        <f t="shared" si="10"/>
        <v>Nível 3</v>
      </c>
    </row>
    <row r="363" spans="1:5" ht="30" x14ac:dyDescent="0.25">
      <c r="A363" s="20">
        <v>352</v>
      </c>
      <c r="B363" s="22" t="str">
        <v>L1H4 - INIBIDORES PREOTEÍNA KINASE ANTINEOPLÁSICOS, BRAF/MEK</v>
      </c>
      <c r="C363" s="20" t="str">
        <v>L1H4</v>
      </c>
      <c r="D363" s="10">
        <v>5060.4044286315884</v>
      </c>
      <c r="E363" s="20" t="str">
        <f t="shared" si="10"/>
        <v>Nível 3</v>
      </c>
    </row>
    <row r="364" spans="1:5" ht="30" x14ac:dyDescent="0.25">
      <c r="A364" s="20">
        <v>353</v>
      </c>
      <c r="B364" s="22" t="str">
        <v>L1H5 - INIBIDORES PREOTEÍNA KINASE ANTINEOPLÁSICOS, CDK 4/6</v>
      </c>
      <c r="C364" s="20" t="str">
        <v>L1H5</v>
      </c>
      <c r="D364" s="10">
        <v>6018.1535579125475</v>
      </c>
      <c r="E364" s="20" t="str">
        <f t="shared" si="10"/>
        <v>Nível 3</v>
      </c>
    </row>
    <row r="365" spans="1:5" ht="30" x14ac:dyDescent="0.25">
      <c r="A365" s="20">
        <v>354</v>
      </c>
      <c r="B365" s="22" t="str">
        <v>L1H6 - ANTINEOPLÁSICOS INIBIDORES DA PROTEÍNA QUINASE, BTK</v>
      </c>
      <c r="C365" s="20" t="str">
        <v>L1H6</v>
      </c>
      <c r="D365" s="10">
        <v>5015.768604567751</v>
      </c>
      <c r="E365" s="20" t="str">
        <f t="shared" si="10"/>
        <v>Nível 3</v>
      </c>
    </row>
    <row r="366" spans="1:5" ht="30" x14ac:dyDescent="0.25">
      <c r="A366" s="20">
        <v>355</v>
      </c>
      <c r="B366" s="22" t="str">
        <v>L1H7 - ANTINEOPLÁSICOS INIBIDORES DA PROTEÍNA QUINASE, JAK</v>
      </c>
      <c r="C366" s="20" t="str">
        <v>L1H7</v>
      </c>
      <c r="D366" s="10">
        <v>10000</v>
      </c>
      <c r="E366" s="20" t="str">
        <f t="shared" si="10"/>
        <v>Nível 3</v>
      </c>
    </row>
    <row r="367" spans="1:5" ht="30" x14ac:dyDescent="0.25">
      <c r="A367" s="20">
        <v>356</v>
      </c>
      <c r="B367" s="22" t="str">
        <v>L1H9 - OUTROS ANTINEOPLÁSICOS INIBIDORES DA PROTEÍNA KINASE</v>
      </c>
      <c r="C367" s="20" t="str">
        <v>L1H9</v>
      </c>
      <c r="D367" s="10">
        <v>1696.7602336784437</v>
      </c>
      <c r="E367" s="20" t="str">
        <f t="shared" si="10"/>
        <v>Nível 2</v>
      </c>
    </row>
    <row r="368" spans="1:5" ht="30" x14ac:dyDescent="0.25">
      <c r="A368" s="20">
        <v>357</v>
      </c>
      <c r="B368" s="22" t="str">
        <v>L1J - ANTINEOPLÁSICOS INIBIDORES DE PROTEASSOMA</v>
      </c>
      <c r="C368" s="20" t="str">
        <v>L1J</v>
      </c>
      <c r="D368" s="10">
        <v>6257.8676413462326</v>
      </c>
      <c r="E368" s="20" t="str">
        <f t="shared" si="10"/>
        <v>Nível 3</v>
      </c>
    </row>
    <row r="369" spans="1:5" x14ac:dyDescent="0.25">
      <c r="A369" s="20">
        <v>358</v>
      </c>
      <c r="B369" s="22" t="str">
        <v>L1K - ANTINEOPLÁSICOS LIDOMIDA</v>
      </c>
      <c r="C369" s="20" t="str">
        <v>L1K</v>
      </c>
      <c r="D369" s="10">
        <v>3216.8207025073243</v>
      </c>
      <c r="E369" s="20" t="str">
        <f t="shared" si="10"/>
        <v>Nível 3</v>
      </c>
    </row>
    <row r="370" spans="1:5" ht="30" x14ac:dyDescent="0.25">
      <c r="A370" s="20">
        <v>359</v>
      </c>
      <c r="B370" s="22" t="str">
        <v>L1X1 - PREPARAÇÕES ALTERNATIVAS PARA TERAPIA ONCOLÓGICA</v>
      </c>
      <c r="C370" s="20" t="str">
        <v>L1X1</v>
      </c>
      <c r="D370" s="10">
        <v>10000</v>
      </c>
      <c r="E370" s="20" t="str">
        <f t="shared" si="10"/>
        <v>Nível 3</v>
      </c>
    </row>
    <row r="371" spans="1:5" ht="30" x14ac:dyDescent="0.25">
      <c r="A371" s="20">
        <v>360</v>
      </c>
      <c r="B371" s="22" t="str">
        <v>L1X3 - ANTINEOPLÁSICOS INBIDORES DE HISTONA DEACETILASE (HDAC)</v>
      </c>
      <c r="C371" s="20" t="str">
        <v>L1X3</v>
      </c>
      <c r="D371" s="10">
        <v>10000</v>
      </c>
      <c r="E371" s="20" t="str">
        <f t="shared" si="10"/>
        <v>Nível 3</v>
      </c>
    </row>
    <row r="372" spans="1:5" ht="30" x14ac:dyDescent="0.25">
      <c r="A372" s="20">
        <v>361</v>
      </c>
      <c r="B372" s="22" t="str">
        <v>L1X6 - ANTINEOPLÁSICOS INIBIDORES DA VIA HEDGEHOG</v>
      </c>
      <c r="C372" s="20" t="str">
        <v>L1X6</v>
      </c>
      <c r="D372" s="10">
        <v>10000</v>
      </c>
      <c r="E372" s="20" t="str">
        <f t="shared" si="10"/>
        <v>Nível 3</v>
      </c>
    </row>
    <row r="373" spans="1:5" x14ac:dyDescent="0.25">
      <c r="A373" s="20">
        <v>362</v>
      </c>
      <c r="B373" s="22" t="str">
        <v>L1X9 - TODOS OS OUTROS ANTINEOPLÁSICOS</v>
      </c>
      <c r="C373" s="20" t="str">
        <v>L1X9</v>
      </c>
      <c r="D373" s="10">
        <v>3642.2597248731199</v>
      </c>
      <c r="E373" s="20" t="str">
        <f t="shared" si="10"/>
        <v>Nível 3</v>
      </c>
    </row>
    <row r="374" spans="1:5" ht="30" x14ac:dyDescent="0.25">
      <c r="A374" s="20">
        <v>363</v>
      </c>
      <c r="B374" s="22" t="str">
        <v>L2A2 - HORMÔNIOS PROGESTOGÊNEOS CITOSTÁTICOS</v>
      </c>
      <c r="C374" s="20" t="str">
        <v>L2A2</v>
      </c>
      <c r="D374" s="10">
        <v>10000</v>
      </c>
      <c r="E374" s="20" t="str">
        <f t="shared" si="10"/>
        <v>Nível 3</v>
      </c>
    </row>
    <row r="375" spans="1:5" ht="30" x14ac:dyDescent="0.25">
      <c r="A375" s="20">
        <v>364</v>
      </c>
      <c r="B375" s="22" t="str">
        <v>L2A3 - ANÁLOGOS HORMONAIS DE LIBERAÇÃO DE GONADOTROFINAS CITOSTÁTICOS</v>
      </c>
      <c r="C375" s="20" t="str">
        <v>L2A3</v>
      </c>
      <c r="D375" s="10">
        <v>3412.3360949286134</v>
      </c>
      <c r="E375" s="20" t="str">
        <f t="shared" si="10"/>
        <v>Nível 3</v>
      </c>
    </row>
    <row r="376" spans="1:5" ht="30" x14ac:dyDescent="0.25">
      <c r="A376" s="20">
        <v>365</v>
      </c>
      <c r="B376" s="22" t="str">
        <v>L2B1 - HORMÔNIOS ANTIESTROGÊNEOS CITOSTÁTICOS</v>
      </c>
      <c r="C376" s="20" t="str">
        <v>L2B1</v>
      </c>
      <c r="D376" s="10">
        <v>3795.6880262903651</v>
      </c>
      <c r="E376" s="20" t="str">
        <f t="shared" si="10"/>
        <v>Nível 3</v>
      </c>
    </row>
    <row r="377" spans="1:5" ht="30" x14ac:dyDescent="0.25">
      <c r="A377" s="20">
        <v>366</v>
      </c>
      <c r="B377" s="22" t="str">
        <v>L2B2 - HORMÔNIOS ANTIANDROGÊNICOS CITOSTÁTICOS</v>
      </c>
      <c r="C377" s="20" t="str">
        <v>L2B2</v>
      </c>
      <c r="D377" s="10">
        <v>3282.0865215648541</v>
      </c>
      <c r="E377" s="20" t="str">
        <f t="shared" si="10"/>
        <v>Nível 3</v>
      </c>
    </row>
    <row r="378" spans="1:5" x14ac:dyDescent="0.25">
      <c r="A378" s="20">
        <v>367</v>
      </c>
      <c r="B378" s="22" t="str">
        <v>L2B3 - CITOSTÁTICOS INIBIDORES DA AROMATASE</v>
      </c>
      <c r="C378" s="20" t="str">
        <v>L2B3</v>
      </c>
      <c r="D378" s="10">
        <v>2102.5977507717889</v>
      </c>
      <c r="E378" s="20" t="str">
        <f t="shared" si="10"/>
        <v>Nível 2</v>
      </c>
    </row>
    <row r="379" spans="1:5" ht="30" x14ac:dyDescent="0.25">
      <c r="A379" s="20">
        <v>368</v>
      </c>
      <c r="B379" s="22" t="str">
        <v>L2B9 - OUTROS CITOSTÁTICOS ANTAGONISTAS HORMONAIS</v>
      </c>
      <c r="C379" s="20" t="str">
        <v>L2B9</v>
      </c>
      <c r="D379" s="10">
        <v>5058.4163129122699</v>
      </c>
      <c r="E379" s="20" t="str">
        <f t="shared" si="10"/>
        <v>Nível 3</v>
      </c>
    </row>
    <row r="380" spans="1:5" x14ac:dyDescent="0.25">
      <c r="A380" s="20">
        <v>369</v>
      </c>
      <c r="B380" s="22" t="str">
        <v>L3A1 - FATORES ESTIMULANTES DE COLÔNIAS</v>
      </c>
      <c r="C380" s="20" t="str">
        <v>L3A1</v>
      </c>
      <c r="D380" s="10">
        <v>4720.669651082595</v>
      </c>
      <c r="E380" s="20" t="str">
        <f t="shared" si="10"/>
        <v>Nível 3</v>
      </c>
    </row>
    <row r="381" spans="1:5" ht="30" x14ac:dyDescent="0.25">
      <c r="A381" s="20">
        <v>370</v>
      </c>
      <c r="B381" s="22" t="str">
        <v>L3A9 - OUTROS AGENTES IMUNOESTIMULANTES EXCETO INTERFERONAS</v>
      </c>
      <c r="C381" s="20" t="str">
        <v>L3A9</v>
      </c>
      <c r="D381" s="10">
        <v>6643.0227649198941</v>
      </c>
      <c r="E381" s="20" t="str">
        <f t="shared" si="10"/>
        <v>Nível 3</v>
      </c>
    </row>
    <row r="382" spans="1:5" ht="30" x14ac:dyDescent="0.25">
      <c r="A382" s="20">
        <v>371</v>
      </c>
      <c r="B382" s="22" t="str">
        <v>L4B - PRODUTOS ANTI-TNF( FATOR DE NECROSE TUMORAL)</v>
      </c>
      <c r="C382" s="20" t="str">
        <v>L4B</v>
      </c>
      <c r="D382" s="10">
        <v>1666.0089823714111</v>
      </c>
      <c r="E382" s="20" t="str">
        <f t="shared" si="10"/>
        <v>Nível 2</v>
      </c>
    </row>
    <row r="383" spans="1:5" x14ac:dyDescent="0.25">
      <c r="A383" s="20">
        <v>372</v>
      </c>
      <c r="B383" s="22" t="str">
        <v>L4C - INIBIDORES DA INTERLEUCINA</v>
      </c>
      <c r="C383" s="20" t="str">
        <v>L4C</v>
      </c>
      <c r="D383" s="10">
        <v>2654.3441384146277</v>
      </c>
      <c r="E383" s="20" t="str">
        <f t="shared" si="10"/>
        <v>Nível 3</v>
      </c>
    </row>
    <row r="384" spans="1:5" x14ac:dyDescent="0.25">
      <c r="A384" s="20">
        <v>373</v>
      </c>
      <c r="B384" s="22" t="str">
        <v>L4D - INIBIDORES DE JAK</v>
      </c>
      <c r="C384" s="20" t="str">
        <v>L4D</v>
      </c>
      <c r="D384" s="10">
        <v>4133.6103948526488</v>
      </c>
      <c r="E384" s="20" t="str">
        <f t="shared" si="10"/>
        <v>Nível 3</v>
      </c>
    </row>
    <row r="385" spans="1:5" x14ac:dyDescent="0.25">
      <c r="A385" s="20">
        <v>374</v>
      </c>
      <c r="B385" s="22" t="str">
        <v>L4E - INIBIDORES DO COMPLEMENTO</v>
      </c>
      <c r="C385" s="20" t="str">
        <v>L4E</v>
      </c>
      <c r="D385" s="10">
        <v>10000</v>
      </c>
      <c r="E385" s="20" t="str">
        <f t="shared" si="10"/>
        <v>Nível 3</v>
      </c>
    </row>
    <row r="386" spans="1:5" x14ac:dyDescent="0.25">
      <c r="A386" s="20">
        <v>375</v>
      </c>
      <c r="B386" s="22" t="str">
        <v>L4F - INIBIDORES DE CALCINEURINA</v>
      </c>
      <c r="C386" s="20" t="str">
        <v>L4F</v>
      </c>
      <c r="D386" s="10">
        <v>4516.5397256281813</v>
      </c>
      <c r="E386" s="20" t="str">
        <f t="shared" si="10"/>
        <v>Nível 3</v>
      </c>
    </row>
    <row r="387" spans="1:5" x14ac:dyDescent="0.25">
      <c r="A387" s="20">
        <v>376</v>
      </c>
      <c r="B387" s="22" t="str">
        <v>L4X - OUTROS IMUNOSSUPRESSORES</v>
      </c>
      <c r="C387" s="20" t="str">
        <v>L4X</v>
      </c>
      <c r="D387" s="10">
        <v>1468.7367656052998</v>
      </c>
      <c r="E387" s="20" t="str">
        <f t="shared" si="10"/>
        <v>Nível 1</v>
      </c>
    </row>
    <row r="388" spans="1:5" ht="30" x14ac:dyDescent="0.25">
      <c r="A388" s="20">
        <v>377</v>
      </c>
      <c r="B388" s="22" t="str">
        <v>M1A1 - ANTIRREUMÁTICOS NÃO ESTEROIDAIS PUROS</v>
      </c>
      <c r="C388" s="20" t="str">
        <v>M1A1</v>
      </c>
      <c r="D388" s="10">
        <v>676.80828279244543</v>
      </c>
      <c r="E388" s="20" t="str">
        <f t="shared" si="10"/>
        <v>Nível 1</v>
      </c>
    </row>
    <row r="389" spans="1:5" ht="30" x14ac:dyDescent="0.25">
      <c r="A389" s="20">
        <v>378</v>
      </c>
      <c r="B389" s="22" t="str">
        <v>M1A2 - ANTIRREUMÁTICOS NÃO ESTEROIDAIS ASSOCIADOS</v>
      </c>
      <c r="C389" s="20" t="str">
        <v>M1A2</v>
      </c>
      <c r="D389" s="10">
        <v>7570.4553117487976</v>
      </c>
      <c r="E389" s="20" t="str">
        <f t="shared" si="10"/>
        <v>Nível 3</v>
      </c>
    </row>
    <row r="390" spans="1:5" x14ac:dyDescent="0.25">
      <c r="A390" s="20">
        <v>379</v>
      </c>
      <c r="B390" s="22" t="str">
        <v>M1A3 - COXIBS</v>
      </c>
      <c r="C390" s="20" t="str">
        <v>M1A3</v>
      </c>
      <c r="D390" s="10">
        <v>1717.4267348826625</v>
      </c>
      <c r="E390" s="20" t="str">
        <f t="shared" si="10"/>
        <v>Nível 2</v>
      </c>
    </row>
    <row r="391" spans="1:5" ht="30" x14ac:dyDescent="0.25">
      <c r="A391" s="20">
        <v>380</v>
      </c>
      <c r="B391" s="22" t="str">
        <v>M1B - ASSOCIAÇÕES COM ANTIRREUMÁTICOS CORTICOSTERÓIDES</v>
      </c>
      <c r="C391" s="20" t="str">
        <v>M1B</v>
      </c>
      <c r="D391" s="10">
        <v>5860.4855510198959</v>
      </c>
      <c r="E391" s="20" t="str">
        <f t="shared" si="10"/>
        <v>Nível 3</v>
      </c>
    </row>
    <row r="392" spans="1:5" x14ac:dyDescent="0.25">
      <c r="A392" s="20">
        <v>381</v>
      </c>
      <c r="B392" s="22" t="str">
        <v>M1C - AGENTES ANTI-REUMÁTICOS ESPECÍFICOS</v>
      </c>
      <c r="C392" s="20" t="str">
        <v>M1C</v>
      </c>
      <c r="D392" s="10">
        <v>5098.1588136156624</v>
      </c>
      <c r="E392" s="20" t="str">
        <f t="shared" si="10"/>
        <v>Nível 3</v>
      </c>
    </row>
    <row r="393" spans="1:5" ht="30" x14ac:dyDescent="0.25">
      <c r="A393" s="20">
        <v>382</v>
      </c>
      <c r="B393" s="22" t="str">
        <v>M2A - ANTIRREUMÁTICOS E ANALGÉSICOS TÓPICOS</v>
      </c>
      <c r="C393" s="20" t="str">
        <v>M2A</v>
      </c>
      <c r="D393" s="10">
        <v>1679.3657991558016</v>
      </c>
      <c r="E393" s="20" t="str">
        <f t="shared" si="10"/>
        <v>Nível 2</v>
      </c>
    </row>
    <row r="394" spans="1:5" ht="30" x14ac:dyDescent="0.25">
      <c r="A394" s="20">
        <v>383</v>
      </c>
      <c r="B394" s="22" t="str">
        <v>M3A - RELAXANTE MUSCULAR DE AÇÃO PERIFÉRICA</v>
      </c>
      <c r="C394" s="20" t="str">
        <v>M3A</v>
      </c>
      <c r="D394" s="10">
        <v>2391.7667318487693</v>
      </c>
      <c r="E394" s="20" t="str">
        <f t="shared" si="10"/>
        <v>Nível 2</v>
      </c>
    </row>
    <row r="395" spans="1:5" x14ac:dyDescent="0.25">
      <c r="A395" s="20">
        <v>384</v>
      </c>
      <c r="B395" s="22" t="str">
        <v>M3B - RELAXANTE MUSCULAR DE AÇÃO CENTRAL</v>
      </c>
      <c r="C395" s="20" t="str">
        <v>M3B</v>
      </c>
      <c r="D395" s="10">
        <v>3038.9254346587791</v>
      </c>
      <c r="E395" s="20" t="str">
        <f t="shared" si="10"/>
        <v>Nível 3</v>
      </c>
    </row>
    <row r="396" spans="1:5" x14ac:dyDescent="0.25">
      <c r="A396" s="20">
        <v>385</v>
      </c>
      <c r="B396" s="22" t="str">
        <v>M4A - ANTIGOTOSOS</v>
      </c>
      <c r="C396" s="20" t="str">
        <v>M4A</v>
      </c>
      <c r="D396" s="10">
        <v>1906.3226253630792</v>
      </c>
      <c r="E396" s="20" t="str">
        <f t="shared" si="10"/>
        <v>Nível 2</v>
      </c>
    </row>
    <row r="397" spans="1:5" ht="30" x14ac:dyDescent="0.25">
      <c r="A397" s="20">
        <v>386</v>
      </c>
      <c r="B397" s="22" t="str">
        <v>M5B3 - BISFOSFONATOS PARA OSTEOPOROSE E ALTERAÇÕES RELACIONADAS</v>
      </c>
      <c r="C397" s="20" t="str">
        <v>M5B3</v>
      </c>
      <c r="D397" s="10">
        <v>2317.0514864994352</v>
      </c>
      <c r="E397" s="20" t="str">
        <f t="shared" ref="E397:E460" si="11">IF(OR(D397 &gt;= 2500, D397 = 0, ISERROR(D397)), "Nível 3", IF(D397 &gt;= 1500, "Nível 2", "Nível 1"))</f>
        <v>Nível 2</v>
      </c>
    </row>
    <row r="398" spans="1:5" ht="30" x14ac:dyDescent="0.25">
      <c r="A398" s="20">
        <v>387</v>
      </c>
      <c r="B398" s="22" t="str">
        <v>M5B4 - BISFOSFONATOS PARA ALTERAÇÕES DO CÁCIO RELACIONADAS A TUMORES</v>
      </c>
      <c r="C398" s="20" t="str">
        <v>M5B4</v>
      </c>
      <c r="D398" s="10">
        <v>2240.9587890332905</v>
      </c>
      <c r="E398" s="20" t="str">
        <f t="shared" si="11"/>
        <v>Nível 2</v>
      </c>
    </row>
    <row r="399" spans="1:5" x14ac:dyDescent="0.25">
      <c r="A399" s="20">
        <v>388</v>
      </c>
      <c r="B399" s="22" t="str">
        <v>M5B9 - OUTROS REGULADORES DO CÁLCIO ÓSSEO</v>
      </c>
      <c r="C399" s="20" t="str">
        <v>M5B9</v>
      </c>
      <c r="D399" s="10">
        <v>10000</v>
      </c>
      <c r="E399" s="20" t="str">
        <f t="shared" si="11"/>
        <v>Nível 3</v>
      </c>
    </row>
    <row r="400" spans="1:5" ht="30" x14ac:dyDescent="0.25">
      <c r="A400" s="20">
        <v>389</v>
      </c>
      <c r="B400" s="22" t="str">
        <v>M5X - TODOS OS OUTROS FÁRMACOS COM AÇÃO MÚSCULO-ESQUELÉTICA</v>
      </c>
      <c r="C400" s="20" t="str">
        <v>M5X</v>
      </c>
      <c r="D400" s="10">
        <v>1371.8959754904188</v>
      </c>
      <c r="E400" s="20" t="str">
        <f t="shared" si="11"/>
        <v>Nível 1</v>
      </c>
    </row>
    <row r="401" spans="1:5" x14ac:dyDescent="0.25">
      <c r="A401" s="20">
        <v>390</v>
      </c>
      <c r="B401" s="22" t="str">
        <v>N1A1 - ANESTÉSICOS GERAIS INALANTES</v>
      </c>
      <c r="C401" s="20" t="str">
        <v>N1A1</v>
      </c>
      <c r="D401" s="10">
        <v>3312.474598952921</v>
      </c>
      <c r="E401" s="20" t="str">
        <f t="shared" si="11"/>
        <v>Nível 3</v>
      </c>
    </row>
    <row r="402" spans="1:5" x14ac:dyDescent="0.25">
      <c r="A402" s="20">
        <v>391</v>
      </c>
      <c r="B402" s="22" t="str">
        <v>N1A2 - ANESTÉSICOS GERAIS INJETÁVEIS</v>
      </c>
      <c r="C402" s="20" t="str">
        <v>N1A2</v>
      </c>
      <c r="D402" s="10">
        <v>2441.663397534574</v>
      </c>
      <c r="E402" s="20" t="str">
        <f t="shared" si="11"/>
        <v>Nível 2</v>
      </c>
    </row>
    <row r="403" spans="1:5" ht="30" x14ac:dyDescent="0.25">
      <c r="A403" s="20">
        <v>392</v>
      </c>
      <c r="B403" s="22" t="str">
        <v>N1B1 - ANESTÉSICOS LOCAIS MEDICINAIS INJETÁVEIS</v>
      </c>
      <c r="C403" s="20" t="str">
        <v>N1B1</v>
      </c>
      <c r="D403" s="10">
        <v>5430.181369784299</v>
      </c>
      <c r="E403" s="20" t="str">
        <f t="shared" si="11"/>
        <v>Nível 3</v>
      </c>
    </row>
    <row r="404" spans="1:5" ht="30" x14ac:dyDescent="0.25">
      <c r="A404" s="20">
        <v>393</v>
      </c>
      <c r="B404" s="22" t="str">
        <v>N1B2 - ANESTÉSICOS LOCAIS INJETÁVEIS ODONTOLÓGICOS</v>
      </c>
      <c r="C404" s="20" t="str">
        <v>N1B2</v>
      </c>
      <c r="D404" s="10">
        <v>7096.3843546171865</v>
      </c>
      <c r="E404" s="20" t="str">
        <f t="shared" si="11"/>
        <v>Nível 3</v>
      </c>
    </row>
    <row r="405" spans="1:5" x14ac:dyDescent="0.25">
      <c r="A405" s="20">
        <v>394</v>
      </c>
      <c r="B405" s="22" t="str">
        <v>N1B3 - ANESTÉSICOS LOCAIS TÓPICOS</v>
      </c>
      <c r="C405" s="20" t="str">
        <v>N1B3</v>
      </c>
      <c r="D405" s="10">
        <v>2283.7763973751617</v>
      </c>
      <c r="E405" s="20" t="str">
        <f t="shared" si="11"/>
        <v>Nível 2</v>
      </c>
    </row>
    <row r="406" spans="1:5" x14ac:dyDescent="0.25">
      <c r="A406" s="20">
        <v>395</v>
      </c>
      <c r="B406" s="22" t="str">
        <v>N2A - ANALGÉSICOS NARCÓTICOS</v>
      </c>
      <c r="C406" s="20" t="str">
        <v>N2A</v>
      </c>
      <c r="D406" s="10">
        <v>1358.2353914682596</v>
      </c>
      <c r="E406" s="20" t="str">
        <f t="shared" si="11"/>
        <v>Nível 1</v>
      </c>
    </row>
    <row r="407" spans="1:5" ht="30" x14ac:dyDescent="0.25">
      <c r="A407" s="20">
        <v>396</v>
      </c>
      <c r="B407" s="22" t="str">
        <v>N2B - ANALGÉSICOS NÃO NARCÓTICOS E ANTIPIRÉTICOS</v>
      </c>
      <c r="C407" s="20" t="str">
        <v>N2B</v>
      </c>
      <c r="D407" s="10">
        <v>2621.7796907997326</v>
      </c>
      <c r="E407" s="20" t="str">
        <f t="shared" si="11"/>
        <v>Nível 3</v>
      </c>
    </row>
    <row r="408" spans="1:5" ht="30" x14ac:dyDescent="0.25">
      <c r="A408" s="20">
        <v>397</v>
      </c>
      <c r="B408" s="22" t="str">
        <v>N2B1 - ANALGÉSICOS NÃO NARCÓTICOS E ANTIPIRÉTICOS SOB PRESCRIÇÃO</v>
      </c>
      <c r="C408" s="20" t="str">
        <v>N2B1</v>
      </c>
      <c r="D408" s="10">
        <v>1095.61799848233</v>
      </c>
      <c r="E408" s="20" t="str">
        <f t="shared" si="11"/>
        <v>Nível 1</v>
      </c>
    </row>
    <row r="409" spans="1:5" ht="30" x14ac:dyDescent="0.25">
      <c r="A409" s="20">
        <v>398</v>
      </c>
      <c r="B409" s="22" t="str">
        <v>N2B2 - ANALGÉSICOS NÃO NARCÓTICOS E ANTIPIRÉTICOS ISENTOS DE PRESCRIÇÃO</v>
      </c>
      <c r="C409" s="20" t="str">
        <v>N2B2</v>
      </c>
      <c r="D409" s="10">
        <v>1346.6242973199933</v>
      </c>
      <c r="E409" s="20" t="str">
        <f t="shared" si="11"/>
        <v>Nível 1</v>
      </c>
    </row>
    <row r="410" spans="1:5" x14ac:dyDescent="0.25">
      <c r="A410" s="20">
        <v>399</v>
      </c>
      <c r="B410" s="22" t="str">
        <v>N2C1 - ANTIENXAQUECOSOS TRIPTÂNICOS</v>
      </c>
      <c r="C410" s="20" t="str">
        <v>N2C1</v>
      </c>
      <c r="D410" s="10">
        <v>3387.4835270371191</v>
      </c>
      <c r="E410" s="20" t="str">
        <f t="shared" si="11"/>
        <v>Nível 3</v>
      </c>
    </row>
    <row r="411" spans="1:5" ht="30" x14ac:dyDescent="0.25">
      <c r="A411" s="20">
        <v>400</v>
      </c>
      <c r="B411" s="22" t="str">
        <v>N2C2 - ANTAGONISTAS DA CGRP ANTI-ENXAQUECA</v>
      </c>
      <c r="C411" s="20" t="str">
        <v>N2C2</v>
      </c>
      <c r="D411" s="10">
        <v>7569.3265409263468</v>
      </c>
      <c r="E411" s="20" t="str">
        <f t="shared" si="11"/>
        <v>Nível 3</v>
      </c>
    </row>
    <row r="412" spans="1:5" ht="30" x14ac:dyDescent="0.25">
      <c r="A412" s="20">
        <v>401</v>
      </c>
      <c r="B412" s="22" t="str">
        <v>N2C9 - TODOS AS OUTRAS PREPARAÇÕES ANTIENXAQUECOSAS</v>
      </c>
      <c r="C412" s="20" t="str">
        <v>N2C9</v>
      </c>
      <c r="D412" s="10">
        <v>2369.4069135356749</v>
      </c>
      <c r="E412" s="20" t="str">
        <f t="shared" si="11"/>
        <v>Nível 2</v>
      </c>
    </row>
    <row r="413" spans="1:5" x14ac:dyDescent="0.25">
      <c r="A413" s="20">
        <v>402</v>
      </c>
      <c r="B413" s="22" t="str">
        <v>N2D - GABAPENTINOIDES</v>
      </c>
      <c r="C413" s="20" t="str">
        <v>N2D</v>
      </c>
      <c r="D413" s="10">
        <v>1042.5802911580104</v>
      </c>
      <c r="E413" s="20" t="str">
        <f t="shared" si="11"/>
        <v>Nível 1</v>
      </c>
    </row>
    <row r="414" spans="1:5" x14ac:dyDescent="0.25">
      <c r="A414" s="20">
        <v>403</v>
      </c>
      <c r="B414" s="22" t="str">
        <v>N3A - ANTIEPILÉPTICOS</v>
      </c>
      <c r="C414" s="20" t="str">
        <v>N3A</v>
      </c>
      <c r="D414" s="10">
        <v>798.06426653726226</v>
      </c>
      <c r="E414" s="20" t="str">
        <f t="shared" si="11"/>
        <v>Nível 1</v>
      </c>
    </row>
    <row r="415" spans="1:5" x14ac:dyDescent="0.25">
      <c r="A415" s="20">
        <v>404</v>
      </c>
      <c r="B415" s="22" t="str">
        <v>N4A - ANTIPARKINSONIANOS</v>
      </c>
      <c r="C415" s="20" t="str">
        <v>N4A</v>
      </c>
      <c r="D415" s="10">
        <v>3898.0002477928251</v>
      </c>
      <c r="E415" s="20" t="str">
        <f t="shared" si="11"/>
        <v>Nível 3</v>
      </c>
    </row>
    <row r="416" spans="1:5" x14ac:dyDescent="0.25">
      <c r="A416" s="20">
        <v>405</v>
      </c>
      <c r="B416" s="22" t="str">
        <v>N5A1 - ANTIPSICÓTICOS ATÍPICOS</v>
      </c>
      <c r="C416" s="20" t="str">
        <v>N5A1</v>
      </c>
      <c r="D416" s="10">
        <v>904.95516721501781</v>
      </c>
      <c r="E416" s="20" t="str">
        <f t="shared" si="11"/>
        <v>Nível 1</v>
      </c>
    </row>
    <row r="417" spans="1:5" x14ac:dyDescent="0.25">
      <c r="A417" s="20">
        <v>406</v>
      </c>
      <c r="B417" s="22" t="str">
        <v>N5A9 - ANTIPSICÓTICOS CONVENCIONAIS</v>
      </c>
      <c r="C417" s="20" t="str">
        <v>N5A9</v>
      </c>
      <c r="D417" s="10">
        <v>1958.2637258073346</v>
      </c>
      <c r="E417" s="20" t="str">
        <f t="shared" si="11"/>
        <v>Nível 2</v>
      </c>
    </row>
    <row r="418" spans="1:5" ht="30" x14ac:dyDescent="0.25">
      <c r="A418" s="20">
        <v>407</v>
      </c>
      <c r="B418" s="22" t="str">
        <v>N5B1 - HIPNÓTICOS E SEDATIVOS NÃO BARBITÚRICOS PUROS</v>
      </c>
      <c r="C418" s="20" t="str">
        <v>N5B1</v>
      </c>
      <c r="D418" s="10">
        <v>1934.0357071686142</v>
      </c>
      <c r="E418" s="20" t="str">
        <f t="shared" si="11"/>
        <v>Nível 2</v>
      </c>
    </row>
    <row r="419" spans="1:5" x14ac:dyDescent="0.25">
      <c r="A419" s="20">
        <v>408</v>
      </c>
      <c r="B419" s="22" t="str">
        <v>N5B5 - HIPNÓTICOS E SEDATIVOS HERBÁCEOS</v>
      </c>
      <c r="C419" s="20" t="str">
        <v>N5B5</v>
      </c>
      <c r="D419" s="10">
        <v>3556.6065186853111</v>
      </c>
      <c r="E419" s="20" t="str">
        <f t="shared" si="11"/>
        <v>Nível 3</v>
      </c>
    </row>
    <row r="420" spans="1:5" x14ac:dyDescent="0.25">
      <c r="A420" s="20">
        <v>409</v>
      </c>
      <c r="B420" s="22" t="str">
        <v>N5C - TRANQUILIZANTES</v>
      </c>
      <c r="C420" s="20" t="str">
        <v>N5C</v>
      </c>
      <c r="D420" s="10">
        <v>2685.6165424326509</v>
      </c>
      <c r="E420" s="20" t="str">
        <f t="shared" si="11"/>
        <v>Nível 3</v>
      </c>
    </row>
    <row r="421" spans="1:5" x14ac:dyDescent="0.25">
      <c r="A421" s="20">
        <v>410</v>
      </c>
      <c r="B421" s="22" t="str">
        <v>N6A2 - ANTIDEPRESSIVOS DE ORIGEM HERBÁCEA</v>
      </c>
      <c r="C421" s="20" t="str">
        <v>N6A2</v>
      </c>
      <c r="D421" s="10">
        <v>10000</v>
      </c>
      <c r="E421" s="20" t="str">
        <f t="shared" si="11"/>
        <v>Nível 3</v>
      </c>
    </row>
    <row r="422" spans="1:5" x14ac:dyDescent="0.25">
      <c r="A422" s="20">
        <v>411</v>
      </c>
      <c r="B422" s="22" t="str">
        <v>N6A3 - ESTABILIZADORES DO HUMOR</v>
      </c>
      <c r="C422" s="20" t="str">
        <v>N6A3</v>
      </c>
      <c r="D422" s="10">
        <v>4692.6324784138087</v>
      </c>
      <c r="E422" s="20" t="str">
        <f t="shared" si="11"/>
        <v>Nível 3</v>
      </c>
    </row>
    <row r="423" spans="1:5" x14ac:dyDescent="0.25">
      <c r="A423" s="20">
        <v>412</v>
      </c>
      <c r="B423" s="22" t="str">
        <v>N6A4 - ANTIDEPRESSIVOS SSRI</v>
      </c>
      <c r="C423" s="20" t="str">
        <v>N6A4</v>
      </c>
      <c r="D423" s="10">
        <v>1149.1773143567939</v>
      </c>
      <c r="E423" s="20" t="str">
        <f t="shared" si="11"/>
        <v>Nível 1</v>
      </c>
    </row>
    <row r="424" spans="1:5" x14ac:dyDescent="0.25">
      <c r="A424" s="20">
        <v>413</v>
      </c>
      <c r="B424" s="22" t="str">
        <v>N6A5 - ANTIDEPRESSIVOS SNRI</v>
      </c>
      <c r="C424" s="20" t="str">
        <v>N6A5</v>
      </c>
      <c r="D424" s="10">
        <v>1098.0683488787281</v>
      </c>
      <c r="E424" s="20" t="str">
        <f t="shared" si="11"/>
        <v>Nível 1</v>
      </c>
    </row>
    <row r="425" spans="1:5" x14ac:dyDescent="0.25">
      <c r="A425" s="20">
        <v>414</v>
      </c>
      <c r="B425" s="22" t="str">
        <v>N6A9 - ANTIDEPRESSIVOS TODOS OS OUTROS</v>
      </c>
      <c r="C425" s="20" t="str">
        <v>N6A9</v>
      </c>
      <c r="D425" s="10">
        <v>986.89242812590157</v>
      </c>
      <c r="E425" s="20" t="str">
        <f t="shared" si="11"/>
        <v>Nível 1</v>
      </c>
    </row>
    <row r="426" spans="1:5" x14ac:dyDescent="0.25">
      <c r="A426" s="20">
        <v>415</v>
      </c>
      <c r="B426" s="22" t="str">
        <v>N6B - PSICOESTIMULANTES</v>
      </c>
      <c r="C426" s="20" t="str">
        <v>N6B</v>
      </c>
      <c r="D426" s="10">
        <v>4794.1471553620459</v>
      </c>
      <c r="E426" s="20" t="str">
        <f t="shared" si="11"/>
        <v>Nível 3</v>
      </c>
    </row>
    <row r="427" spans="1:5" ht="30" x14ac:dyDescent="0.25">
      <c r="A427" s="20">
        <v>416</v>
      </c>
      <c r="B427" s="22" t="str">
        <v>N6C - ASSOCIAÇÕES PSICOLÉPTICAS E PSICOANALÉPTICAS</v>
      </c>
      <c r="C427" s="20" t="str">
        <v>N6C</v>
      </c>
      <c r="D427" s="10">
        <v>7745.1212938024964</v>
      </c>
      <c r="E427" s="20" t="str">
        <f t="shared" si="11"/>
        <v>Nível 3</v>
      </c>
    </row>
    <row r="428" spans="1:5" x14ac:dyDescent="0.25">
      <c r="A428" s="20">
        <v>417</v>
      </c>
      <c r="B428" s="22" t="str">
        <v>N6D - NOOTRÓPICOS</v>
      </c>
      <c r="C428" s="20" t="str">
        <v>N6D</v>
      </c>
      <c r="D428" s="10">
        <v>10000</v>
      </c>
      <c r="E428" s="20" t="str">
        <f t="shared" si="11"/>
        <v>Nível 3</v>
      </c>
    </row>
    <row r="429" spans="1:5" x14ac:dyDescent="0.25">
      <c r="A429" s="20">
        <v>418</v>
      </c>
      <c r="B429" s="22" t="str">
        <v>N6E - NEUROTÔNICOS E OUTROS</v>
      </c>
      <c r="C429" s="20" t="str">
        <v>N6E</v>
      </c>
      <c r="D429" s="10">
        <v>10000</v>
      </c>
      <c r="E429" s="20" t="str">
        <f t="shared" si="11"/>
        <v>Nível 3</v>
      </c>
    </row>
    <row r="430" spans="1:5" x14ac:dyDescent="0.25">
      <c r="A430" s="20">
        <v>419</v>
      </c>
      <c r="B430" s="22" t="str">
        <v>N7A - PRODUTOS PARA ESCLEROSE MÚLTIPLA</v>
      </c>
      <c r="C430" s="20" t="str">
        <v>N7A</v>
      </c>
      <c r="D430" s="10">
        <v>2929.3566041051808</v>
      </c>
      <c r="E430" s="20" t="str">
        <f t="shared" si="11"/>
        <v>Nível 3</v>
      </c>
    </row>
    <row r="431" spans="1:5" x14ac:dyDescent="0.25">
      <c r="A431" s="20">
        <v>420</v>
      </c>
      <c r="B431" s="22" t="str">
        <v>N7B - PRODUTOS ANTITABACO</v>
      </c>
      <c r="C431" s="20" t="str">
        <v>N7B</v>
      </c>
      <c r="D431" s="10">
        <v>4465.9061796367914</v>
      </c>
      <c r="E431" s="20" t="str">
        <f t="shared" si="11"/>
        <v>Nível 3</v>
      </c>
    </row>
    <row r="432" spans="1:5" x14ac:dyDescent="0.25">
      <c r="A432" s="20">
        <v>421</v>
      </c>
      <c r="B432" s="22" t="str">
        <v>N7C - ANTIVERTIGINOSOS</v>
      </c>
      <c r="C432" s="20" t="str">
        <v>N7C</v>
      </c>
      <c r="D432" s="10">
        <v>2436.2826226460797</v>
      </c>
      <c r="E432" s="20" t="str">
        <f t="shared" si="11"/>
        <v>Nível 2</v>
      </c>
    </row>
    <row r="433" spans="1:5" ht="30" x14ac:dyDescent="0.25">
      <c r="A433" s="20">
        <v>422</v>
      </c>
      <c r="B433" s="22" t="str">
        <v>N7D1 - PRODUTOS ANTIALZHEIMER, INIBIDORES DA COLINESTERASE</v>
      </c>
      <c r="C433" s="20" t="str">
        <v>N7D1</v>
      </c>
      <c r="D433" s="10">
        <v>1816.0523213173719</v>
      </c>
      <c r="E433" s="20" t="str">
        <f t="shared" si="11"/>
        <v>Nível 2</v>
      </c>
    </row>
    <row r="434" spans="1:5" ht="30" x14ac:dyDescent="0.25">
      <c r="A434" s="20">
        <v>423</v>
      </c>
      <c r="B434" s="22" t="str">
        <v>N7D9 - TODOS OS OUTROS PRODUTOS ANTIALZHEIMER</v>
      </c>
      <c r="C434" s="20" t="str">
        <v>N7D9</v>
      </c>
      <c r="D434" s="10">
        <v>1903.3739109457995</v>
      </c>
      <c r="E434" s="20" t="str">
        <f t="shared" si="11"/>
        <v>Nível 2</v>
      </c>
    </row>
    <row r="435" spans="1:5" ht="30" x14ac:dyDescent="0.25">
      <c r="A435" s="20">
        <v>424</v>
      </c>
      <c r="B435" s="22" t="str">
        <v>N7E - PRODUTOS USADOS EM DEPENDÊNCIA ALCOÓLICA</v>
      </c>
      <c r="C435" s="20" t="str">
        <v>N7E</v>
      </c>
      <c r="D435" s="10">
        <v>6333.9254512476982</v>
      </c>
      <c r="E435" s="20" t="str">
        <f t="shared" si="11"/>
        <v>Nível 3</v>
      </c>
    </row>
    <row r="436" spans="1:5" ht="30" x14ac:dyDescent="0.25">
      <c r="A436" s="20">
        <v>425</v>
      </c>
      <c r="B436" s="22" t="str">
        <v>N7F - PRODUTOS USADOS EM DEPENDÊNCIA OPIÁCEAS</v>
      </c>
      <c r="C436" s="20" t="str">
        <v>N7F</v>
      </c>
      <c r="D436" s="10">
        <v>6365.1254036960245</v>
      </c>
      <c r="E436" s="20" t="str">
        <f t="shared" si="11"/>
        <v>Nível 3</v>
      </c>
    </row>
    <row r="437" spans="1:5" ht="30" x14ac:dyDescent="0.25">
      <c r="A437" s="20">
        <v>426</v>
      </c>
      <c r="B437" s="22" t="str">
        <v>N7X - TODOS OS OUTROS PRODUTOS PARA O SISTEMA NERVOSO CENTRAL</v>
      </c>
      <c r="C437" s="20" t="str">
        <v>N7X</v>
      </c>
      <c r="D437" s="10">
        <v>1204.301558706765</v>
      </c>
      <c r="E437" s="20" t="str">
        <f t="shared" si="11"/>
        <v>Nível 1</v>
      </c>
    </row>
    <row r="438" spans="1:5" x14ac:dyDescent="0.25">
      <c r="A438" s="20">
        <v>427</v>
      </c>
      <c r="B438" s="22" t="str">
        <v>P1A - AMEBICIDAS</v>
      </c>
      <c r="C438" s="20" t="str">
        <v>P1A</v>
      </c>
      <c r="D438" s="10">
        <v>5002.4701809310218</v>
      </c>
      <c r="E438" s="20" t="str">
        <f t="shared" si="11"/>
        <v>Nível 3</v>
      </c>
    </row>
    <row r="439" spans="1:5" ht="30" x14ac:dyDescent="0.25">
      <c r="A439" s="20">
        <v>428</v>
      </c>
      <c r="B439" s="22" t="str">
        <v>P1B - ANTI-HELMÍNTICOS EXCETO ESQUISTOSSOMICIDAS (P1C)</v>
      </c>
      <c r="C439" s="20" t="str">
        <v>P1B</v>
      </c>
      <c r="D439" s="10">
        <v>1650.8199321777593</v>
      </c>
      <c r="E439" s="20" t="str">
        <f t="shared" si="11"/>
        <v>Nível 2</v>
      </c>
    </row>
    <row r="440" spans="1:5" x14ac:dyDescent="0.25">
      <c r="A440" s="20">
        <v>429</v>
      </c>
      <c r="B440" s="22" t="str">
        <v>P1C - ESQUISTOSSOMICIDAS</v>
      </c>
      <c r="C440" s="20" t="str">
        <v>P1C</v>
      </c>
      <c r="D440" s="10">
        <v>10000</v>
      </c>
      <c r="E440" s="20" t="str">
        <f t="shared" si="11"/>
        <v>Nível 3</v>
      </c>
    </row>
    <row r="441" spans="1:5" x14ac:dyDescent="0.25">
      <c r="A441" s="20">
        <v>430</v>
      </c>
      <c r="B441" s="22" t="str">
        <v>P1D1 - ANTIMALÁRICOS, 1 INGREDIENTE</v>
      </c>
      <c r="C441" s="20" t="str">
        <v>P1D1</v>
      </c>
      <c r="D441" s="10">
        <v>3233.495089086337</v>
      </c>
      <c r="E441" s="20" t="str">
        <f t="shared" si="11"/>
        <v>Nível 3</v>
      </c>
    </row>
    <row r="442" spans="1:5" ht="30" x14ac:dyDescent="0.25">
      <c r="A442" s="20">
        <v>431</v>
      </c>
      <c r="B442" s="22" t="str">
        <v>P1D2 - ANTIMALÁRICO COM VÁRIOS INGREDIENTES</v>
      </c>
      <c r="C442" s="20" t="str">
        <v>P1D2</v>
      </c>
      <c r="D442" s="10">
        <v>10000</v>
      </c>
      <c r="E442" s="20" t="str">
        <f t="shared" si="11"/>
        <v>Nível 3</v>
      </c>
    </row>
    <row r="443" spans="1:5" x14ac:dyDescent="0.25">
      <c r="A443" s="20">
        <v>432</v>
      </c>
      <c r="B443" s="22" t="str">
        <v>P1G - OUTROS ANTIPARASITÁRIOS</v>
      </c>
      <c r="C443" s="20" t="str">
        <v>P1G</v>
      </c>
      <c r="D443" s="10">
        <v>3543.8176434228644</v>
      </c>
      <c r="E443" s="20" t="str">
        <f t="shared" si="11"/>
        <v>Nível 3</v>
      </c>
    </row>
    <row r="444" spans="1:5" ht="30" x14ac:dyDescent="0.25">
      <c r="A444" s="20">
        <v>433</v>
      </c>
      <c r="B444" s="22" t="str">
        <v>P3A - ECTOPARASITICIDAS INCLUINDO ESCABICIDAS</v>
      </c>
      <c r="C444" s="20" t="str">
        <v>P3A</v>
      </c>
      <c r="D444" s="10">
        <v>3395.7921849668387</v>
      </c>
      <c r="E444" s="20" t="str">
        <f t="shared" si="11"/>
        <v>Nível 3</v>
      </c>
    </row>
    <row r="445" spans="1:5" ht="30" x14ac:dyDescent="0.25">
      <c r="A445" s="20">
        <v>434</v>
      </c>
      <c r="B445" s="22" t="str">
        <v>R03H2 - ANTIASMÁTICOS/DPOC SISTÊMICOS INIBIDORES DE PDE4</v>
      </c>
      <c r="C445" s="20" t="str">
        <v>R03H2</v>
      </c>
      <c r="D445" s="10">
        <v>10000</v>
      </c>
      <c r="E445" s="20" t="str">
        <f t="shared" si="11"/>
        <v>Nível 3</v>
      </c>
    </row>
    <row r="446" spans="1:5" ht="30" x14ac:dyDescent="0.25">
      <c r="A446" s="20">
        <v>435</v>
      </c>
      <c r="B446" s="22" t="str">
        <v>R1A1 - CORTICOSTERÓIDES NASAIS SEM ANTIINFECCIOSOS</v>
      </c>
      <c r="C446" s="20" t="str">
        <v>R1A1</v>
      </c>
      <c r="D446" s="10">
        <v>2009.0386791849251</v>
      </c>
      <c r="E446" s="20" t="str">
        <f t="shared" si="11"/>
        <v>Nível 2</v>
      </c>
    </row>
    <row r="447" spans="1:5" ht="30" x14ac:dyDescent="0.25">
      <c r="A447" s="20">
        <v>436</v>
      </c>
      <c r="B447" s="22" t="str">
        <v>R1A3 - CORTICOSTERÓIDES NASAIS COM ANTI-INFECCIOSOS</v>
      </c>
      <c r="C447" s="20" t="str">
        <v>R1A3</v>
      </c>
      <c r="D447" s="10">
        <v>10000</v>
      </c>
      <c r="E447" s="20" t="str">
        <f t="shared" si="11"/>
        <v>Nível 3</v>
      </c>
    </row>
    <row r="448" spans="1:5" ht="30" x14ac:dyDescent="0.25">
      <c r="A448" s="20">
        <v>437</v>
      </c>
      <c r="B448" s="22" t="str">
        <v>R1A4 - ANTI-INFECCIOSOS NASAIS SEM CORTICOSTERÓIDES</v>
      </c>
      <c r="C448" s="20" t="str">
        <v>R1A4</v>
      </c>
      <c r="D448" s="10">
        <v>10000</v>
      </c>
      <c r="E448" s="20" t="str">
        <f t="shared" si="11"/>
        <v>Nível 3</v>
      </c>
    </row>
    <row r="449" spans="1:5" x14ac:dyDescent="0.25">
      <c r="A449" s="20">
        <v>438</v>
      </c>
      <c r="B449" s="22" t="str">
        <v>R1A7 - DESCONGESTIONANTES NASAIS</v>
      </c>
      <c r="C449" s="20" t="str">
        <v>R1A7</v>
      </c>
      <c r="D449" s="10">
        <v>4861.3270227215835</v>
      </c>
      <c r="E449" s="20" t="str">
        <f t="shared" si="11"/>
        <v>Nível 3</v>
      </c>
    </row>
    <row r="450" spans="1:5" x14ac:dyDescent="0.25">
      <c r="A450" s="20">
        <v>439</v>
      </c>
      <c r="B450" s="22" t="str">
        <v>R1A9 - OUTRAS PREPARAÇÕES TÓPICAS NASAIS</v>
      </c>
      <c r="C450" s="20" t="str">
        <v>R1A9</v>
      </c>
      <c r="D450" s="10">
        <v>4015.3895871947416</v>
      </c>
      <c r="E450" s="20" t="str">
        <f t="shared" si="11"/>
        <v>Nível 3</v>
      </c>
    </row>
    <row r="451" spans="1:5" x14ac:dyDescent="0.25">
      <c r="A451" s="20">
        <v>440</v>
      </c>
      <c r="B451" s="22" t="str">
        <v>R1B - PREPARAÇÕES SISTÊMICAS NASAIS</v>
      </c>
      <c r="C451" s="20" t="str">
        <v>R1B</v>
      </c>
      <c r="D451" s="10">
        <v>4065.707474932186</v>
      </c>
      <c r="E451" s="20" t="str">
        <f t="shared" si="11"/>
        <v>Nível 3</v>
      </c>
    </row>
    <row r="452" spans="1:5" x14ac:dyDescent="0.25">
      <c r="A452" s="20">
        <v>441</v>
      </c>
      <c r="B452" s="22" t="str">
        <v>R2A - PREPARAÇÕES PARA GARGANTA</v>
      </c>
      <c r="C452" s="20" t="str">
        <v>R2A</v>
      </c>
      <c r="D452" s="10">
        <v>1646.4181977701533</v>
      </c>
      <c r="E452" s="20" t="str">
        <f t="shared" si="11"/>
        <v>Nível 2</v>
      </c>
    </row>
    <row r="453" spans="1:5" ht="30" x14ac:dyDescent="0.25">
      <c r="A453" s="20">
        <v>442</v>
      </c>
      <c r="B453" s="22" t="str">
        <v>R3A2 - ANTIASMÁTICOS/DPOC AGONISTAS B2 SISTÊMICOS</v>
      </c>
      <c r="C453" s="20" t="str">
        <v>R3A2</v>
      </c>
      <c r="D453" s="10">
        <v>3846.4479819709622</v>
      </c>
      <c r="E453" s="20" t="str">
        <f t="shared" si="11"/>
        <v>Nível 3</v>
      </c>
    </row>
    <row r="454" spans="1:5" ht="30" x14ac:dyDescent="0.25">
      <c r="A454" s="20">
        <v>443</v>
      </c>
      <c r="B454" s="22" t="str">
        <v>R3A3 - ANTIASMÁTICOS/DPOC AGONISTAS B2 LONGA AÇÃO INALANTE</v>
      </c>
      <c r="C454" s="20" t="str">
        <v>R3A3</v>
      </c>
      <c r="D454" s="10">
        <v>3248.6484005383313</v>
      </c>
      <c r="E454" s="20" t="str">
        <f t="shared" si="11"/>
        <v>Nível 3</v>
      </c>
    </row>
    <row r="455" spans="1:5" ht="30" x14ac:dyDescent="0.25">
      <c r="A455" s="20">
        <v>444</v>
      </c>
      <c r="B455" s="22" t="str">
        <v>R3A4 - ANTIASMÁTICOS/DPOC AGONISTAS B2 CURTA AÇÃO INALANTE</v>
      </c>
      <c r="C455" s="20" t="str">
        <v>R3A4</v>
      </c>
      <c r="D455" s="10">
        <v>3998.2332136218097</v>
      </c>
      <c r="E455" s="20" t="str">
        <f t="shared" si="11"/>
        <v>Nível 3</v>
      </c>
    </row>
    <row r="456" spans="1:5" ht="30" x14ac:dyDescent="0.25">
      <c r="A456" s="20">
        <v>445</v>
      </c>
      <c r="B456" s="22" t="str">
        <v>R3B2 - ANTIASMÁTICOS/DPOC XANTÍNICOS SISTÊMICOS</v>
      </c>
      <c r="C456" s="20" t="str">
        <v>R3B2</v>
      </c>
      <c r="D456" s="10">
        <v>5985.7925518277825</v>
      </c>
      <c r="E456" s="20" t="str">
        <f t="shared" si="11"/>
        <v>Nível 3</v>
      </c>
    </row>
    <row r="457" spans="1:5" ht="45" x14ac:dyDescent="0.25">
      <c r="A457" s="20">
        <v>446</v>
      </c>
      <c r="B457" s="22" t="str">
        <v>R3C1 - ANTIASMÁTICOS/DPOC ANTIINFLAMATORIOS NÃO ESTEROIDAIS RESPIRATÓRIOS INALANTE</v>
      </c>
      <c r="C457" s="20" t="str">
        <v>R3C1</v>
      </c>
      <c r="D457" s="10">
        <v>10000</v>
      </c>
      <c r="E457" s="20" t="str">
        <f t="shared" si="11"/>
        <v>Nível 3</v>
      </c>
    </row>
    <row r="458" spans="1:5" ht="45" x14ac:dyDescent="0.25">
      <c r="A458" s="20">
        <v>447</v>
      </c>
      <c r="B458" s="22" t="str">
        <v>R3C2 - ANTIASMÁTICOS/DPOC ANTIINFLAMATORIOS NÃO ESTEROIDAIS RESPIRATÓRIOS SISTÊMICOS</v>
      </c>
      <c r="C458" s="20" t="str">
        <v>R3C2</v>
      </c>
      <c r="D458" s="10">
        <v>3861.4905359196782</v>
      </c>
      <c r="E458" s="20" t="str">
        <f t="shared" si="11"/>
        <v>Nível 3</v>
      </c>
    </row>
    <row r="459" spans="1:5" ht="30" x14ac:dyDescent="0.25">
      <c r="A459" s="20">
        <v>448</v>
      </c>
      <c r="B459" s="22" t="str">
        <v>R3D1 - ANTIASMÁTICOS/DPOC CORTICOSTERÓIDES INALANTES</v>
      </c>
      <c r="C459" s="20" t="str">
        <v>R3D1</v>
      </c>
      <c r="D459" s="10">
        <v>4418.5116308651086</v>
      </c>
      <c r="E459" s="20" t="str">
        <f t="shared" si="11"/>
        <v>Nível 3</v>
      </c>
    </row>
    <row r="460" spans="1:5" ht="30" x14ac:dyDescent="0.25">
      <c r="A460" s="20">
        <v>449</v>
      </c>
      <c r="B460" s="22" t="str">
        <v>R3F1 - ANTIASMÁTICOS/DPOC AGONISTAS B2 ASSOCIADOS A CORTICOSTERÓIDES, INALANTES</v>
      </c>
      <c r="C460" s="20" t="str">
        <v>R3F1</v>
      </c>
      <c r="D460" s="10">
        <v>3977.3898541965586</v>
      </c>
      <c r="E460" s="20" t="str">
        <f t="shared" si="11"/>
        <v>Nível 3</v>
      </c>
    </row>
    <row r="461" spans="1:5" ht="30" x14ac:dyDescent="0.25">
      <c r="A461" s="20">
        <v>450</v>
      </c>
      <c r="B461" s="22" t="str">
        <v>R3J2 - ANTIASMÁTICOS/DPOC ANTILEUCOTRIENOS SISTÊMICOS</v>
      </c>
      <c r="C461" s="20" t="str">
        <v>R3J2</v>
      </c>
      <c r="D461" s="10">
        <v>2990.8630795943582</v>
      </c>
      <c r="E461" s="20" t="str">
        <f t="shared" ref="E461:E520" si="12">IF(OR(D461 &gt;= 2500, D461 = 0, ISERROR(D461)), "Nível 3", IF(D461 &gt;= 1500, "Nível 2", "Nível 1"))</f>
        <v>Nível 3</v>
      </c>
    </row>
    <row r="462" spans="1:5" ht="30" x14ac:dyDescent="0.25">
      <c r="A462" s="20">
        <v>451</v>
      </c>
      <c r="B462" s="22" t="str">
        <v>R3K1 - ANTIASMÁTICOS/DPOC ANTICOLINÉRGICOS DE CURTA DURAÇÃO, PUROS, INALANTES</v>
      </c>
      <c r="C462" s="20" t="str">
        <v>R3K1</v>
      </c>
      <c r="D462" s="10">
        <v>5612.6208099027763</v>
      </c>
      <c r="E462" s="20" t="str">
        <f t="shared" si="12"/>
        <v>Nível 3</v>
      </c>
    </row>
    <row r="463" spans="1:5" ht="30" x14ac:dyDescent="0.25">
      <c r="A463" s="20">
        <v>452</v>
      </c>
      <c r="B463" s="22" t="str">
        <v>R3K2 - ANTIASMÁTICOS/DPOC ANTICOLINÉRGICOS DE LONGA DURAÇÃO, PUROS, INALANTES</v>
      </c>
      <c r="C463" s="20" t="str">
        <v>R3K2</v>
      </c>
      <c r="D463" s="10">
        <v>8191.3674374692409</v>
      </c>
      <c r="E463" s="20" t="str">
        <f t="shared" si="12"/>
        <v>Nível 3</v>
      </c>
    </row>
    <row r="464" spans="1:5" ht="45" x14ac:dyDescent="0.25">
      <c r="A464" s="20">
        <v>453</v>
      </c>
      <c r="B464" s="22" t="str">
        <v>R3L2 - ASSOCIAÇÕES DE ANTICOLINÉRGICOS DE LONGA DURAÇÃO COM AGONISTAS-B2 DE LONGA DURAÇÃO, INALANTES</v>
      </c>
      <c r="C464" s="20" t="str">
        <v>R3L2</v>
      </c>
      <c r="D464" s="10">
        <v>4658.9017506785522</v>
      </c>
      <c r="E464" s="20" t="str">
        <f t="shared" si="12"/>
        <v>Nível 3</v>
      </c>
    </row>
    <row r="465" spans="1:5" ht="45" x14ac:dyDescent="0.25">
      <c r="A465" s="20">
        <v>454</v>
      </c>
      <c r="B465" s="22" t="str">
        <v>R3L3 - ASSOC ANTICOLINÉRGICOS LONGA DUR, AGONISTAS-B2 LONGA DUR E CORTICOES, INALANTES</v>
      </c>
      <c r="C465" s="20" t="str">
        <v>R3L3</v>
      </c>
      <c r="D465" s="10">
        <v>10000</v>
      </c>
      <c r="E465" s="20" t="str">
        <f t="shared" si="12"/>
        <v>Nível 3</v>
      </c>
    </row>
    <row r="466" spans="1:5" ht="30" x14ac:dyDescent="0.25">
      <c r="A466" s="20">
        <v>455</v>
      </c>
      <c r="B466" s="22" t="str">
        <v>R3M - ANTIASMÁTICOS INIBIDORES DA INTERLEUCINA</v>
      </c>
      <c r="C466" s="20" t="str">
        <v>R3M</v>
      </c>
      <c r="D466" s="10">
        <v>6262.1653605131605</v>
      </c>
      <c r="E466" s="20" t="str">
        <f t="shared" si="12"/>
        <v>Nível 3</v>
      </c>
    </row>
    <row r="467" spans="1:5" ht="30" x14ac:dyDescent="0.25">
      <c r="A467" s="20">
        <v>456</v>
      </c>
      <c r="B467" s="22" t="str">
        <v>R3X2 - TODOS OS OUTROS PRODUTOS ANTI-ASMÁTICOS E DPOC, SISTÊMICOS</v>
      </c>
      <c r="C467" s="20" t="str">
        <v>R3X2</v>
      </c>
      <c r="D467" s="10">
        <v>8900.9936038489159</v>
      </c>
      <c r="E467" s="20" t="str">
        <f t="shared" si="12"/>
        <v>Nível 3</v>
      </c>
    </row>
    <row r="468" spans="1:5" ht="30" x14ac:dyDescent="0.25">
      <c r="A468" s="20">
        <v>457</v>
      </c>
      <c r="B468" s="22" t="str">
        <v>R4A - UNGUENTOS PERCUTÂNEOS E OUTROS INALANTES</v>
      </c>
      <c r="C468" s="20" t="str">
        <v>R4A</v>
      </c>
      <c r="D468" s="10">
        <v>9997.3898763484067</v>
      </c>
      <c r="E468" s="20" t="str">
        <f t="shared" si="12"/>
        <v>Nível 3</v>
      </c>
    </row>
    <row r="469" spans="1:5" x14ac:dyDescent="0.25">
      <c r="A469" s="20">
        <v>458</v>
      </c>
      <c r="B469" s="22" t="str">
        <v>R5A - ANTIGRIPAIS SEM ANTIINFECCIOSOS</v>
      </c>
      <c r="C469" s="20" t="str">
        <v>R5A</v>
      </c>
      <c r="D469" s="10">
        <v>2179.0975661993007</v>
      </c>
      <c r="E469" s="20" t="str">
        <f t="shared" si="12"/>
        <v>Nível 2</v>
      </c>
    </row>
    <row r="470" spans="1:5" x14ac:dyDescent="0.25">
      <c r="A470" s="20">
        <v>459</v>
      </c>
      <c r="B470" s="22" t="str">
        <v>R5C - EXPECTORANTES</v>
      </c>
      <c r="C470" s="20" t="str">
        <v>R5C</v>
      </c>
      <c r="D470" s="10">
        <v>1814.7548488224963</v>
      </c>
      <c r="E470" s="20" t="str">
        <f t="shared" si="12"/>
        <v>Nível 2</v>
      </c>
    </row>
    <row r="471" spans="1:5" x14ac:dyDescent="0.25">
      <c r="A471" s="20">
        <v>460</v>
      </c>
      <c r="B471" s="22" t="str">
        <v>R5D1 - ANTITUSSÍGENOS PUROS</v>
      </c>
      <c r="C471" s="20" t="str">
        <v>R5D1</v>
      </c>
      <c r="D471" s="10">
        <v>1920.8178616865614</v>
      </c>
      <c r="E471" s="20" t="str">
        <f t="shared" si="12"/>
        <v>Nível 2</v>
      </c>
    </row>
    <row r="472" spans="1:5" x14ac:dyDescent="0.25">
      <c r="A472" s="20">
        <v>461</v>
      </c>
      <c r="B472" s="22" t="str">
        <v>R5D2 - ANTITUSSÍGENOS ASSOCIADOS</v>
      </c>
      <c r="C472" s="20" t="str">
        <v>R5D2</v>
      </c>
      <c r="D472" s="10">
        <v>6233.1226042630396</v>
      </c>
      <c r="E472" s="20" t="str">
        <f t="shared" si="12"/>
        <v>Nível 3</v>
      </c>
    </row>
    <row r="473" spans="1:5" x14ac:dyDescent="0.25">
      <c r="A473" s="20">
        <v>462</v>
      </c>
      <c r="B473" s="22" t="str">
        <v>R6A - ANTI-HISTAMÍNICOS SISTÊMICOS</v>
      </c>
      <c r="C473" s="20" t="str">
        <v>R6A</v>
      </c>
      <c r="D473" s="10">
        <v>1315.6173253927186</v>
      </c>
      <c r="E473" s="20" t="str">
        <f t="shared" si="12"/>
        <v>Nível 1</v>
      </c>
    </row>
    <row r="474" spans="1:5" ht="30" x14ac:dyDescent="0.25">
      <c r="A474" s="20">
        <v>463</v>
      </c>
      <c r="B474" s="22" t="str">
        <v>R7B1 - MODULADORES DO REGULADOR TRANSMEMBRANA DA FIBROSE CÍSTICA (CFTR)</v>
      </c>
      <c r="C474" s="20" t="str">
        <v>R7B1</v>
      </c>
      <c r="D474" s="10">
        <v>10000</v>
      </c>
      <c r="E474" s="20" t="str">
        <f t="shared" si="12"/>
        <v>Nível 3</v>
      </c>
    </row>
    <row r="475" spans="1:5" x14ac:dyDescent="0.25">
      <c r="A475" s="20">
        <v>464</v>
      </c>
      <c r="B475" s="22" t="str">
        <v>R7C - SURFACTANTES PULMONARES</v>
      </c>
      <c r="C475" s="20" t="str">
        <v>R7C</v>
      </c>
      <c r="D475" s="10">
        <v>9169.7483709297449</v>
      </c>
      <c r="E475" s="20" t="str">
        <f t="shared" si="12"/>
        <v>Nível 3</v>
      </c>
    </row>
    <row r="476" spans="1:5" ht="30" x14ac:dyDescent="0.25">
      <c r="A476" s="20">
        <v>465</v>
      </c>
      <c r="B476" s="22" t="str">
        <v>R7D - PRODUTOS DE FIBROSE PULMONAR IDIOPÁTICA</v>
      </c>
      <c r="C476" s="20" t="str">
        <v>R7D</v>
      </c>
      <c r="D476" s="10">
        <v>6022.9072891196847</v>
      </c>
      <c r="E476" s="20" t="str">
        <f t="shared" si="12"/>
        <v>Nível 3</v>
      </c>
    </row>
    <row r="477" spans="1:5" ht="30" x14ac:dyDescent="0.25">
      <c r="A477" s="20">
        <v>466</v>
      </c>
      <c r="B477" s="22" t="str">
        <v>R7X - TODOS OS OUTROS PRODUTOS PARA O SISTEMA RESPIRATÓRIO</v>
      </c>
      <c r="C477" s="20" t="str">
        <v>R7X</v>
      </c>
      <c r="D477" s="10">
        <v>10000</v>
      </c>
      <c r="E477" s="20" t="str">
        <f t="shared" si="12"/>
        <v>Nível 3</v>
      </c>
    </row>
    <row r="478" spans="1:5" x14ac:dyDescent="0.25">
      <c r="A478" s="20">
        <v>467</v>
      </c>
      <c r="B478" s="22" t="str">
        <v>S1A - ANTIINFECCIOS OFTALMOLÓGICOS</v>
      </c>
      <c r="C478" s="20" t="str">
        <v>S1A</v>
      </c>
      <c r="D478" s="10">
        <v>2786.8114892850017</v>
      </c>
      <c r="E478" s="20" t="str">
        <f t="shared" si="12"/>
        <v>Nível 3</v>
      </c>
    </row>
    <row r="479" spans="1:5" x14ac:dyDescent="0.25">
      <c r="A479" s="20">
        <v>468</v>
      </c>
      <c r="B479" s="22" t="str">
        <v>S1B - CORTICOSTERÓIDES OFTALMOLÓGICOS</v>
      </c>
      <c r="C479" s="20" t="str">
        <v>S1B</v>
      </c>
      <c r="D479" s="10">
        <v>2709.7120819341417</v>
      </c>
      <c r="E479" s="20" t="str">
        <f t="shared" si="12"/>
        <v>Nível 3</v>
      </c>
    </row>
    <row r="480" spans="1:5" ht="30" x14ac:dyDescent="0.25">
      <c r="A480" s="20">
        <v>469</v>
      </c>
      <c r="B480" s="22" t="str">
        <v>S1C1 - ASSOCIAÇÕES OFTALMOLÓGICAS CORTICOSTERÓIDES COM ANTIINFECCIOSOS</v>
      </c>
      <c r="C480" s="20" t="str">
        <v>S1C1</v>
      </c>
      <c r="D480" s="10">
        <v>2196.5739941791885</v>
      </c>
      <c r="E480" s="20" t="str">
        <f t="shared" si="12"/>
        <v>Nível 2</v>
      </c>
    </row>
    <row r="481" spans="1:5" x14ac:dyDescent="0.25">
      <c r="A481" s="20">
        <v>470</v>
      </c>
      <c r="B481" s="22" t="str">
        <v>S1D - ANTIVIRAIS OFTALMOLÓGICOS</v>
      </c>
      <c r="C481" s="20" t="str">
        <v>S1D</v>
      </c>
      <c r="D481" s="10">
        <v>10000</v>
      </c>
      <c r="E481" s="20" t="str">
        <f t="shared" si="12"/>
        <v>Nível 3</v>
      </c>
    </row>
    <row r="482" spans="1:5" ht="30" x14ac:dyDescent="0.25">
      <c r="A482" s="20">
        <v>471</v>
      </c>
      <c r="B482" s="22" t="str">
        <v>S1E1 - PREPARAÇÕES ANTIGLAUCOMAS E MIÓTICAS SISTÊMICAS</v>
      </c>
      <c r="C482" s="20" t="str">
        <v>S1E1</v>
      </c>
      <c r="D482" s="10">
        <v>5822.5476239670425</v>
      </c>
      <c r="E482" s="20" t="str">
        <f t="shared" si="12"/>
        <v>Nível 3</v>
      </c>
    </row>
    <row r="483" spans="1:5" ht="30" x14ac:dyDescent="0.25">
      <c r="A483" s="20">
        <v>472</v>
      </c>
      <c r="B483" s="22" t="str">
        <v>S1E2 - PREPARAÇÕES ANTIGLAUCOMAS E MIÓTICAS TÓPICAS</v>
      </c>
      <c r="C483" s="20" t="str">
        <v>S1E2</v>
      </c>
      <c r="D483" s="10">
        <v>1565.2003165319579</v>
      </c>
      <c r="E483" s="20" t="str">
        <f t="shared" si="12"/>
        <v>Nível 2</v>
      </c>
    </row>
    <row r="484" spans="1:5" x14ac:dyDescent="0.25">
      <c r="A484" s="20">
        <v>473</v>
      </c>
      <c r="B484" s="22" t="str">
        <v>S1F - MIDRIÁTICOS E CICLOPLÉGICOS</v>
      </c>
      <c r="C484" s="20" t="str">
        <v>S1F</v>
      </c>
      <c r="D484" s="10">
        <v>5484.5002566822932</v>
      </c>
      <c r="E484" s="20" t="str">
        <f t="shared" si="12"/>
        <v>Nível 3</v>
      </c>
    </row>
    <row r="485" spans="1:5" ht="30" x14ac:dyDescent="0.25">
      <c r="A485" s="20">
        <v>474</v>
      </c>
      <c r="B485" s="22" t="str">
        <v>S1G1 - ANTIALÉRGICOS OFTAMOLÓGICOS, ANTI-HISTAMÍNICOS</v>
      </c>
      <c r="C485" s="20" t="str">
        <v>S1G1</v>
      </c>
      <c r="D485" s="10">
        <v>5085.5273900782131</v>
      </c>
      <c r="E485" s="20" t="str">
        <f t="shared" si="12"/>
        <v>Nível 3</v>
      </c>
    </row>
    <row r="486" spans="1:5" ht="30" x14ac:dyDescent="0.25">
      <c r="A486" s="20">
        <v>475</v>
      </c>
      <c r="B486" s="22" t="str">
        <v>S1G2 - ANTIALÉRGICOS OFTAMOLÓGICOS, ESTABILISADORES DE MASTÓCITOS</v>
      </c>
      <c r="C486" s="20" t="str">
        <v>S1G2</v>
      </c>
      <c r="D486" s="10">
        <v>10000</v>
      </c>
      <c r="E486" s="20" t="str">
        <f t="shared" si="12"/>
        <v>Nível 3</v>
      </c>
    </row>
    <row r="487" spans="1:5" ht="30" x14ac:dyDescent="0.25">
      <c r="A487" s="20">
        <v>476</v>
      </c>
      <c r="B487" s="22" t="str">
        <v>S1G3 - ANTIALÉRGICOS OFTAMOLÓGICOS, MÚLTIPLA AÇÃO</v>
      </c>
      <c r="C487" s="20" t="str">
        <v>S1G3</v>
      </c>
      <c r="D487" s="10">
        <v>5917.6786401845757</v>
      </c>
      <c r="E487" s="20" t="str">
        <f t="shared" si="12"/>
        <v>Nível 3</v>
      </c>
    </row>
    <row r="488" spans="1:5" ht="30" x14ac:dyDescent="0.25">
      <c r="A488" s="20">
        <v>477</v>
      </c>
      <c r="B488" s="22" t="str">
        <v>S1G5 - DESCONGESTIONANTES OFTALMOLÓGICOS, SIMPATICOMIMÉTICOS</v>
      </c>
      <c r="C488" s="20" t="str">
        <v>S1G5</v>
      </c>
      <c r="D488" s="10">
        <v>4404.8313156551585</v>
      </c>
      <c r="E488" s="20" t="str">
        <f t="shared" si="12"/>
        <v>Nível 3</v>
      </c>
    </row>
    <row r="489" spans="1:5" x14ac:dyDescent="0.25">
      <c r="A489" s="20">
        <v>478</v>
      </c>
      <c r="B489" s="22" t="str">
        <v>S1G6 - ANTISSÉPTICOS OFTALMOLÓGICOS</v>
      </c>
      <c r="C489" s="20" t="str">
        <v>S1G6</v>
      </c>
      <c r="D489" s="10">
        <v>10000</v>
      </c>
      <c r="E489" s="20" t="str">
        <f t="shared" si="12"/>
        <v>Nível 3</v>
      </c>
    </row>
    <row r="490" spans="1:5" x14ac:dyDescent="0.25">
      <c r="A490" s="20">
        <v>479</v>
      </c>
      <c r="B490" s="22" t="str">
        <v>S1H - ANESTÉSICOS OFTALMOLÓGICOS LOCAIS</v>
      </c>
      <c r="C490" s="20" t="str">
        <v>S1H</v>
      </c>
      <c r="D490" s="10">
        <v>10000</v>
      </c>
      <c r="E490" s="20" t="str">
        <f t="shared" si="12"/>
        <v>Nível 3</v>
      </c>
    </row>
    <row r="491" spans="1:5" ht="30" x14ac:dyDescent="0.25">
      <c r="A491" s="20">
        <v>480</v>
      </c>
      <c r="B491" s="22" t="str">
        <v>S1K1 - LÁGRIMAS ARTIFICIAIS E LUBRIFICANTES OFTAMOLÓGICOS</v>
      </c>
      <c r="C491" s="20" t="str">
        <v>S1K1</v>
      </c>
      <c r="D491" s="10">
        <v>3000.8774223325263</v>
      </c>
      <c r="E491" s="20" t="str">
        <f t="shared" si="12"/>
        <v>Nível 3</v>
      </c>
    </row>
    <row r="492" spans="1:5" x14ac:dyDescent="0.25">
      <c r="A492" s="20">
        <v>481</v>
      </c>
      <c r="B492" s="22" t="str">
        <v>S1K9 - OUTROS PRODUTOS PARA OLHOS SECOS</v>
      </c>
      <c r="C492" s="20" t="str">
        <v>S1K9</v>
      </c>
      <c r="D492" s="10">
        <v>10000</v>
      </c>
      <c r="E492" s="20" t="str">
        <f t="shared" si="12"/>
        <v>Nível 3</v>
      </c>
    </row>
    <row r="493" spans="1:5" x14ac:dyDescent="0.25">
      <c r="A493" s="20">
        <v>482</v>
      </c>
      <c r="B493" s="22" t="str">
        <v>S1M - TÔNICOS E VITAMINAS OFTALMOLÓGICAS</v>
      </c>
      <c r="C493" s="20" t="str">
        <v>S1M</v>
      </c>
      <c r="D493" s="10">
        <v>6528.3455484899423</v>
      </c>
      <c r="E493" s="20" t="str">
        <f t="shared" si="12"/>
        <v>Nível 3</v>
      </c>
    </row>
    <row r="494" spans="1:5" ht="30" x14ac:dyDescent="0.25">
      <c r="A494" s="20">
        <v>483</v>
      </c>
      <c r="B494" s="22" t="str">
        <v>S1P - PRODUTOS ANTINEOVASCULARIZAÇÃO OCULAR</v>
      </c>
      <c r="C494" s="20" t="str">
        <v>S1P</v>
      </c>
      <c r="D494" s="10">
        <v>6757.153534322043</v>
      </c>
      <c r="E494" s="20" t="str">
        <f t="shared" si="12"/>
        <v>Nível 3</v>
      </c>
    </row>
    <row r="495" spans="1:5" ht="30" x14ac:dyDescent="0.25">
      <c r="A495" s="20">
        <v>484</v>
      </c>
      <c r="B495" s="22" t="str">
        <v>S1R - ANTIINFLAMATÓRIOS OFTALMOLÓGICOS NÃO ESTEROIDAIS</v>
      </c>
      <c r="C495" s="20" t="str">
        <v>S1R</v>
      </c>
      <c r="D495" s="10">
        <v>2145.6562083833269</v>
      </c>
      <c r="E495" s="20" t="str">
        <f t="shared" si="12"/>
        <v>Nível 2</v>
      </c>
    </row>
    <row r="496" spans="1:5" ht="30" x14ac:dyDescent="0.25">
      <c r="A496" s="20">
        <v>485</v>
      </c>
      <c r="B496" s="22" t="str">
        <v>S1S9 - OUTROS ADJUVANTES CIRÚRGICOS OFTALMOLÓGICOS</v>
      </c>
      <c r="C496" s="20" t="str">
        <v>S1S9</v>
      </c>
      <c r="D496" s="10">
        <v>10000</v>
      </c>
      <c r="E496" s="20" t="str">
        <f t="shared" si="12"/>
        <v>Nível 3</v>
      </c>
    </row>
    <row r="497" spans="1:5" ht="30" x14ac:dyDescent="0.25">
      <c r="A497" s="20">
        <v>486</v>
      </c>
      <c r="B497" s="22" t="str">
        <v>S1X1 - OUTROS PRODUTOS OFTALMOLÓGICO SISTÊMICOS</v>
      </c>
      <c r="C497" s="20" t="str">
        <v>S1X1</v>
      </c>
      <c r="D497" s="10">
        <v>5070.9894566900475</v>
      </c>
      <c r="E497" s="20" t="str">
        <f t="shared" si="12"/>
        <v>Nível 3</v>
      </c>
    </row>
    <row r="498" spans="1:5" ht="30" x14ac:dyDescent="0.25">
      <c r="A498" s="20">
        <v>487</v>
      </c>
      <c r="B498" s="22" t="str">
        <v>S1X2 - OUTROS PRODUTOS OFTALMOLÓGICO TÓPICOS</v>
      </c>
      <c r="C498" s="20" t="str">
        <v>S1X2</v>
      </c>
      <c r="D498" s="10">
        <v>5531.4536421884759</v>
      </c>
      <c r="E498" s="20" t="str">
        <f t="shared" si="12"/>
        <v>Nível 3</v>
      </c>
    </row>
    <row r="499" spans="1:5" x14ac:dyDescent="0.25">
      <c r="A499" s="20">
        <v>488</v>
      </c>
      <c r="B499" s="22" t="str">
        <v>S2A - ANTIINFECCIOSOS OTOLÓGICOS</v>
      </c>
      <c r="C499" s="20" t="str">
        <v>S2A</v>
      </c>
      <c r="D499" s="10">
        <v>9111.8741409373524</v>
      </c>
      <c r="E499" s="20" t="str">
        <f t="shared" si="12"/>
        <v>Nível 3</v>
      </c>
    </row>
    <row r="500" spans="1:5" ht="30" x14ac:dyDescent="0.25">
      <c r="A500" s="20">
        <v>489</v>
      </c>
      <c r="B500" s="22" t="str">
        <v>S2C - ASSOCIAÇÕES OTOLÓGICAS CORTICOSTERÓIDES COM ANTIINFECCIOSOS</v>
      </c>
      <c r="C500" s="20" t="str">
        <v>S2C</v>
      </c>
      <c r="D500" s="10">
        <v>7368.9737356369214</v>
      </c>
      <c r="E500" s="20" t="str">
        <f t="shared" si="12"/>
        <v>Nível 3</v>
      </c>
    </row>
    <row r="501" spans="1:5" ht="30" x14ac:dyDescent="0.25">
      <c r="A501" s="20">
        <v>490</v>
      </c>
      <c r="B501" s="22" t="str">
        <v>S2D1 - PRODUTOS PARA REMOÇÃO DA CERA DOS OUVIDOS</v>
      </c>
      <c r="C501" s="20" t="str">
        <v>S2D1</v>
      </c>
      <c r="D501" s="10">
        <v>8269.4797281564261</v>
      </c>
      <c r="E501" s="20" t="str">
        <f t="shared" si="12"/>
        <v>Nível 3</v>
      </c>
    </row>
    <row r="502" spans="1:5" ht="45" x14ac:dyDescent="0.25">
      <c r="A502" s="20">
        <v>491</v>
      </c>
      <c r="B502" s="22" t="str">
        <v>S3C - ASSOCIAÇÕES OTOLÓGICAS/OFTALMOLÓGICAS DE CORTICOSTERÓIDES COM ANTIINFECCIOSOS</v>
      </c>
      <c r="C502" s="20" t="str">
        <v>S3C</v>
      </c>
      <c r="D502" s="10">
        <v>10000</v>
      </c>
      <c r="E502" s="20" t="str">
        <f t="shared" si="12"/>
        <v>Nível 3</v>
      </c>
    </row>
    <row r="503" spans="1:5" ht="30" x14ac:dyDescent="0.25">
      <c r="A503" s="20">
        <v>492</v>
      </c>
      <c r="B503" s="22" t="str">
        <v>T1A - AGENTE DIAGNÓSTICO POR IMAGEM, BAIXA OSMOLARIDADE PARA ANGIO-UROGRAFIA</v>
      </c>
      <c r="C503" s="20" t="str">
        <v>T1A</v>
      </c>
      <c r="D503" s="10">
        <v>3480.6598883689321</v>
      </c>
      <c r="E503" s="20" t="str">
        <f t="shared" si="12"/>
        <v>Nível 3</v>
      </c>
    </row>
    <row r="504" spans="1:5" ht="30" x14ac:dyDescent="0.25">
      <c r="A504" s="20">
        <v>493</v>
      </c>
      <c r="B504" s="22" t="str">
        <v>T1B - AGENTE DIAGNÓSTICO POR IMAGEM, IÔNICOS PARA ANGIO-UROGRAFIA</v>
      </c>
      <c r="C504" s="20" t="str">
        <v>T1B</v>
      </c>
      <c r="D504" s="10">
        <v>10000</v>
      </c>
      <c r="E504" s="20" t="str">
        <f t="shared" si="12"/>
        <v>Nível 3</v>
      </c>
    </row>
    <row r="505" spans="1:5" ht="30" x14ac:dyDescent="0.25">
      <c r="A505" s="20">
        <v>494</v>
      </c>
      <c r="B505" s="22" t="str">
        <v>T1C - AGENTE DIAGNÓSTICO POR IMAGEM PARA GASTROENTEROGRAFIA</v>
      </c>
      <c r="C505" s="20" t="str">
        <v>T1C</v>
      </c>
      <c r="D505" s="10">
        <v>10000</v>
      </c>
      <c r="E505" s="20" t="str">
        <f t="shared" si="12"/>
        <v>Nível 3</v>
      </c>
    </row>
    <row r="506" spans="1:5" ht="30" x14ac:dyDescent="0.25">
      <c r="A506" s="20">
        <v>495</v>
      </c>
      <c r="B506" s="22" t="str">
        <v>T1E - AGENTE DIAGNÓSTICO POR IMAGEM PARA RESSONÂNCIA MAGNÉTICA</v>
      </c>
      <c r="C506" s="20" t="str">
        <v>T1E</v>
      </c>
      <c r="D506" s="10">
        <v>2881.7955194845772</v>
      </c>
      <c r="E506" s="20" t="str">
        <f t="shared" si="12"/>
        <v>Nível 3</v>
      </c>
    </row>
    <row r="507" spans="1:5" x14ac:dyDescent="0.25">
      <c r="A507" s="20">
        <v>496</v>
      </c>
      <c r="B507" s="22" t="str">
        <v>T1F - PRODUTOS PARA ULTRA-SONOGRAFIA</v>
      </c>
      <c r="C507" s="20" t="str">
        <v>T1F</v>
      </c>
      <c r="D507" s="10">
        <v>10000</v>
      </c>
      <c r="E507" s="20" t="str">
        <f t="shared" si="12"/>
        <v>Nível 3</v>
      </c>
    </row>
    <row r="508" spans="1:5" x14ac:dyDescent="0.25">
      <c r="A508" s="20">
        <v>497</v>
      </c>
      <c r="B508" s="22" t="str">
        <v>T1G - AGENTES PARA RADIODIAGNÓSTICO</v>
      </c>
      <c r="C508" s="20" t="str">
        <v>T1G</v>
      </c>
      <c r="D508" s="10">
        <v>10000</v>
      </c>
      <c r="E508" s="20" t="str">
        <f t="shared" si="12"/>
        <v>Nível 3</v>
      </c>
    </row>
    <row r="509" spans="1:5" ht="30" x14ac:dyDescent="0.25">
      <c r="A509" s="20">
        <v>498</v>
      </c>
      <c r="B509" s="22" t="str">
        <v>T1X - OUTROS PRODUTOS PARA DIAGNÓSTICO POR IMAGEM</v>
      </c>
      <c r="C509" s="20" t="str">
        <v>T1X</v>
      </c>
      <c r="D509" s="10">
        <v>10000</v>
      </c>
      <c r="E509" s="20" t="str">
        <f t="shared" si="12"/>
        <v>Nível 3</v>
      </c>
    </row>
    <row r="510" spans="1:5" x14ac:dyDescent="0.25">
      <c r="A510" s="20">
        <v>499</v>
      </c>
      <c r="B510" s="22" t="str">
        <v>T2X9 - TODOS OS OUTROS TESTES DIAGNÓSTICOS</v>
      </c>
      <c r="C510" s="20" t="str">
        <v>T2X9</v>
      </c>
      <c r="D510" s="10">
        <v>9453.0034964599308</v>
      </c>
      <c r="E510" s="20" t="str">
        <f t="shared" si="12"/>
        <v>Nível 3</v>
      </c>
    </row>
    <row r="511" spans="1:5" x14ac:dyDescent="0.25">
      <c r="A511" s="20">
        <v>500</v>
      </c>
      <c r="B511" s="22" t="str">
        <v>V07A2 - OUTROS PRODUTOS</v>
      </c>
      <c r="C511" s="20" t="str">
        <v>V07A2</v>
      </c>
      <c r="D511" s="10">
        <v>4507.2817795257952</v>
      </c>
      <c r="E511" s="20" t="str">
        <f t="shared" si="12"/>
        <v>Nível 3</v>
      </c>
    </row>
    <row r="512" spans="1:5" x14ac:dyDescent="0.25">
      <c r="A512" s="20">
        <v>501</v>
      </c>
      <c r="B512" s="22" t="str">
        <v>V3C - RADIOFÁRMACOS</v>
      </c>
      <c r="C512" s="20" t="str">
        <v>V3C</v>
      </c>
      <c r="D512" s="10">
        <v>10000</v>
      </c>
      <c r="E512" s="20" t="str">
        <f t="shared" si="12"/>
        <v>Nível 3</v>
      </c>
    </row>
    <row r="513" spans="1:5" ht="30" x14ac:dyDescent="0.25">
      <c r="A513" s="20">
        <v>502</v>
      </c>
      <c r="B513" s="22" t="str">
        <v>V3D - AGENTES DESINTOXICANTES PARA O TRATAMENTO DE NEOPLASISAS</v>
      </c>
      <c r="C513" s="20" t="str">
        <v>V3D</v>
      </c>
      <c r="D513" s="10">
        <v>3679.1450210035555</v>
      </c>
      <c r="E513" s="20" t="str">
        <f t="shared" si="12"/>
        <v>Nível 3</v>
      </c>
    </row>
    <row r="514" spans="1:5" x14ac:dyDescent="0.25">
      <c r="A514" s="20">
        <v>503</v>
      </c>
      <c r="B514" s="22" t="str">
        <v>V3F - AGENTES FERRO-QUELANTES</v>
      </c>
      <c r="C514" s="20" t="str">
        <v>V3F</v>
      </c>
      <c r="D514" s="10">
        <v>3676.9187522349116</v>
      </c>
      <c r="E514" s="20" t="str">
        <f t="shared" si="12"/>
        <v>Nível 3</v>
      </c>
    </row>
    <row r="515" spans="1:5" x14ac:dyDescent="0.25">
      <c r="A515" s="20">
        <v>504</v>
      </c>
      <c r="B515" s="22" t="str">
        <v>V3G1 - PRODUTOS PARA HIPERCALEMIA</v>
      </c>
      <c r="C515" s="20" t="str">
        <v>V3G1</v>
      </c>
      <c r="D515" s="10">
        <v>5965.1705975098348</v>
      </c>
      <c r="E515" s="20" t="str">
        <f t="shared" si="12"/>
        <v>Nível 3</v>
      </c>
    </row>
    <row r="516" spans="1:5" x14ac:dyDescent="0.25">
      <c r="A516" s="20">
        <v>505</v>
      </c>
      <c r="B516" s="22" t="str">
        <v>V3G2 - PRODUTOS PARA HIPERFOSFATEMIA</v>
      </c>
      <c r="C516" s="20" t="str">
        <v>V3G2</v>
      </c>
      <c r="D516" s="10">
        <v>6941.0880349839808</v>
      </c>
      <c r="E516" s="20" t="str">
        <f t="shared" si="12"/>
        <v>Nível 3</v>
      </c>
    </row>
    <row r="517" spans="1:5" x14ac:dyDescent="0.25">
      <c r="A517" s="20">
        <v>506</v>
      </c>
      <c r="B517" s="22" t="str">
        <v>V3H - ENZIMAS ANTIINFLAMATÓRIAS</v>
      </c>
      <c r="C517" s="20" t="str">
        <v>V3H</v>
      </c>
      <c r="D517" s="10">
        <v>10000</v>
      </c>
      <c r="E517" s="20" t="str">
        <f t="shared" si="12"/>
        <v>Nível 3</v>
      </c>
    </row>
    <row r="518" spans="1:5" ht="30" x14ac:dyDescent="0.25">
      <c r="A518" s="20">
        <v>507</v>
      </c>
      <c r="B518" s="22" t="str">
        <v>V3X - TODOS OS OUTROS PRODUTOS TERAPÊUTICOS</v>
      </c>
      <c r="C518" s="20" t="str">
        <v>V3X</v>
      </c>
      <c r="D518" s="10">
        <v>7392.0641179624945</v>
      </c>
      <c r="E518" s="20" t="str">
        <f t="shared" si="12"/>
        <v>Nível 3</v>
      </c>
    </row>
    <row r="519" spans="1:5" ht="45" x14ac:dyDescent="0.25">
      <c r="A519" s="20">
        <v>508</v>
      </c>
      <c r="B519" s="22" t="str">
        <v>V3X1 - PREPARAÇÃO DE ORIGEM HERBÁCEA PROMOTORA DA DEFESA ORGÂNICA CONTRA INFECÇÕES</v>
      </c>
      <c r="C519" s="20" t="str">
        <v>V3X1</v>
      </c>
      <c r="D519" s="10">
        <v>9996.0428918060243</v>
      </c>
      <c r="E519" s="20" t="str">
        <f t="shared" si="12"/>
        <v>Nível 3</v>
      </c>
    </row>
    <row r="520" spans="1:5" x14ac:dyDescent="0.25">
      <c r="A520" s="20">
        <v>509</v>
      </c>
      <c r="B520" s="22" t="str">
        <v>V3X9 - OUTRAS PREPARAÇÕES  TERAPÊUTICAS</v>
      </c>
      <c r="C520" s="20" t="str">
        <v>V3X9</v>
      </c>
      <c r="D520" s="10">
        <v>10000</v>
      </c>
      <c r="E520" s="20" t="str">
        <f t="shared" si="12"/>
        <v>Nível 3</v>
      </c>
    </row>
  </sheetData>
  <mergeCells count="6">
    <mergeCell ref="A10:E10"/>
    <mergeCell ref="A5:E5"/>
    <mergeCell ref="A6:E6"/>
    <mergeCell ref="A7:B7"/>
    <mergeCell ref="A8:E8"/>
    <mergeCell ref="A9:E9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CALC_IHH_2026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Amâncio Vitorino de Paulo</dc:creator>
  <cp:lastModifiedBy>Fabricio Missorino Lazaro</cp:lastModifiedBy>
  <cp:lastPrinted>2026-03-12T12:34:24Z</cp:lastPrinted>
  <dcterms:created xsi:type="dcterms:W3CDTF">2026-03-11T23:41:39Z</dcterms:created>
  <dcterms:modified xsi:type="dcterms:W3CDTF">2026-03-12T12:34:35Z</dcterms:modified>
</cp:coreProperties>
</file>