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T - Preços CMED\"/>
    </mc:Choice>
  </mc:AlternateContent>
  <bookViews>
    <workbookView xWindow="-28920" yWindow="660" windowWidth="29040" windowHeight="15840" tabRatio="592"/>
  </bookViews>
  <sheets>
    <sheet name="2026 - original" sheetId="53" r:id="rId1"/>
    <sheet name="2027 - 100%D" sheetId="36" r:id="rId2"/>
    <sheet name="2027 - 60%D" sheetId="37" r:id="rId3"/>
    <sheet name="FATORES DE CONVERSÃO PF" sheetId="12" state="hidden" r:id="rId4"/>
    <sheet name="fatores PMC" sheetId="13" state="hidden" r:id="rId5"/>
  </sheets>
  <definedNames>
    <definedName name="_xlnm.Print_Area" localSheetId="3">'FATORES DE CONVERSÃO PF'!$G$1:$AS$48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7" l="1"/>
  <c r="C3" i="36"/>
  <c r="R16" i="53" l="1"/>
  <c r="Q16" i="53"/>
  <c r="AN13" i="53"/>
  <c r="AN16" i="53" s="1"/>
  <c r="AM13" i="53"/>
  <c r="AM16" i="53" s="1"/>
  <c r="AL13" i="53"/>
  <c r="AL16" i="53" s="1"/>
  <c r="AK13" i="53"/>
  <c r="AK16" i="53" s="1"/>
  <c r="AJ13" i="53"/>
  <c r="AJ16" i="53" s="1"/>
  <c r="AI13" i="53"/>
  <c r="AI16" i="53" s="1"/>
  <c r="AH13" i="53"/>
  <c r="AH16" i="53" s="1"/>
  <c r="AG13" i="53"/>
  <c r="AG16" i="53" s="1"/>
  <c r="AG20" i="53" s="1"/>
  <c r="AF13" i="53"/>
  <c r="AF16" i="53" s="1"/>
  <c r="AE13" i="53"/>
  <c r="AE16" i="53" s="1"/>
  <c r="AD13" i="53"/>
  <c r="AD16" i="53" s="1"/>
  <c r="AC13" i="53"/>
  <c r="AC16" i="53" s="1"/>
  <c r="AB13" i="53"/>
  <c r="AB16" i="53" s="1"/>
  <c r="AA13" i="53"/>
  <c r="AA16" i="53" s="1"/>
  <c r="Z13" i="53"/>
  <c r="Z16" i="53" s="1"/>
  <c r="Y13" i="53"/>
  <c r="Y16" i="53" s="1"/>
  <c r="X13" i="53"/>
  <c r="X16" i="53" s="1"/>
  <c r="W13" i="53"/>
  <c r="W16" i="53" s="1"/>
  <c r="V13" i="53"/>
  <c r="V16" i="53" s="1"/>
  <c r="U13" i="53"/>
  <c r="U16" i="53" s="1"/>
  <c r="T13" i="53"/>
  <c r="T16" i="53" s="1"/>
  <c r="S13" i="53"/>
  <c r="S16" i="53" s="1"/>
  <c r="R13" i="53"/>
  <c r="Q13" i="53"/>
  <c r="P13" i="53"/>
  <c r="P16" i="53" s="1"/>
  <c r="O13" i="53"/>
  <c r="O16" i="53" s="1"/>
  <c r="N13" i="53"/>
  <c r="N16" i="53" s="1"/>
  <c r="M13" i="53"/>
  <c r="M16" i="53" s="1"/>
  <c r="L13" i="53"/>
  <c r="L16" i="53" s="1"/>
  <c r="K13" i="53"/>
  <c r="K16" i="53" s="1"/>
  <c r="J13" i="53"/>
  <c r="J16" i="53" s="1"/>
  <c r="I13" i="53"/>
  <c r="I16" i="53" s="1"/>
  <c r="H13" i="53"/>
  <c r="H16" i="53" s="1"/>
  <c r="G13" i="53"/>
  <c r="G16" i="53" s="1"/>
  <c r="F13" i="53"/>
  <c r="F16" i="53" s="1"/>
  <c r="E13" i="53"/>
  <c r="E16" i="53" s="1"/>
  <c r="D13" i="53"/>
  <c r="D16" i="53" s="1"/>
  <c r="C13" i="53"/>
  <c r="C16" i="53" s="1"/>
  <c r="B13" i="53"/>
  <c r="B16" i="53" s="1"/>
  <c r="I11" i="53"/>
  <c r="I14" i="53" s="1"/>
  <c r="AN10" i="53"/>
  <c r="AN11" i="53" s="1"/>
  <c r="AN14" i="53" s="1"/>
  <c r="AM10" i="53"/>
  <c r="AM11" i="53" s="1"/>
  <c r="AM14" i="53" s="1"/>
  <c r="AL10" i="53"/>
  <c r="AL11" i="53" s="1"/>
  <c r="AL14" i="53" s="1"/>
  <c r="AK10" i="53"/>
  <c r="AK11" i="53" s="1"/>
  <c r="AK14" i="53" s="1"/>
  <c r="AJ10" i="53"/>
  <c r="AJ11" i="53" s="1"/>
  <c r="AJ14" i="53" s="1"/>
  <c r="AI10" i="53"/>
  <c r="AI11" i="53" s="1"/>
  <c r="AI14" i="53" s="1"/>
  <c r="AH10" i="53"/>
  <c r="AH11" i="53" s="1"/>
  <c r="AH14" i="53" s="1"/>
  <c r="AG10" i="53"/>
  <c r="AG11" i="53" s="1"/>
  <c r="AG14" i="53" s="1"/>
  <c r="AF10" i="53"/>
  <c r="AF11" i="53" s="1"/>
  <c r="AF14" i="53" s="1"/>
  <c r="AE10" i="53"/>
  <c r="AE11" i="53" s="1"/>
  <c r="AE14" i="53" s="1"/>
  <c r="AD10" i="53"/>
  <c r="AD11" i="53" s="1"/>
  <c r="AD14" i="53" s="1"/>
  <c r="AC10" i="53"/>
  <c r="AC11" i="53" s="1"/>
  <c r="AC14" i="53" s="1"/>
  <c r="AB10" i="53"/>
  <c r="AB11" i="53" s="1"/>
  <c r="AB14" i="53" s="1"/>
  <c r="AA10" i="53"/>
  <c r="AA11" i="53" s="1"/>
  <c r="AA14" i="53" s="1"/>
  <c r="Z10" i="53"/>
  <c r="Z11" i="53" s="1"/>
  <c r="Z14" i="53" s="1"/>
  <c r="Y10" i="53"/>
  <c r="Y11" i="53" s="1"/>
  <c r="Y14" i="53" s="1"/>
  <c r="X10" i="53"/>
  <c r="X11" i="53" s="1"/>
  <c r="X14" i="53" s="1"/>
  <c r="W10" i="53"/>
  <c r="W11" i="53" s="1"/>
  <c r="W14" i="53" s="1"/>
  <c r="V10" i="53"/>
  <c r="V11" i="53" s="1"/>
  <c r="V14" i="53" s="1"/>
  <c r="U10" i="53"/>
  <c r="T10" i="53"/>
  <c r="S10" i="53"/>
  <c r="S11" i="53" s="1"/>
  <c r="R10" i="53"/>
  <c r="Q10" i="53"/>
  <c r="P10" i="53"/>
  <c r="O10" i="53"/>
  <c r="N10" i="53"/>
  <c r="M10" i="53"/>
  <c r="L10" i="53"/>
  <c r="K10" i="53"/>
  <c r="J10" i="53"/>
  <c r="J11" i="53" s="1"/>
  <c r="J14" i="53" s="1"/>
  <c r="I10" i="53"/>
  <c r="H10" i="53"/>
  <c r="H11" i="53" s="1"/>
  <c r="H14" i="53" s="1"/>
  <c r="G10" i="53"/>
  <c r="G11" i="53" s="1"/>
  <c r="G14" i="53" s="1"/>
  <c r="F10" i="53"/>
  <c r="F11" i="53" s="1"/>
  <c r="F14" i="53" s="1"/>
  <c r="E10" i="53"/>
  <c r="E11" i="53" s="1"/>
  <c r="E14" i="53" s="1"/>
  <c r="D10" i="53"/>
  <c r="D11" i="53" s="1"/>
  <c r="D14" i="53" s="1"/>
  <c r="C10" i="53"/>
  <c r="C11" i="53" s="1"/>
  <c r="C14" i="53" s="1"/>
  <c r="B10" i="53"/>
  <c r="B11" i="53" s="1"/>
  <c r="B14" i="53" s="1"/>
  <c r="AJ20" i="53" l="1"/>
  <c r="AL20" i="53"/>
  <c r="AL18" i="53"/>
  <c r="AL23" i="53"/>
  <c r="AJ23" i="53"/>
  <c r="AJ18" i="53"/>
  <c r="AJ21" i="53" s="1"/>
  <c r="G20" i="53"/>
  <c r="L11" i="53"/>
  <c r="L20" i="53" s="1"/>
  <c r="AB20" i="53"/>
  <c r="H20" i="53"/>
  <c r="AC20" i="53"/>
  <c r="AK20" i="53"/>
  <c r="AD20" i="53"/>
  <c r="B20" i="53"/>
  <c r="D20" i="53"/>
  <c r="AM20" i="53"/>
  <c r="F20" i="53"/>
  <c r="I20" i="53"/>
  <c r="R20" i="53"/>
  <c r="S20" i="53"/>
  <c r="V20" i="53"/>
  <c r="N11" i="53"/>
  <c r="N20" i="53" s="1"/>
  <c r="AE20" i="53"/>
  <c r="AG18" i="53"/>
  <c r="AG21" i="53" s="1"/>
  <c r="AG23" i="53"/>
  <c r="J20" i="53"/>
  <c r="AI20" i="53"/>
  <c r="M11" i="53"/>
  <c r="M20" i="53" s="1"/>
  <c r="M14" i="53"/>
  <c r="O11" i="53"/>
  <c r="O20" i="53" s="1"/>
  <c r="P11" i="53"/>
  <c r="P20" i="53" s="1"/>
  <c r="AF20" i="53"/>
  <c r="C20" i="53"/>
  <c r="AL21" i="53"/>
  <c r="E20" i="53"/>
  <c r="AN20" i="53"/>
  <c r="AH20" i="53"/>
  <c r="K11" i="53"/>
  <c r="K20" i="53" s="1"/>
  <c r="K14" i="53"/>
  <c r="Z20" i="53"/>
  <c r="AA20" i="53"/>
  <c r="Q11" i="53"/>
  <c r="Q20" i="53" s="1"/>
  <c r="R11" i="53"/>
  <c r="R14" i="53" s="1"/>
  <c r="Y20" i="53"/>
  <c r="W20" i="53"/>
  <c r="S14" i="53"/>
  <c r="T11" i="53"/>
  <c r="T20" i="53" s="1"/>
  <c r="U11" i="53"/>
  <c r="U14" i="53" s="1"/>
  <c r="X20" i="53"/>
  <c r="O14" i="53" l="1"/>
  <c r="P14" i="53"/>
  <c r="Q14" i="53"/>
  <c r="N14" i="53"/>
  <c r="T18" i="53"/>
  <c r="T21" i="53" s="1"/>
  <c r="T23" i="53"/>
  <c r="P18" i="53"/>
  <c r="P21" i="53" s="1"/>
  <c r="P23" i="53"/>
  <c r="Q23" i="53"/>
  <c r="Q18" i="53"/>
  <c r="Q21" i="53" s="1"/>
  <c r="M23" i="53"/>
  <c r="M18" i="53"/>
  <c r="M21" i="53" s="1"/>
  <c r="L23" i="53"/>
  <c r="L18" i="53"/>
  <c r="L21" i="53" s="1"/>
  <c r="K23" i="53"/>
  <c r="K18" i="53"/>
  <c r="K21" i="53" s="1"/>
  <c r="AF18" i="53"/>
  <c r="AF21" i="53" s="1"/>
  <c r="AF23" i="53"/>
  <c r="O18" i="53"/>
  <c r="O21" i="53" s="1"/>
  <c r="O23" i="53"/>
  <c r="W18" i="53"/>
  <c r="W21" i="53" s="1"/>
  <c r="W23" i="53"/>
  <c r="D18" i="53"/>
  <c r="D21" i="53" s="1"/>
  <c r="D23" i="53"/>
  <c r="T14" i="53"/>
  <c r="N23" i="53"/>
  <c r="N18" i="53"/>
  <c r="N21" i="53" s="1"/>
  <c r="J23" i="53"/>
  <c r="J18" i="53"/>
  <c r="J21" i="53" s="1"/>
  <c r="E23" i="53"/>
  <c r="E18" i="53"/>
  <c r="E21" i="53" s="1"/>
  <c r="AE18" i="53"/>
  <c r="AE21" i="53" s="1"/>
  <c r="AE23" i="53"/>
  <c r="X18" i="53"/>
  <c r="X21" i="53" s="1"/>
  <c r="X23" i="53"/>
  <c r="F18" i="53"/>
  <c r="F21" i="53" s="1"/>
  <c r="F23" i="53"/>
  <c r="L14" i="53"/>
  <c r="U20" i="53"/>
  <c r="AD23" i="53"/>
  <c r="AD18" i="53"/>
  <c r="AD21" i="53" s="1"/>
  <c r="AC18" i="53"/>
  <c r="AC21" i="53" s="1"/>
  <c r="AC23" i="53"/>
  <c r="AB23" i="53"/>
  <c r="AB18" i="53"/>
  <c r="AB21" i="53" s="1"/>
  <c r="AA18" i="53"/>
  <c r="AA21" i="53" s="1"/>
  <c r="AA23" i="53"/>
  <c r="AI23" i="53"/>
  <c r="AI18" i="53"/>
  <c r="AI21" i="53" s="1"/>
  <c r="AG26" i="53"/>
  <c r="AH23" i="53"/>
  <c r="AH18" i="53"/>
  <c r="AH21" i="53" s="1"/>
  <c r="AJ26" i="53"/>
  <c r="R23" i="53"/>
  <c r="R18" i="53"/>
  <c r="R21" i="53" s="1"/>
  <c r="B18" i="53"/>
  <c r="B21" i="53" s="1"/>
  <c r="B23" i="53"/>
  <c r="Z23" i="53"/>
  <c r="Z18" i="53"/>
  <c r="Z21" i="53" s="1"/>
  <c r="AN23" i="53"/>
  <c r="AN18" i="53"/>
  <c r="AN21" i="53" s="1"/>
  <c r="C18" i="53"/>
  <c r="C21" i="53" s="1"/>
  <c r="C23" i="53"/>
  <c r="V18" i="53"/>
  <c r="V21" i="53" s="1"/>
  <c r="V23" i="53"/>
  <c r="Y23" i="53"/>
  <c r="Y18" i="53"/>
  <c r="Y21" i="53" s="1"/>
  <c r="G18" i="53"/>
  <c r="G21" i="53" s="1"/>
  <c r="G23" i="53"/>
  <c r="S18" i="53"/>
  <c r="S21" i="53" s="1"/>
  <c r="S23" i="53"/>
  <c r="I23" i="53"/>
  <c r="I18" i="53"/>
  <c r="I21" i="53" s="1"/>
  <c r="H23" i="53"/>
  <c r="H18" i="53"/>
  <c r="H21" i="53" s="1"/>
  <c r="AL26" i="53"/>
  <c r="AM18" i="53"/>
  <c r="AM21" i="53" s="1"/>
  <c r="AM23" i="53"/>
  <c r="AK23" i="53"/>
  <c r="AK18" i="53"/>
  <c r="AK21" i="53" s="1"/>
  <c r="V26" i="53" l="1"/>
  <c r="AI26" i="53"/>
  <c r="AB26" i="53"/>
  <c r="AD26" i="53"/>
  <c r="AM26" i="53"/>
  <c r="L26" i="53"/>
  <c r="R26" i="53"/>
  <c r="AE26" i="53"/>
  <c r="AJ25" i="53"/>
  <c r="AJ27" i="53" s="1"/>
  <c r="AJ29" i="53"/>
  <c r="AH26" i="53"/>
  <c r="AG25" i="53"/>
  <c r="AG27" i="53" s="1"/>
  <c r="AG29" i="53"/>
  <c r="J26" i="53"/>
  <c r="Y26" i="53"/>
  <c r="D26" i="53"/>
  <c r="W26" i="53"/>
  <c r="K26" i="53"/>
  <c r="I26" i="53"/>
  <c r="S26" i="53"/>
  <c r="P26" i="53"/>
  <c r="G26" i="53"/>
  <c r="T26" i="53"/>
  <c r="AA26" i="53"/>
  <c r="C26" i="53"/>
  <c r="AN26" i="53"/>
  <c r="U18" i="53"/>
  <c r="U21" i="53" s="1"/>
  <c r="U23" i="53"/>
  <c r="Z26" i="53"/>
  <c r="B26" i="53"/>
  <c r="AL25" i="53"/>
  <c r="AL27" i="53" s="1"/>
  <c r="AL29" i="53"/>
  <c r="X26" i="53"/>
  <c r="H26" i="53"/>
  <c r="Q26" i="53"/>
  <c r="E26" i="53"/>
  <c r="AC26" i="53"/>
  <c r="O26" i="53"/>
  <c r="AF26" i="53"/>
  <c r="AK26" i="53"/>
  <c r="F26" i="53"/>
  <c r="M26" i="53"/>
  <c r="N26" i="53"/>
  <c r="AA25" i="53" l="1"/>
  <c r="AA27" i="53" s="1"/>
  <c r="AA29" i="53"/>
  <c r="S25" i="53"/>
  <c r="S27" i="53" s="1"/>
  <c r="S29" i="53"/>
  <c r="AC25" i="53"/>
  <c r="AC27" i="53" s="1"/>
  <c r="AC29" i="53"/>
  <c r="Q25" i="53"/>
  <c r="Q27" i="53" s="1"/>
  <c r="Q29" i="53"/>
  <c r="AE25" i="53"/>
  <c r="AE27" i="53" s="1"/>
  <c r="AE29" i="53"/>
  <c r="L25" i="53"/>
  <c r="L27" i="53" s="1"/>
  <c r="L29" i="53"/>
  <c r="J25" i="53"/>
  <c r="J27" i="53" s="1"/>
  <c r="J29" i="53"/>
  <c r="AH25" i="53"/>
  <c r="AH27" i="53" s="1"/>
  <c r="AH29" i="53"/>
  <c r="F25" i="53"/>
  <c r="F27" i="53" s="1"/>
  <c r="F29" i="53"/>
  <c r="Z25" i="53"/>
  <c r="Z27" i="53" s="1"/>
  <c r="Z29" i="53"/>
  <c r="AK25" i="53"/>
  <c r="AK27" i="53" s="1"/>
  <c r="AK29" i="53"/>
  <c r="AI25" i="53"/>
  <c r="AI27" i="53" s="1"/>
  <c r="AI29" i="53"/>
  <c r="T25" i="53"/>
  <c r="T27" i="53" s="1"/>
  <c r="T29" i="53"/>
  <c r="G25" i="53"/>
  <c r="G27" i="53" s="1"/>
  <c r="G29" i="53"/>
  <c r="H25" i="53"/>
  <c r="H27" i="53" s="1"/>
  <c r="H29" i="53"/>
  <c r="R25" i="53"/>
  <c r="R27" i="53" s="1"/>
  <c r="R29" i="53"/>
  <c r="X25" i="53"/>
  <c r="X27" i="53" s="1"/>
  <c r="X29" i="53"/>
  <c r="I25" i="53"/>
  <c r="I27" i="53" s="1"/>
  <c r="I29" i="53"/>
  <c r="M25" i="53"/>
  <c r="M27" i="53" s="1"/>
  <c r="M29" i="53"/>
  <c r="AN25" i="53"/>
  <c r="AN27" i="53" s="1"/>
  <c r="AN29" i="53"/>
  <c r="AF25" i="53"/>
  <c r="AF27" i="53" s="1"/>
  <c r="AF29" i="53"/>
  <c r="Y25" i="53"/>
  <c r="Y27" i="53" s="1"/>
  <c r="Y29" i="53"/>
  <c r="P25" i="53"/>
  <c r="P27" i="53" s="1"/>
  <c r="P29" i="53"/>
  <c r="AM25" i="53"/>
  <c r="AM27" i="53" s="1"/>
  <c r="AM29" i="53"/>
  <c r="K25" i="53"/>
  <c r="K27" i="53" s="1"/>
  <c r="K29" i="53"/>
  <c r="W25" i="53"/>
  <c r="W27" i="53" s="1"/>
  <c r="W29" i="53"/>
  <c r="U26" i="53"/>
  <c r="O25" i="53"/>
  <c r="O27" i="53" s="1"/>
  <c r="O29" i="53"/>
  <c r="N25" i="53"/>
  <c r="N27" i="53" s="1"/>
  <c r="N29" i="53"/>
  <c r="B25" i="53"/>
  <c r="B27" i="53" s="1"/>
  <c r="B29" i="53"/>
  <c r="D25" i="53"/>
  <c r="D27" i="53" s="1"/>
  <c r="D29" i="53"/>
  <c r="V25" i="53"/>
  <c r="V27" i="53" s="1"/>
  <c r="V29" i="53"/>
  <c r="E25" i="53"/>
  <c r="E27" i="53" s="1"/>
  <c r="E29" i="53"/>
  <c r="AD25" i="53"/>
  <c r="AD27" i="53" s="1"/>
  <c r="AD29" i="53"/>
  <c r="AB25" i="53"/>
  <c r="AB27" i="53" s="1"/>
  <c r="AB29" i="53"/>
  <c r="C25" i="53"/>
  <c r="C27" i="53" s="1"/>
  <c r="C29" i="53"/>
  <c r="U25" i="53" l="1"/>
  <c r="U27" i="53" s="1"/>
  <c r="U29" i="53"/>
  <c r="C4" i="37" l="1"/>
  <c r="O10" i="37" s="1"/>
  <c r="O18" i="37" s="1"/>
  <c r="N9" i="37"/>
  <c r="N17" i="37" s="1"/>
  <c r="O9" i="37"/>
  <c r="O17" i="37" s="1"/>
  <c r="J9" i="36"/>
  <c r="J17" i="36" s="1"/>
  <c r="C4" i="36"/>
  <c r="N10" i="37" l="1"/>
  <c r="N18" i="37" s="1"/>
  <c r="K10" i="37"/>
  <c r="K18" i="37" s="1"/>
  <c r="M10" i="37"/>
  <c r="M18" i="37" s="1"/>
  <c r="G10" i="36"/>
  <c r="G18" i="36" s="1"/>
  <c r="C9" i="37"/>
  <c r="C17" i="37" s="1"/>
  <c r="H9" i="37"/>
  <c r="H17" i="37" s="1"/>
  <c r="I9" i="37"/>
  <c r="I17" i="37" s="1"/>
  <c r="J9" i="37"/>
  <c r="J17" i="37" s="1"/>
  <c r="K9" i="37"/>
  <c r="K17" i="37" s="1"/>
  <c r="L9" i="37"/>
  <c r="M9" i="37"/>
  <c r="M17" i="37" s="1"/>
  <c r="L10" i="37"/>
  <c r="L18" i="37" s="1"/>
  <c r="N11" i="37"/>
  <c r="N19" i="37" s="1"/>
  <c r="O11" i="37"/>
  <c r="O19" i="37" s="1"/>
  <c r="N13" i="37"/>
  <c r="N14" i="37" s="1"/>
  <c r="C10" i="37"/>
  <c r="D10" i="37"/>
  <c r="D18" i="37" s="1"/>
  <c r="E9" i="37"/>
  <c r="H10" i="37"/>
  <c r="H18" i="37" s="1"/>
  <c r="G10" i="37"/>
  <c r="G18" i="37" s="1"/>
  <c r="F9" i="37"/>
  <c r="I10" i="37"/>
  <c r="I18" i="37" s="1"/>
  <c r="E10" i="37"/>
  <c r="E18" i="37" s="1"/>
  <c r="F10" i="37"/>
  <c r="F18" i="37" s="1"/>
  <c r="D9" i="37"/>
  <c r="G9" i="37"/>
  <c r="J10" i="37"/>
  <c r="J18" i="37" s="1"/>
  <c r="N9" i="36"/>
  <c r="O9" i="36"/>
  <c r="C10" i="36"/>
  <c r="C18" i="36" s="1"/>
  <c r="D10" i="36"/>
  <c r="D18" i="36" s="1"/>
  <c r="F9" i="36"/>
  <c r="K9" i="36"/>
  <c r="L9" i="36"/>
  <c r="E10" i="36"/>
  <c r="E18" i="36" s="1"/>
  <c r="F10" i="36"/>
  <c r="F18" i="36" s="1"/>
  <c r="G9" i="36"/>
  <c r="I9" i="36"/>
  <c r="H9" i="36"/>
  <c r="H10" i="36"/>
  <c r="I10" i="36"/>
  <c r="I18" i="36" s="1"/>
  <c r="O10" i="36"/>
  <c r="O18" i="36" s="1"/>
  <c r="E9" i="36"/>
  <c r="D9" i="36"/>
  <c r="C9" i="36"/>
  <c r="M9" i="36"/>
  <c r="N10" i="36"/>
  <c r="N18" i="36" s="1"/>
  <c r="M10" i="36"/>
  <c r="M18" i="36" s="1"/>
  <c r="J10" i="36"/>
  <c r="J11" i="36" s="1"/>
  <c r="L10" i="36"/>
  <c r="K10" i="36"/>
  <c r="M11" i="37" l="1"/>
  <c r="M19" i="37" s="1"/>
  <c r="K11" i="37"/>
  <c r="K19" i="37" s="1"/>
  <c r="H11" i="37"/>
  <c r="H19" i="37" s="1"/>
  <c r="L11" i="37"/>
  <c r="L19" i="37" s="1"/>
  <c r="L17" i="37"/>
  <c r="N16" i="37"/>
  <c r="N21" i="37" s="1"/>
  <c r="N29" i="37" s="1"/>
  <c r="O13" i="37"/>
  <c r="O14" i="37" s="1"/>
  <c r="F17" i="37"/>
  <c r="F11" i="37"/>
  <c r="F19" i="37" s="1"/>
  <c r="C11" i="37"/>
  <c r="C19" i="37" s="1"/>
  <c r="C18" i="37"/>
  <c r="I11" i="37"/>
  <c r="I19" i="37" s="1"/>
  <c r="G17" i="37"/>
  <c r="G11" i="37"/>
  <c r="G19" i="37" s="1"/>
  <c r="J11" i="37"/>
  <c r="E17" i="37"/>
  <c r="E11" i="37"/>
  <c r="E19" i="37" s="1"/>
  <c r="D17" i="37"/>
  <c r="D11" i="37"/>
  <c r="D19" i="37" s="1"/>
  <c r="I17" i="36"/>
  <c r="I11" i="36"/>
  <c r="G17" i="36"/>
  <c r="G11" i="36"/>
  <c r="G19" i="36" s="1"/>
  <c r="L17" i="36"/>
  <c r="L11" i="36"/>
  <c r="L19" i="36" s="1"/>
  <c r="H17" i="36"/>
  <c r="H11" i="36"/>
  <c r="H19" i="36" s="1"/>
  <c r="K17" i="36"/>
  <c r="K11" i="36"/>
  <c r="F17" i="36"/>
  <c r="F11" i="36"/>
  <c r="F19" i="36" s="1"/>
  <c r="M17" i="36"/>
  <c r="M11" i="36"/>
  <c r="C17" i="36"/>
  <c r="C11" i="36"/>
  <c r="D17" i="36"/>
  <c r="D11" i="36"/>
  <c r="O17" i="36"/>
  <c r="O11" i="36"/>
  <c r="O19" i="36" s="1"/>
  <c r="E17" i="36"/>
  <c r="E11" i="36"/>
  <c r="E19" i="36" s="1"/>
  <c r="N17" i="36"/>
  <c r="N11" i="36"/>
  <c r="N19" i="36" s="1"/>
  <c r="L18" i="36"/>
  <c r="J18" i="36"/>
  <c r="K18" i="36"/>
  <c r="H18" i="36"/>
  <c r="H13" i="37" l="1"/>
  <c r="H14" i="37" s="1"/>
  <c r="K13" i="37"/>
  <c r="K16" i="37" s="1"/>
  <c r="M13" i="37"/>
  <c r="F13" i="36"/>
  <c r="F14" i="36" s="1"/>
  <c r="C13" i="37"/>
  <c r="C14" i="37" s="1"/>
  <c r="N20" i="37"/>
  <c r="N28" i="37" s="1"/>
  <c r="L13" i="37"/>
  <c r="O16" i="37"/>
  <c r="O20" i="37" s="1"/>
  <c r="O28" i="37" s="1"/>
  <c r="N13" i="36"/>
  <c r="N14" i="36" s="1"/>
  <c r="D13" i="37"/>
  <c r="D16" i="37" s="1"/>
  <c r="H16" i="37"/>
  <c r="C16" i="37"/>
  <c r="E13" i="37"/>
  <c r="G13" i="37"/>
  <c r="I13" i="37"/>
  <c r="J19" i="37"/>
  <c r="J13" i="37"/>
  <c r="F13" i="37"/>
  <c r="K14" i="37"/>
  <c r="F16" i="36"/>
  <c r="F21" i="36" s="1"/>
  <c r="F29" i="36" s="1"/>
  <c r="H13" i="36"/>
  <c r="H14" i="36" s="1"/>
  <c r="E13" i="36"/>
  <c r="E14" i="36" s="1"/>
  <c r="I19" i="36"/>
  <c r="I13" i="36"/>
  <c r="G13" i="36"/>
  <c r="D19" i="36"/>
  <c r="D13" i="36"/>
  <c r="C19" i="36"/>
  <c r="C13" i="36"/>
  <c r="O13" i="36"/>
  <c r="L13" i="36"/>
  <c r="K19" i="36"/>
  <c r="K13" i="36"/>
  <c r="M19" i="36"/>
  <c r="M13" i="36"/>
  <c r="J19" i="36"/>
  <c r="J13" i="36"/>
  <c r="N22" i="37" l="1"/>
  <c r="N30" i="37" s="1"/>
  <c r="O21" i="37"/>
  <c r="O29" i="37" s="1"/>
  <c r="M14" i="37"/>
  <c r="M16" i="37"/>
  <c r="N16" i="36"/>
  <c r="F20" i="36"/>
  <c r="F28" i="36" s="1"/>
  <c r="H16" i="36"/>
  <c r="H20" i="36" s="1"/>
  <c r="H28" i="36" s="1"/>
  <c r="L14" i="37"/>
  <c r="L16" i="37"/>
  <c r="H21" i="37"/>
  <c r="H29" i="37" s="1"/>
  <c r="H20" i="37"/>
  <c r="H28" i="37" s="1"/>
  <c r="N24" i="37"/>
  <c r="E16" i="36"/>
  <c r="D14" i="37"/>
  <c r="J16" i="37"/>
  <c r="J14" i="37"/>
  <c r="I16" i="37"/>
  <c r="I14" i="37"/>
  <c r="E16" i="37"/>
  <c r="E14" i="37"/>
  <c r="K20" i="37"/>
  <c r="K28" i="37" s="1"/>
  <c r="K21" i="37"/>
  <c r="K29" i="37" s="1"/>
  <c r="F16" i="37"/>
  <c r="F14" i="37"/>
  <c r="G16" i="37"/>
  <c r="G14" i="37"/>
  <c r="C20" i="37"/>
  <c r="C28" i="37" s="1"/>
  <c r="C21" i="37"/>
  <c r="C29" i="37" s="1"/>
  <c r="D20" i="37"/>
  <c r="D28" i="37" s="1"/>
  <c r="D21" i="37"/>
  <c r="D29" i="37" s="1"/>
  <c r="G14" i="36"/>
  <c r="G16" i="36"/>
  <c r="I14" i="36"/>
  <c r="I16" i="36"/>
  <c r="F22" i="36"/>
  <c r="F30" i="36" s="1"/>
  <c r="O16" i="36"/>
  <c r="O14" i="36"/>
  <c r="C16" i="36"/>
  <c r="C14" i="36"/>
  <c r="M14" i="36"/>
  <c r="M16" i="36"/>
  <c r="N20" i="36"/>
  <c r="N28" i="36" s="1"/>
  <c r="K16" i="36"/>
  <c r="K14" i="36"/>
  <c r="L14" i="36"/>
  <c r="L16" i="36"/>
  <c r="J14" i="36"/>
  <c r="J16" i="36"/>
  <c r="D16" i="36"/>
  <c r="D14" i="36"/>
  <c r="H21" i="36" l="1"/>
  <c r="H29" i="36" s="1"/>
  <c r="E21" i="36"/>
  <c r="E29" i="36" s="1"/>
  <c r="N21" i="36"/>
  <c r="N29" i="36" s="1"/>
  <c r="E20" i="36"/>
  <c r="E28" i="36" s="1"/>
  <c r="N25" i="37"/>
  <c r="N27" i="37"/>
  <c r="N32" i="37" s="1"/>
  <c r="O22" i="37"/>
  <c r="M21" i="37"/>
  <c r="M29" i="37" s="1"/>
  <c r="M20" i="37"/>
  <c r="H22" i="37"/>
  <c r="H30" i="37" s="1"/>
  <c r="F24" i="36"/>
  <c r="F27" i="36" s="1"/>
  <c r="F32" i="36" s="1"/>
  <c r="L20" i="37"/>
  <c r="L21" i="37"/>
  <c r="L29" i="37" s="1"/>
  <c r="E20" i="37"/>
  <c r="E28" i="37" s="1"/>
  <c r="E21" i="37"/>
  <c r="E29" i="37" s="1"/>
  <c r="C22" i="37"/>
  <c r="C30" i="37" s="1"/>
  <c r="D22" i="37"/>
  <c r="D30" i="37" s="1"/>
  <c r="K22" i="37"/>
  <c r="K30" i="37" s="1"/>
  <c r="I21" i="37"/>
  <c r="I29" i="37" s="1"/>
  <c r="I20" i="37"/>
  <c r="I28" i="37" s="1"/>
  <c r="F20" i="37"/>
  <c r="F28" i="37" s="1"/>
  <c r="F21" i="37"/>
  <c r="F29" i="37" s="1"/>
  <c r="J21" i="37"/>
  <c r="J29" i="37" s="1"/>
  <c r="J20" i="37"/>
  <c r="J28" i="37" s="1"/>
  <c r="G20" i="37"/>
  <c r="G28" i="37" s="1"/>
  <c r="G21" i="37"/>
  <c r="G29" i="37" s="1"/>
  <c r="I20" i="36"/>
  <c r="I21" i="36"/>
  <c r="I29" i="36" s="1"/>
  <c r="G21" i="36"/>
  <c r="G29" i="36" s="1"/>
  <c r="G20" i="36"/>
  <c r="G28" i="36" s="1"/>
  <c r="N22" i="36"/>
  <c r="N30" i="36" s="1"/>
  <c r="C21" i="36"/>
  <c r="C29" i="36" s="1"/>
  <c r="C20" i="36"/>
  <c r="C28" i="36" s="1"/>
  <c r="L21" i="36"/>
  <c r="L29" i="36" s="1"/>
  <c r="L20" i="36"/>
  <c r="L28" i="36" s="1"/>
  <c r="O20" i="36"/>
  <c r="O28" i="36" s="1"/>
  <c r="O21" i="36"/>
  <c r="O29" i="36" s="1"/>
  <c r="J20" i="36"/>
  <c r="J28" i="36" s="1"/>
  <c r="J21" i="36"/>
  <c r="J29" i="36" s="1"/>
  <c r="M20" i="36"/>
  <c r="M28" i="36" s="1"/>
  <c r="M21" i="36"/>
  <c r="M29" i="36" s="1"/>
  <c r="K21" i="36"/>
  <c r="K29" i="36" s="1"/>
  <c r="K20" i="36"/>
  <c r="K28" i="36" s="1"/>
  <c r="D21" i="36"/>
  <c r="D29" i="36" s="1"/>
  <c r="D20" i="36"/>
  <c r="D28" i="36" s="1"/>
  <c r="H22" i="36"/>
  <c r="H30" i="36" s="1"/>
  <c r="E22" i="36"/>
  <c r="H24" i="37" l="1"/>
  <c r="F25" i="36"/>
  <c r="N31" i="37"/>
  <c r="H27" i="37"/>
  <c r="H32" i="37" s="1"/>
  <c r="O30" i="37"/>
  <c r="O24" i="37"/>
  <c r="M28" i="37"/>
  <c r="M22" i="37"/>
  <c r="N24" i="36"/>
  <c r="N27" i="36" s="1"/>
  <c r="N32" i="36" s="1"/>
  <c r="L28" i="37"/>
  <c r="L22" i="37"/>
  <c r="J22" i="37"/>
  <c r="J30" i="37" s="1"/>
  <c r="N33" i="37"/>
  <c r="N34" i="37" s="1"/>
  <c r="N37" i="37" s="1"/>
  <c r="H25" i="37"/>
  <c r="G22" i="37"/>
  <c r="G30" i="37" s="1"/>
  <c r="C24" i="37"/>
  <c r="K24" i="37"/>
  <c r="D24" i="37"/>
  <c r="I22" i="37"/>
  <c r="I30" i="37" s="1"/>
  <c r="F22" i="37"/>
  <c r="F30" i="37" s="1"/>
  <c r="E22" i="37"/>
  <c r="E30" i="37" s="1"/>
  <c r="H31" i="37"/>
  <c r="D22" i="36"/>
  <c r="D30" i="36" s="1"/>
  <c r="G22" i="36"/>
  <c r="G30" i="36" s="1"/>
  <c r="H24" i="36"/>
  <c r="I28" i="36"/>
  <c r="I22" i="36"/>
  <c r="F31" i="36"/>
  <c r="C22" i="36"/>
  <c r="C30" i="36" s="1"/>
  <c r="K22" i="36"/>
  <c r="K30" i="36" s="1"/>
  <c r="O22" i="36"/>
  <c r="O30" i="36" s="1"/>
  <c r="E30" i="36"/>
  <c r="E24" i="36"/>
  <c r="J22" i="36"/>
  <c r="L22" i="36"/>
  <c r="L30" i="36" s="1"/>
  <c r="M22" i="36"/>
  <c r="M30" i="36" s="1"/>
  <c r="N25" i="36" l="1"/>
  <c r="K25" i="37"/>
  <c r="D27" i="37"/>
  <c r="D32" i="37" s="1"/>
  <c r="J24" i="37"/>
  <c r="J27" i="37" s="1"/>
  <c r="J32" i="37" s="1"/>
  <c r="C27" i="37"/>
  <c r="C32" i="37" s="1"/>
  <c r="C25" i="37"/>
  <c r="O27" i="37"/>
  <c r="O25" i="37"/>
  <c r="M30" i="37"/>
  <c r="M24" i="37"/>
  <c r="F24" i="37"/>
  <c r="F27" i="37" s="1"/>
  <c r="F32" i="37" s="1"/>
  <c r="H27" i="36"/>
  <c r="H32" i="36" s="1"/>
  <c r="H25" i="36"/>
  <c r="G24" i="37"/>
  <c r="G27" i="37" s="1"/>
  <c r="G32" i="37" s="1"/>
  <c r="L30" i="37"/>
  <c r="L24" i="37"/>
  <c r="I24" i="37"/>
  <c r="H33" i="37"/>
  <c r="H34" i="37" s="1"/>
  <c r="H37" i="37" s="1"/>
  <c r="G24" i="36"/>
  <c r="D25" i="37"/>
  <c r="K27" i="37"/>
  <c r="E24" i="37"/>
  <c r="D24" i="36"/>
  <c r="F33" i="36"/>
  <c r="F34" i="36" s="1"/>
  <c r="F37" i="36" s="1"/>
  <c r="I30" i="36"/>
  <c r="I24" i="36"/>
  <c r="C24" i="36"/>
  <c r="M24" i="36"/>
  <c r="N31" i="36"/>
  <c r="K24" i="36"/>
  <c r="J30" i="36"/>
  <c r="J24" i="36"/>
  <c r="E27" i="36"/>
  <c r="E32" i="36" s="1"/>
  <c r="E25" i="36"/>
  <c r="L24" i="36"/>
  <c r="O24" i="36"/>
  <c r="F25" i="37" l="1"/>
  <c r="C31" i="37"/>
  <c r="C33" i="37" s="1"/>
  <c r="D31" i="37"/>
  <c r="H31" i="36"/>
  <c r="J25" i="37"/>
  <c r="I27" i="37"/>
  <c r="I32" i="37" s="1"/>
  <c r="G25" i="37"/>
  <c r="I25" i="37"/>
  <c r="J31" i="37"/>
  <c r="J33" i="37" s="1"/>
  <c r="O32" i="37"/>
  <c r="O31" i="37"/>
  <c r="O33" i="37" s="1"/>
  <c r="O34" i="37" s="1"/>
  <c r="O37" i="37" s="1"/>
  <c r="M27" i="37"/>
  <c r="M25" i="37"/>
  <c r="K32" i="37"/>
  <c r="G25" i="36"/>
  <c r="D27" i="36"/>
  <c r="D32" i="36" s="1"/>
  <c r="G27" i="36"/>
  <c r="G32" i="36" s="1"/>
  <c r="L27" i="37"/>
  <c r="L32" i="37" s="1"/>
  <c r="L25" i="37"/>
  <c r="N33" i="36"/>
  <c r="N34" i="36" s="1"/>
  <c r="N37" i="36" s="1"/>
  <c r="K31" i="37"/>
  <c r="F31" i="37"/>
  <c r="D33" i="37"/>
  <c r="D34" i="37" s="1"/>
  <c r="D37" i="37" s="1"/>
  <c r="E25" i="37"/>
  <c r="E27" i="37"/>
  <c r="E32" i="37" s="1"/>
  <c r="C34" i="37"/>
  <c r="C37" i="37" s="1"/>
  <c r="G31" i="37"/>
  <c r="D25" i="36"/>
  <c r="I25" i="36"/>
  <c r="I27" i="36"/>
  <c r="I32" i="36" s="1"/>
  <c r="L27" i="36"/>
  <c r="L32" i="36" s="1"/>
  <c r="L25" i="36"/>
  <c r="M25" i="36"/>
  <c r="M27" i="36"/>
  <c r="M32" i="36" s="1"/>
  <c r="H33" i="36"/>
  <c r="H34" i="36" s="1"/>
  <c r="H37" i="36" s="1"/>
  <c r="E31" i="36"/>
  <c r="O27" i="36"/>
  <c r="O32" i="36" s="1"/>
  <c r="O25" i="36"/>
  <c r="J25" i="36"/>
  <c r="J27" i="36"/>
  <c r="J32" i="36" s="1"/>
  <c r="C27" i="36"/>
  <c r="C32" i="36" s="1"/>
  <c r="C25" i="36"/>
  <c r="K25" i="36"/>
  <c r="K27" i="36"/>
  <c r="K32" i="36" s="1"/>
  <c r="D31" i="36"/>
  <c r="K33" i="37" l="1"/>
  <c r="K34" i="37" s="1"/>
  <c r="K37" i="37" s="1"/>
  <c r="I31" i="37"/>
  <c r="J34" i="37"/>
  <c r="J37" i="37" s="1"/>
  <c r="M32" i="37"/>
  <c r="M31" i="37"/>
  <c r="AB34" i="53"/>
  <c r="AB35" i="53" s="1"/>
  <c r="G31" i="36"/>
  <c r="G33" i="36" s="1"/>
  <c r="G34" i="36" s="1"/>
  <c r="G37" i="36" s="1"/>
  <c r="L31" i="37"/>
  <c r="E33" i="36"/>
  <c r="E34" i="36" s="1"/>
  <c r="E37" i="36" s="1"/>
  <c r="E31" i="37"/>
  <c r="F33" i="37"/>
  <c r="F34" i="37" s="1"/>
  <c r="F37" i="37" s="1"/>
  <c r="I33" i="37"/>
  <c r="I34" i="37" s="1"/>
  <c r="I37" i="37" s="1"/>
  <c r="G33" i="37"/>
  <c r="G34" i="37" s="1"/>
  <c r="G37" i="37" s="1"/>
  <c r="I31" i="36"/>
  <c r="J31" i="36"/>
  <c r="M31" i="36"/>
  <c r="M33" i="36" s="1"/>
  <c r="D33" i="36"/>
  <c r="D34" i="36" s="1"/>
  <c r="D37" i="36" s="1"/>
  <c r="C31" i="36"/>
  <c r="L31" i="36"/>
  <c r="K31" i="36"/>
  <c r="K33" i="36" s="1"/>
  <c r="O31" i="36"/>
  <c r="M33" i="37" l="1"/>
  <c r="M34" i="37" s="1"/>
  <c r="M37" i="37" s="1"/>
  <c r="L33" i="37"/>
  <c r="L34" i="37" s="1"/>
  <c r="L37" i="37" s="1"/>
  <c r="L33" i="36"/>
  <c r="L34" i="36" s="1"/>
  <c r="L37" i="36" s="1"/>
  <c r="O33" i="36"/>
  <c r="O34" i="36" s="1"/>
  <c r="O37" i="36" s="1"/>
  <c r="E33" i="37"/>
  <c r="E34" i="37" s="1"/>
  <c r="E37" i="37" s="1"/>
  <c r="C33" i="36"/>
  <c r="C34" i="36" s="1"/>
  <c r="C37" i="36" s="1"/>
  <c r="I33" i="36"/>
  <c r="I34" i="36" s="1"/>
  <c r="I37" i="36" s="1"/>
  <c r="K34" i="36"/>
  <c r="K37" i="36" s="1"/>
  <c r="M34" i="36"/>
  <c r="M37" i="36" s="1"/>
  <c r="J33" i="36"/>
  <c r="J34" i="36" s="1"/>
  <c r="J37" i="36" s="1"/>
  <c r="D15" i="12" l="1"/>
  <c r="AW44" i="12" l="1"/>
  <c r="B15" i="12"/>
  <c r="C15" i="12"/>
  <c r="B16" i="12"/>
  <c r="C16" i="12"/>
  <c r="D16" i="12"/>
  <c r="D10" i="12"/>
  <c r="C10" i="12"/>
  <c r="AD25" i="12" l="1"/>
  <c r="AD44" i="12"/>
  <c r="AD30" i="12"/>
  <c r="AD16" i="12"/>
  <c r="AW25" i="12"/>
  <c r="AR44" i="12"/>
  <c r="AR30" i="12"/>
  <c r="AR16" i="12"/>
  <c r="AW39" i="12"/>
  <c r="AX44" i="12"/>
  <c r="AX30" i="12"/>
  <c r="AX16" i="12"/>
  <c r="AW45" i="12"/>
  <c r="AJ44" i="12"/>
  <c r="AJ30" i="12"/>
  <c r="AJ16" i="12"/>
  <c r="AW31" i="12"/>
  <c r="V44" i="12"/>
  <c r="V30" i="12"/>
  <c r="V16" i="12"/>
  <c r="AW17" i="12"/>
  <c r="AI44" i="12"/>
  <c r="AI39" i="12"/>
  <c r="AI45" i="12"/>
  <c r="AI30" i="12"/>
  <c r="AI25" i="12"/>
  <c r="AI31" i="12"/>
  <c r="AI16" i="12"/>
  <c r="AI17" i="12"/>
  <c r="AW30" i="12"/>
  <c r="U44" i="12"/>
  <c r="U39" i="12"/>
  <c r="U45" i="12"/>
  <c r="U30" i="12"/>
  <c r="U25" i="12"/>
  <c r="U31" i="12"/>
  <c r="U16" i="12"/>
  <c r="U17" i="12"/>
  <c r="AW16" i="12"/>
  <c r="AR25" i="12"/>
  <c r="AR39" i="12"/>
  <c r="AD39" i="12"/>
  <c r="AD45" i="12"/>
  <c r="AD31" i="12"/>
  <c r="AD17" i="12"/>
  <c r="AR45" i="12"/>
  <c r="AR31" i="12"/>
  <c r="AR17" i="12"/>
  <c r="AX45" i="12"/>
  <c r="AX39" i="12"/>
  <c r="AX31" i="12"/>
  <c r="AX25" i="12"/>
  <c r="AX17" i="12"/>
  <c r="AJ45" i="12"/>
  <c r="AJ39" i="12"/>
  <c r="AJ31" i="12"/>
  <c r="AJ25" i="12"/>
  <c r="AJ17" i="12"/>
  <c r="V45" i="12"/>
  <c r="V39" i="12"/>
  <c r="V25" i="12"/>
  <c r="V31" i="12"/>
  <c r="V17" i="12"/>
  <c r="D12" i="12"/>
  <c r="D13" i="12"/>
  <c r="D14" i="12"/>
  <c r="B10" i="12"/>
  <c r="B13" i="12"/>
  <c r="B14" i="12"/>
  <c r="B12" i="12"/>
  <c r="R13" i="12" s="1"/>
  <c r="C12" i="12"/>
  <c r="AD27" i="12" s="1"/>
  <c r="C14" i="12"/>
  <c r="C13" i="12"/>
  <c r="AG44" i="12" l="1"/>
  <c r="AG30" i="12"/>
  <c r="AG16" i="12"/>
  <c r="AW28" i="12"/>
  <c r="AI28" i="12"/>
  <c r="U28" i="12"/>
  <c r="AH25" i="12"/>
  <c r="AH44" i="12"/>
  <c r="AH30" i="12"/>
  <c r="AH16" i="12"/>
  <c r="AW29" i="12"/>
  <c r="AI29" i="12"/>
  <c r="U29" i="12"/>
  <c r="AF39" i="12"/>
  <c r="AF44" i="12"/>
  <c r="AF30" i="12"/>
  <c r="AF16" i="12"/>
  <c r="AW27" i="12"/>
  <c r="AI27" i="12"/>
  <c r="U27" i="12"/>
  <c r="R39" i="12"/>
  <c r="R44" i="12"/>
  <c r="R30" i="12"/>
  <c r="R16" i="12"/>
  <c r="AW13" i="12"/>
  <c r="AI13" i="12"/>
  <c r="U13" i="12"/>
  <c r="T44" i="12"/>
  <c r="T30" i="12"/>
  <c r="T16" i="12"/>
  <c r="AW15" i="12"/>
  <c r="AI15" i="12"/>
  <c r="U15" i="12"/>
  <c r="S39" i="12"/>
  <c r="S44" i="12"/>
  <c r="S30" i="12"/>
  <c r="S16" i="12"/>
  <c r="AW14" i="12"/>
  <c r="AI14" i="12"/>
  <c r="U14" i="12"/>
  <c r="P13" i="12"/>
  <c r="P44" i="12"/>
  <c r="P30" i="12"/>
  <c r="P16" i="12"/>
  <c r="AW11" i="12"/>
  <c r="AI11" i="12"/>
  <c r="U11" i="12"/>
  <c r="R43" i="12"/>
  <c r="AV44" i="12"/>
  <c r="AV30" i="12"/>
  <c r="AV16" i="12"/>
  <c r="AW43" i="12"/>
  <c r="AI43" i="12"/>
  <c r="U43" i="12"/>
  <c r="AR42" i="12"/>
  <c r="AU44" i="12"/>
  <c r="AU30" i="12"/>
  <c r="AU16" i="12"/>
  <c r="AW42" i="12"/>
  <c r="AI42" i="12"/>
  <c r="U42" i="12"/>
  <c r="AT25" i="12"/>
  <c r="AT44" i="12"/>
  <c r="AT30" i="12"/>
  <c r="AT16" i="12"/>
  <c r="AW41" i="12"/>
  <c r="AI41" i="12"/>
  <c r="U41" i="12"/>
  <c r="AU25" i="12"/>
  <c r="AD42" i="12"/>
  <c r="AD29" i="12"/>
  <c r="AT29" i="12"/>
  <c r="AU42" i="12"/>
  <c r="AH42" i="12"/>
  <c r="AH41" i="12"/>
  <c r="AU13" i="12"/>
  <c r="AU39" i="12"/>
  <c r="T42" i="12"/>
  <c r="AU15" i="12"/>
  <c r="T11" i="12"/>
  <c r="P42" i="12"/>
  <c r="T41" i="12"/>
  <c r="AH15" i="12"/>
  <c r="AF41" i="12"/>
  <c r="AH28" i="12"/>
  <c r="C15" i="13"/>
  <c r="B15" i="13"/>
  <c r="D15" i="13"/>
  <c r="R27" i="12"/>
  <c r="AU27" i="12"/>
  <c r="AF13" i="12"/>
  <c r="P39" i="12"/>
  <c r="AF27" i="12"/>
  <c r="R25" i="12"/>
  <c r="AF15" i="12"/>
  <c r="T27" i="12"/>
  <c r="AV27" i="12"/>
  <c r="AF29" i="12"/>
  <c r="R42" i="12"/>
  <c r="AF25" i="12"/>
  <c r="AD13" i="12"/>
  <c r="AF42" i="12"/>
  <c r="AD11" i="12"/>
  <c r="AF11" i="12"/>
  <c r="P25" i="12"/>
  <c r="AT28" i="12"/>
  <c r="AR11" i="12"/>
  <c r="P41" i="12"/>
  <c r="T29" i="12"/>
  <c r="S25" i="12"/>
  <c r="AD14" i="12"/>
  <c r="AU43" i="12"/>
  <c r="P27" i="12"/>
  <c r="AV14" i="12"/>
  <c r="T25" i="12"/>
  <c r="AU11" i="12"/>
  <c r="AU41" i="12"/>
  <c r="R11" i="12"/>
  <c r="P15" i="12"/>
  <c r="AV11" i="12"/>
  <c r="AH11" i="12"/>
  <c r="AD43" i="12"/>
  <c r="P11" i="12"/>
  <c r="AV43" i="12"/>
  <c r="T14" i="12"/>
  <c r="AV29" i="12"/>
  <c r="AD41" i="12"/>
  <c r="R14" i="12"/>
  <c r="R41" i="12"/>
  <c r="P14" i="12"/>
  <c r="AV13" i="12"/>
  <c r="AV39" i="12"/>
  <c r="AT43" i="12"/>
  <c r="AR15" i="12"/>
  <c r="AH29" i="12"/>
  <c r="T13" i="12"/>
  <c r="T43" i="12"/>
  <c r="S14" i="12"/>
  <c r="S15" i="12"/>
  <c r="AU14" i="12"/>
  <c r="AF43" i="12"/>
  <c r="AV15" i="12"/>
  <c r="AV25" i="12"/>
  <c r="AT39" i="12"/>
  <c r="AH13" i="12"/>
  <c r="AH43" i="12"/>
  <c r="T15" i="12"/>
  <c r="AR14" i="12"/>
  <c r="S42" i="12"/>
  <c r="AT14" i="12"/>
  <c r="S27" i="12"/>
  <c r="R29" i="12"/>
  <c r="P29" i="12"/>
  <c r="AV42" i="12"/>
  <c r="AT15" i="12"/>
  <c r="AT41" i="12"/>
  <c r="AH14" i="12"/>
  <c r="AH39" i="12"/>
  <c r="T39" i="12"/>
  <c r="S43" i="12"/>
  <c r="AU29" i="12"/>
  <c r="AF14" i="12"/>
  <c r="R15" i="12"/>
  <c r="AV41" i="12"/>
  <c r="AT13" i="12"/>
  <c r="AT27" i="12"/>
  <c r="AH27" i="12"/>
  <c r="S29" i="12"/>
  <c r="S13" i="12"/>
  <c r="S41" i="12"/>
  <c r="P43" i="12"/>
  <c r="AT11" i="12"/>
  <c r="AT42" i="12"/>
  <c r="S11" i="12"/>
  <c r="AG45" i="12"/>
  <c r="AG31" i="12"/>
  <c r="AG17" i="12"/>
  <c r="AX28" i="12"/>
  <c r="AJ28" i="12"/>
  <c r="V28" i="12"/>
  <c r="AR29" i="12"/>
  <c r="AH45" i="12"/>
  <c r="AH31" i="12"/>
  <c r="AH17" i="12"/>
  <c r="AX29" i="12"/>
  <c r="AJ29" i="12"/>
  <c r="V29" i="12"/>
  <c r="AR27" i="12"/>
  <c r="AF45" i="12"/>
  <c r="AF31" i="12"/>
  <c r="AF17" i="12"/>
  <c r="AX27" i="12"/>
  <c r="AJ27" i="12"/>
  <c r="V27" i="12"/>
  <c r="AR13" i="12"/>
  <c r="R45" i="12"/>
  <c r="R31" i="12"/>
  <c r="R17" i="12"/>
  <c r="AX13" i="12"/>
  <c r="AJ13" i="12"/>
  <c r="V13" i="12"/>
  <c r="AD15" i="12"/>
  <c r="T45" i="12"/>
  <c r="T31" i="12"/>
  <c r="T17" i="12"/>
  <c r="AX15" i="12"/>
  <c r="AJ15" i="12"/>
  <c r="V15" i="12"/>
  <c r="S45" i="12"/>
  <c r="S31" i="12"/>
  <c r="S17" i="12"/>
  <c r="AX14" i="12"/>
  <c r="AJ14" i="12"/>
  <c r="V14" i="12"/>
  <c r="P45" i="12"/>
  <c r="P31" i="12"/>
  <c r="P17" i="12"/>
  <c r="AX11" i="12"/>
  <c r="AJ11" i="12"/>
  <c r="V11" i="12"/>
  <c r="AR43" i="12"/>
  <c r="AV45" i="12"/>
  <c r="AV31" i="12"/>
  <c r="AV17" i="12"/>
  <c r="AX43" i="12"/>
  <c r="AJ43" i="12"/>
  <c r="V43" i="12"/>
  <c r="AU45" i="12"/>
  <c r="AU31" i="12"/>
  <c r="AU17" i="12"/>
  <c r="AX42" i="12"/>
  <c r="AJ42" i="12"/>
  <c r="V42" i="12"/>
  <c r="AR41" i="12"/>
  <c r="AT45" i="12"/>
  <c r="AT31" i="12"/>
  <c r="AT17" i="12"/>
  <c r="AX41" i="12"/>
  <c r="AJ41" i="12"/>
  <c r="V41" i="12"/>
  <c r="AG43" i="12"/>
  <c r="AG28" i="12"/>
  <c r="AG27" i="12"/>
  <c r="AG41" i="12"/>
  <c r="AG42" i="12"/>
  <c r="AG25" i="12"/>
  <c r="AG29" i="12"/>
  <c r="AG39" i="12"/>
  <c r="AG15" i="12"/>
  <c r="AG13" i="12"/>
  <c r="AG11" i="12"/>
  <c r="AG14" i="12"/>
  <c r="AR28" i="12"/>
  <c r="AD28" i="12"/>
  <c r="S28" i="12"/>
  <c r="P28" i="12"/>
  <c r="T28" i="12"/>
  <c r="AF28" i="12"/>
  <c r="AU28" i="12"/>
  <c r="R28" i="12"/>
  <c r="AV28" i="12"/>
  <c r="B16" i="13" l="1"/>
  <c r="C16" i="13"/>
  <c r="D16" i="13"/>
  <c r="D10" i="13"/>
  <c r="C10" i="13"/>
  <c r="D14" i="13" l="1"/>
  <c r="D12" i="13"/>
  <c r="D13" i="13"/>
  <c r="B13" i="13"/>
  <c r="B14" i="13"/>
  <c r="B12" i="13"/>
  <c r="B10" i="13"/>
  <c r="C12" i="13"/>
  <c r="C14" i="13"/>
  <c r="C13" i="13"/>
  <c r="C11" i="12" l="1"/>
  <c r="B11" i="12"/>
  <c r="B9" i="13"/>
  <c r="C9" i="13"/>
  <c r="D9" i="13"/>
  <c r="D11" i="12"/>
  <c r="D7" i="12"/>
  <c r="C9" i="12"/>
  <c r="AC44" i="12" l="1"/>
  <c r="AC30" i="12"/>
  <c r="AC16" i="12"/>
  <c r="AW24" i="12"/>
  <c r="AI24" i="12"/>
  <c r="U24" i="12"/>
  <c r="AO44" i="12"/>
  <c r="AO30" i="12"/>
  <c r="AO16" i="12"/>
  <c r="AW36" i="12"/>
  <c r="AI36" i="12"/>
  <c r="U36" i="12"/>
  <c r="AS44" i="12"/>
  <c r="AS30" i="12"/>
  <c r="AS16" i="12"/>
  <c r="AW40" i="12"/>
  <c r="AI40" i="12"/>
  <c r="U40" i="12"/>
  <c r="Q43" i="12"/>
  <c r="Q44" i="12"/>
  <c r="Q30" i="12"/>
  <c r="Q16" i="12"/>
  <c r="AW12" i="12"/>
  <c r="AI12" i="12"/>
  <c r="U12" i="12"/>
  <c r="AE41" i="12"/>
  <c r="AE44" i="12"/>
  <c r="AE30" i="12"/>
  <c r="AE16" i="12"/>
  <c r="AW26" i="12"/>
  <c r="AI26" i="12"/>
  <c r="U26" i="12"/>
  <c r="AE25" i="12"/>
  <c r="R12" i="12"/>
  <c r="Q14" i="12"/>
  <c r="AT12" i="12"/>
  <c r="Q41" i="12"/>
  <c r="Q39" i="12"/>
  <c r="Q42" i="12"/>
  <c r="AE12" i="12"/>
  <c r="AV26" i="12"/>
  <c r="AR12" i="12"/>
  <c r="Q12" i="12"/>
  <c r="Q27" i="12"/>
  <c r="T12" i="12"/>
  <c r="AH12" i="12"/>
  <c r="Q29" i="12"/>
  <c r="AU26" i="12"/>
  <c r="Q11" i="12"/>
  <c r="AG12" i="12"/>
  <c r="Q26" i="12"/>
  <c r="AE11" i="12"/>
  <c r="Q13" i="12"/>
  <c r="P12" i="12"/>
  <c r="AV12" i="12"/>
  <c r="S12" i="12"/>
  <c r="Q25" i="12"/>
  <c r="AD12" i="12"/>
  <c r="AH26" i="12"/>
  <c r="Q15" i="12"/>
  <c r="AF12" i="12"/>
  <c r="Q28" i="12"/>
  <c r="AE26" i="12"/>
  <c r="AU12" i="12"/>
  <c r="AT26" i="12"/>
  <c r="AR26" i="12"/>
  <c r="AE43" i="12"/>
  <c r="AF26" i="12"/>
  <c r="AD26" i="12"/>
  <c r="AE39" i="12"/>
  <c r="T26" i="12"/>
  <c r="AE13" i="12"/>
  <c r="AE29" i="12"/>
  <c r="S26" i="12"/>
  <c r="AE15" i="12"/>
  <c r="AE27" i="12"/>
  <c r="AE14" i="12"/>
  <c r="R26" i="12"/>
  <c r="AE42" i="12"/>
  <c r="AG26" i="12"/>
  <c r="P26" i="12"/>
  <c r="AE28" i="12"/>
  <c r="AC45" i="12"/>
  <c r="AC31" i="12"/>
  <c r="AC17" i="12"/>
  <c r="AX24" i="12"/>
  <c r="AJ24" i="12"/>
  <c r="V24" i="12"/>
  <c r="AO45" i="12"/>
  <c r="AO31" i="12"/>
  <c r="AO17" i="12"/>
  <c r="AX36" i="12"/>
  <c r="AJ36" i="12"/>
  <c r="V36" i="12"/>
  <c r="AS45" i="12"/>
  <c r="AS31" i="12"/>
  <c r="AS17" i="12"/>
  <c r="AX40" i="12"/>
  <c r="AJ40" i="12"/>
  <c r="V40" i="12"/>
  <c r="Q45" i="12"/>
  <c r="Q31" i="12"/>
  <c r="Q17" i="12"/>
  <c r="AX12" i="12"/>
  <c r="AJ12" i="12"/>
  <c r="V12" i="12"/>
  <c r="AE45" i="12"/>
  <c r="AE31" i="12"/>
  <c r="AE17" i="12"/>
  <c r="AX26" i="12"/>
  <c r="AJ26" i="12"/>
  <c r="V26" i="12"/>
  <c r="B6" i="12"/>
  <c r="B8" i="12"/>
  <c r="N28" i="12" s="1"/>
  <c r="AC36" i="12"/>
  <c r="AC39" i="12"/>
  <c r="AC43" i="12"/>
  <c r="AC24" i="12"/>
  <c r="AC26" i="12"/>
  <c r="AC28" i="12"/>
  <c r="AC40" i="12"/>
  <c r="AC41" i="12"/>
  <c r="AC29" i="12"/>
  <c r="AC42" i="12"/>
  <c r="AC25" i="12"/>
  <c r="AC27" i="12"/>
  <c r="AR24" i="12"/>
  <c r="AD24" i="12"/>
  <c r="AU24" i="12"/>
  <c r="AH24" i="12"/>
  <c r="AT24" i="12"/>
  <c r="AF24" i="12"/>
  <c r="AV24" i="12"/>
  <c r="AG24" i="12"/>
  <c r="AO41" i="12"/>
  <c r="AO26" i="12"/>
  <c r="AO36" i="12"/>
  <c r="AO40" i="12"/>
  <c r="AO25" i="12"/>
  <c r="AO29" i="12"/>
  <c r="AO43" i="12"/>
  <c r="AO24" i="12"/>
  <c r="AO27" i="12"/>
  <c r="AO39" i="12"/>
  <c r="AO28" i="12"/>
  <c r="AO42" i="12"/>
  <c r="AD36" i="12"/>
  <c r="AR36" i="12"/>
  <c r="T36" i="12"/>
  <c r="AT36" i="12"/>
  <c r="P36" i="12"/>
  <c r="R36" i="12"/>
  <c r="AU36" i="12"/>
  <c r="S36" i="12"/>
  <c r="AH36" i="12"/>
  <c r="AV36" i="12"/>
  <c r="AF36" i="12"/>
  <c r="AG36" i="12"/>
  <c r="Q24" i="12"/>
  <c r="Q36" i="12"/>
  <c r="AE24" i="12"/>
  <c r="AS41" i="12"/>
  <c r="AS26" i="12"/>
  <c r="AS36" i="12"/>
  <c r="AS40" i="12"/>
  <c r="AS25" i="12"/>
  <c r="AS29" i="12"/>
  <c r="AS39" i="12"/>
  <c r="AS28" i="12"/>
  <c r="AS42" i="12"/>
  <c r="AS43" i="12"/>
  <c r="AS24" i="12"/>
  <c r="AS27" i="12"/>
  <c r="AD40" i="12"/>
  <c r="AR40" i="12"/>
  <c r="S40" i="12"/>
  <c r="AV40" i="12"/>
  <c r="P40" i="12"/>
  <c r="AF40" i="12"/>
  <c r="AH40" i="12"/>
  <c r="AT40" i="12"/>
  <c r="R40" i="12"/>
  <c r="AU40" i="12"/>
  <c r="T40" i="12"/>
  <c r="AG40" i="12"/>
  <c r="Q40" i="12"/>
  <c r="AE36" i="12"/>
  <c r="AE40" i="12"/>
  <c r="R24" i="12"/>
  <c r="T24" i="12"/>
  <c r="P24" i="12"/>
  <c r="S24" i="12"/>
  <c r="AS12" i="12"/>
  <c r="AS15" i="12"/>
  <c r="AS13" i="12"/>
  <c r="AS11" i="12"/>
  <c r="AS14" i="12"/>
  <c r="AO13" i="12"/>
  <c r="AO11" i="12"/>
  <c r="AO14" i="12"/>
  <c r="AO12" i="12"/>
  <c r="AO15" i="12"/>
  <c r="AC15" i="12"/>
  <c r="AC13" i="12"/>
  <c r="AC14" i="12"/>
  <c r="AC12" i="12"/>
  <c r="AC11" i="12"/>
  <c r="C8" i="12"/>
  <c r="B7" i="12"/>
  <c r="D8" i="12"/>
  <c r="D4" i="12"/>
  <c r="C7" i="12"/>
  <c r="C4" i="12"/>
  <c r="P9" i="12" l="1"/>
  <c r="X44" i="12"/>
  <c r="X30" i="12"/>
  <c r="X16" i="12"/>
  <c r="AW19" i="12"/>
  <c r="AI19" i="12"/>
  <c r="U19" i="12"/>
  <c r="AA44" i="12"/>
  <c r="AA30" i="12"/>
  <c r="AA16" i="12"/>
  <c r="AW22" i="12"/>
  <c r="AI22" i="12"/>
  <c r="U22" i="12"/>
  <c r="AL44" i="12"/>
  <c r="AL30" i="12"/>
  <c r="AL16" i="12"/>
  <c r="AW33" i="12"/>
  <c r="AI33" i="12"/>
  <c r="U33" i="12"/>
  <c r="AP44" i="12"/>
  <c r="AP30" i="12"/>
  <c r="AP16" i="12"/>
  <c r="AW37" i="12"/>
  <c r="AI37" i="12"/>
  <c r="U37" i="12"/>
  <c r="M44" i="12"/>
  <c r="M30" i="12"/>
  <c r="M16" i="12"/>
  <c r="AW8" i="12"/>
  <c r="AI8" i="12"/>
  <c r="U8" i="12"/>
  <c r="AB44" i="12"/>
  <c r="AB30" i="12"/>
  <c r="AB16" i="12"/>
  <c r="AW23" i="12"/>
  <c r="AI23" i="12"/>
  <c r="U23" i="12"/>
  <c r="N43" i="12"/>
  <c r="N44" i="12"/>
  <c r="N30" i="12"/>
  <c r="N16" i="12"/>
  <c r="AW9" i="12"/>
  <c r="AI9" i="12"/>
  <c r="U9" i="12"/>
  <c r="L41" i="12"/>
  <c r="L44" i="12"/>
  <c r="L30" i="12"/>
  <c r="L16" i="12"/>
  <c r="AW7" i="12"/>
  <c r="AI7" i="12"/>
  <c r="U7" i="12"/>
  <c r="L13" i="12"/>
  <c r="S7" i="12"/>
  <c r="L27" i="12"/>
  <c r="L25" i="12"/>
  <c r="AO9" i="12"/>
  <c r="P7" i="12"/>
  <c r="L11" i="12"/>
  <c r="AE9" i="12"/>
  <c r="L43" i="12"/>
  <c r="Q9" i="12"/>
  <c r="L40" i="12"/>
  <c r="T7" i="12"/>
  <c r="R7" i="12"/>
  <c r="L14" i="12"/>
  <c r="AG9" i="12"/>
  <c r="AD7" i="12"/>
  <c r="AT7" i="12"/>
  <c r="N41" i="12"/>
  <c r="AC9" i="12"/>
  <c r="N14" i="12"/>
  <c r="AS7" i="12"/>
  <c r="L36" i="12"/>
  <c r="L9" i="12"/>
  <c r="S9" i="12"/>
  <c r="AE7" i="12"/>
  <c r="AR9" i="12"/>
  <c r="N39" i="12"/>
  <c r="N15" i="12"/>
  <c r="L12" i="12"/>
  <c r="L15" i="12"/>
  <c r="R9" i="12"/>
  <c r="AG7" i="12"/>
  <c r="AT9" i="12"/>
  <c r="N29" i="12"/>
  <c r="L7" i="12"/>
  <c r="N13" i="12"/>
  <c r="AC7" i="12"/>
  <c r="AH7" i="12"/>
  <c r="L26" i="12"/>
  <c r="N25" i="12"/>
  <c r="N12" i="12"/>
  <c r="AD9" i="12"/>
  <c r="AU9" i="12"/>
  <c r="N11" i="12"/>
  <c r="AF9" i="12"/>
  <c r="N26" i="12"/>
  <c r="N42" i="12"/>
  <c r="N9" i="12"/>
  <c r="AH9" i="12"/>
  <c r="AS9" i="12"/>
  <c r="N27" i="12"/>
  <c r="N40" i="12"/>
  <c r="N36" i="12"/>
  <c r="T9" i="12"/>
  <c r="N7" i="12"/>
  <c r="AV9" i="12"/>
  <c r="N24" i="12"/>
  <c r="AO7" i="12"/>
  <c r="AV7" i="12"/>
  <c r="L28" i="12"/>
  <c r="L39" i="12"/>
  <c r="AF7" i="12"/>
  <c r="AU7" i="12"/>
  <c r="L24" i="12"/>
  <c r="L42" i="12"/>
  <c r="Q7" i="12"/>
  <c r="AR7" i="12"/>
  <c r="L29" i="12"/>
  <c r="X45" i="12"/>
  <c r="X31" i="12"/>
  <c r="X17" i="12"/>
  <c r="AX19" i="12"/>
  <c r="AJ19" i="12"/>
  <c r="V19" i="12"/>
  <c r="AA45" i="12"/>
  <c r="AA31" i="12"/>
  <c r="AA17" i="12"/>
  <c r="AX22" i="12"/>
  <c r="AJ22" i="12"/>
  <c r="V22" i="12"/>
  <c r="AL45" i="12"/>
  <c r="AL31" i="12"/>
  <c r="AL17" i="12"/>
  <c r="AX33" i="12"/>
  <c r="AJ33" i="12"/>
  <c r="V33" i="12"/>
  <c r="AP45" i="12"/>
  <c r="AP31" i="12"/>
  <c r="AP17" i="12"/>
  <c r="AX37" i="12"/>
  <c r="AJ37" i="12"/>
  <c r="V37" i="12"/>
  <c r="M45" i="12"/>
  <c r="M31" i="12"/>
  <c r="M17" i="12"/>
  <c r="AX8" i="12"/>
  <c r="AJ8" i="12"/>
  <c r="V8" i="12"/>
  <c r="AB45" i="12"/>
  <c r="AB31" i="12"/>
  <c r="AB17" i="12"/>
  <c r="AX23" i="12"/>
  <c r="AJ23" i="12"/>
  <c r="V23" i="12"/>
  <c r="N45" i="12"/>
  <c r="N31" i="12"/>
  <c r="N17" i="12"/>
  <c r="AX9" i="12"/>
  <c r="AJ9" i="12"/>
  <c r="V9" i="12"/>
  <c r="L45" i="12"/>
  <c r="L31" i="12"/>
  <c r="L17" i="12"/>
  <c r="AX7" i="12"/>
  <c r="AJ7" i="12"/>
  <c r="V7" i="12"/>
  <c r="AC37" i="12"/>
  <c r="L37" i="12"/>
  <c r="AS37" i="12"/>
  <c r="C11" i="13"/>
  <c r="D7" i="13"/>
  <c r="C6" i="12"/>
  <c r="C5" i="12"/>
  <c r="AV20" i="12" s="1"/>
  <c r="AC23" i="12"/>
  <c r="AS23" i="12"/>
  <c r="N22" i="12"/>
  <c r="AA37" i="12"/>
  <c r="AA23" i="12"/>
  <c r="AA25" i="12"/>
  <c r="AA27" i="12"/>
  <c r="AA29" i="12"/>
  <c r="AA36" i="12"/>
  <c r="AA41" i="12"/>
  <c r="AA42" i="12"/>
  <c r="AA40" i="12"/>
  <c r="AA22" i="12"/>
  <c r="AA28" i="12"/>
  <c r="AA43" i="12"/>
  <c r="AA24" i="12"/>
  <c r="AA26" i="12"/>
  <c r="AA39" i="12"/>
  <c r="AR22" i="12"/>
  <c r="AD22" i="12"/>
  <c r="AU22" i="12"/>
  <c r="AF22" i="12"/>
  <c r="AT22" i="12"/>
  <c r="AV22" i="12"/>
  <c r="AH22" i="12"/>
  <c r="AG22" i="12"/>
  <c r="AE22" i="12"/>
  <c r="AL42" i="12"/>
  <c r="AL23" i="12"/>
  <c r="AL27" i="12"/>
  <c r="AL37" i="12"/>
  <c r="AL41" i="12"/>
  <c r="AL22" i="12"/>
  <c r="AL26" i="12"/>
  <c r="AL36" i="12"/>
  <c r="AL25" i="12"/>
  <c r="AL39" i="12"/>
  <c r="AL28" i="12"/>
  <c r="AL43" i="12"/>
  <c r="AL24" i="12"/>
  <c r="AL29" i="12"/>
  <c r="AL40" i="12"/>
  <c r="AD33" i="12"/>
  <c r="AR33" i="12"/>
  <c r="T33" i="12"/>
  <c r="AH33" i="12"/>
  <c r="AT33" i="12"/>
  <c r="R33" i="12"/>
  <c r="S33" i="12"/>
  <c r="AU33" i="12"/>
  <c r="AV33" i="12"/>
  <c r="P33" i="12"/>
  <c r="AF33" i="12"/>
  <c r="AG33" i="12"/>
  <c r="AB36" i="12"/>
  <c r="AB40" i="12"/>
  <c r="AB42" i="12"/>
  <c r="AB23" i="12"/>
  <c r="AB25" i="12"/>
  <c r="AB27" i="12"/>
  <c r="AB39" i="12"/>
  <c r="AB43" i="12"/>
  <c r="AB22" i="12"/>
  <c r="AB26" i="12"/>
  <c r="AB28" i="12"/>
  <c r="AB37" i="12"/>
  <c r="AB24" i="12"/>
  <c r="AB41" i="12"/>
  <c r="AB29" i="12"/>
  <c r="AR23" i="12"/>
  <c r="AD23" i="12"/>
  <c r="AU23" i="12"/>
  <c r="AH23" i="12"/>
  <c r="AT23" i="12"/>
  <c r="AV23" i="12"/>
  <c r="AF23" i="12"/>
  <c r="AG23" i="12"/>
  <c r="AE23" i="12"/>
  <c r="L23" i="12"/>
  <c r="L22" i="12"/>
  <c r="AO22" i="12"/>
  <c r="AC22" i="12"/>
  <c r="AP42" i="12"/>
  <c r="AP23" i="12"/>
  <c r="AP27" i="12"/>
  <c r="AP37" i="12"/>
  <c r="AP41" i="12"/>
  <c r="AP22" i="12"/>
  <c r="AP26" i="12"/>
  <c r="AP40" i="12"/>
  <c r="AP29" i="12"/>
  <c r="AP43" i="12"/>
  <c r="AP24" i="12"/>
  <c r="AP28" i="12"/>
  <c r="AP36" i="12"/>
  <c r="AP25" i="12"/>
  <c r="AP39" i="12"/>
  <c r="AR37" i="12"/>
  <c r="AD37" i="12"/>
  <c r="AH37" i="12"/>
  <c r="AT37" i="12"/>
  <c r="S37" i="12"/>
  <c r="P37" i="12"/>
  <c r="R37" i="12"/>
  <c r="AU37" i="12"/>
  <c r="AV37" i="12"/>
  <c r="AF37" i="12"/>
  <c r="T37" i="12"/>
  <c r="AG37" i="12"/>
  <c r="Q37" i="12"/>
  <c r="AE37" i="12"/>
  <c r="AO23" i="12"/>
  <c r="X36" i="12"/>
  <c r="X40" i="12"/>
  <c r="X41" i="12"/>
  <c r="X43" i="12"/>
  <c r="X22" i="12"/>
  <c r="X24" i="12"/>
  <c r="X26" i="12"/>
  <c r="X28" i="12"/>
  <c r="X37" i="12"/>
  <c r="X39" i="12"/>
  <c r="X29" i="12"/>
  <c r="X25" i="12"/>
  <c r="X27" i="12"/>
  <c r="X42" i="12"/>
  <c r="X23" i="12"/>
  <c r="AD19" i="12"/>
  <c r="AR19" i="12"/>
  <c r="AT19" i="12"/>
  <c r="AU19" i="12"/>
  <c r="AH19" i="12"/>
  <c r="AV19" i="12"/>
  <c r="AF19" i="12"/>
  <c r="AG19" i="12"/>
  <c r="M42" i="12"/>
  <c r="M39" i="12"/>
  <c r="M40" i="12"/>
  <c r="M41" i="12"/>
  <c r="M37" i="12"/>
  <c r="M36" i="12"/>
  <c r="M43" i="12"/>
  <c r="AS22" i="12"/>
  <c r="N37" i="12"/>
  <c r="AO37" i="12"/>
  <c r="AS8" i="12"/>
  <c r="M27" i="12"/>
  <c r="M22" i="12"/>
  <c r="M24" i="12"/>
  <c r="M25" i="12"/>
  <c r="M28" i="12"/>
  <c r="M29" i="12"/>
  <c r="M23" i="12"/>
  <c r="M26" i="12"/>
  <c r="S19" i="12"/>
  <c r="T19" i="12"/>
  <c r="P19" i="12"/>
  <c r="R19" i="12"/>
  <c r="R22" i="12"/>
  <c r="S22" i="12"/>
  <c r="T22" i="12"/>
  <c r="P22" i="12"/>
  <c r="Q22" i="12"/>
  <c r="P23" i="12"/>
  <c r="R23" i="12"/>
  <c r="S23" i="12"/>
  <c r="T23" i="12"/>
  <c r="Q23" i="12"/>
  <c r="L20" i="12"/>
  <c r="N23" i="12"/>
  <c r="AP8" i="12"/>
  <c r="AP11" i="12"/>
  <c r="AP9" i="12"/>
  <c r="AP15" i="12"/>
  <c r="AP14" i="12"/>
  <c r="AP13" i="12"/>
  <c r="AP12" i="12"/>
  <c r="AP7" i="12"/>
  <c r="AL14" i="12"/>
  <c r="AL9" i="12"/>
  <c r="AL12" i="12"/>
  <c r="AL7" i="12"/>
  <c r="AL15" i="12"/>
  <c r="AL13" i="12"/>
  <c r="AL8" i="12"/>
  <c r="AL11" i="12"/>
  <c r="AV8" i="12"/>
  <c r="AT8" i="12"/>
  <c r="AR8" i="12"/>
  <c r="AU8" i="12"/>
  <c r="AO8" i="12"/>
  <c r="N8" i="12"/>
  <c r="AE8" i="12"/>
  <c r="AF8" i="12"/>
  <c r="AG8" i="12"/>
  <c r="AD8" i="12"/>
  <c r="AH8" i="12"/>
  <c r="AA13" i="12"/>
  <c r="AA11" i="12"/>
  <c r="AA14" i="12"/>
  <c r="AA12" i="12"/>
  <c r="AA9" i="12"/>
  <c r="AA7" i="12"/>
  <c r="AA15" i="12"/>
  <c r="AA8" i="12"/>
  <c r="X14" i="12"/>
  <c r="X7" i="12"/>
  <c r="X12" i="12"/>
  <c r="X13" i="12"/>
  <c r="X11" i="12"/>
  <c r="X9" i="12"/>
  <c r="X15" i="12"/>
  <c r="X8" i="12"/>
  <c r="AB8" i="12"/>
  <c r="AB13" i="12"/>
  <c r="AB7" i="12"/>
  <c r="AB11" i="12"/>
  <c r="AB14" i="12"/>
  <c r="AB12" i="12"/>
  <c r="AB15" i="12"/>
  <c r="AB9" i="12"/>
  <c r="AC8" i="12"/>
  <c r="L8" i="12"/>
  <c r="M12" i="12"/>
  <c r="M13" i="12"/>
  <c r="M8" i="12"/>
  <c r="M14" i="12"/>
  <c r="M7" i="12"/>
  <c r="M15" i="12"/>
  <c r="M9" i="12"/>
  <c r="M11" i="12"/>
  <c r="R8" i="12"/>
  <c r="P8" i="12"/>
  <c r="T8" i="12"/>
  <c r="S8" i="12"/>
  <c r="Q8" i="12"/>
  <c r="AL33" i="12"/>
  <c r="AB19" i="12"/>
  <c r="AC19" i="12"/>
  <c r="AC33" i="12"/>
  <c r="B4" i="12"/>
  <c r="L19" i="12"/>
  <c r="M19" i="12"/>
  <c r="AA19" i="12"/>
  <c r="AO19" i="12"/>
  <c r="X19" i="12"/>
  <c r="Q19" i="12"/>
  <c r="AS19" i="12"/>
  <c r="N19" i="12"/>
  <c r="AE19" i="12"/>
  <c r="AP19" i="12"/>
  <c r="AA33" i="12"/>
  <c r="AB33" i="12"/>
  <c r="X33" i="12"/>
  <c r="AP33" i="12"/>
  <c r="AE33" i="12"/>
  <c r="AL19" i="12"/>
  <c r="AO33" i="12"/>
  <c r="Q33" i="12"/>
  <c r="AS33" i="12"/>
  <c r="N33" i="12"/>
  <c r="M33" i="12"/>
  <c r="L33" i="12"/>
  <c r="B9" i="12"/>
  <c r="B5" i="12"/>
  <c r="D6" i="12"/>
  <c r="D5" i="12"/>
  <c r="Y36" i="12" l="1"/>
  <c r="AU20" i="12"/>
  <c r="Y29" i="12"/>
  <c r="AB20" i="12"/>
  <c r="AT20" i="12"/>
  <c r="AH20" i="12"/>
  <c r="Y43" i="12"/>
  <c r="Q20" i="12"/>
  <c r="S20" i="12"/>
  <c r="Y26" i="12"/>
  <c r="Y23" i="12"/>
  <c r="Y28" i="12"/>
  <c r="AS20" i="12"/>
  <c r="AR20" i="12"/>
  <c r="AG20" i="12"/>
  <c r="Y41" i="12"/>
  <c r="R20" i="12"/>
  <c r="T20" i="12"/>
  <c r="Y20" i="12"/>
  <c r="AL20" i="12"/>
  <c r="AA20" i="12"/>
  <c r="P20" i="12"/>
  <c r="Y40" i="12"/>
  <c r="AF20" i="12"/>
  <c r="X20" i="12"/>
  <c r="Y7" i="12"/>
  <c r="AE20" i="12"/>
  <c r="Y33" i="12"/>
  <c r="Y37" i="12"/>
  <c r="Y14" i="12"/>
  <c r="AO20" i="12"/>
  <c r="Y13" i="12"/>
  <c r="Y15" i="12"/>
  <c r="Y8" i="12"/>
  <c r="Y27" i="12"/>
  <c r="Y19" i="12"/>
  <c r="Y22" i="12"/>
  <c r="Y9" i="12"/>
  <c r="AD20" i="12"/>
  <c r="Y25" i="12"/>
  <c r="Y12" i="12"/>
  <c r="AP20" i="12"/>
  <c r="M20" i="12"/>
  <c r="Y42" i="12"/>
  <c r="Y11" i="12"/>
  <c r="Y24" i="12"/>
  <c r="Y39" i="12"/>
  <c r="AC20" i="12"/>
  <c r="AM44" i="12"/>
  <c r="AM30" i="12"/>
  <c r="AM16" i="12"/>
  <c r="AW34" i="12"/>
  <c r="AI34" i="12"/>
  <c r="U34" i="12"/>
  <c r="AN44" i="12"/>
  <c r="AN30" i="12"/>
  <c r="AN16" i="12"/>
  <c r="AW35" i="12"/>
  <c r="AI35" i="12"/>
  <c r="U35" i="12"/>
  <c r="K44" i="12"/>
  <c r="K30" i="12"/>
  <c r="K16" i="12"/>
  <c r="AW6" i="12"/>
  <c r="AI6" i="12"/>
  <c r="U6" i="12"/>
  <c r="O44" i="12"/>
  <c r="O30" i="12"/>
  <c r="O16" i="12"/>
  <c r="AW10" i="12"/>
  <c r="AI10" i="12"/>
  <c r="U10" i="12"/>
  <c r="J44" i="12"/>
  <c r="J30" i="12"/>
  <c r="J16" i="12"/>
  <c r="AW5" i="12"/>
  <c r="AI5" i="12"/>
  <c r="U5" i="12"/>
  <c r="Y44" i="12"/>
  <c r="Y30" i="12"/>
  <c r="Y16" i="12"/>
  <c r="AW20" i="12"/>
  <c r="AI20" i="12"/>
  <c r="U20" i="12"/>
  <c r="Z39" i="12"/>
  <c r="Z44" i="12"/>
  <c r="Z30" i="12"/>
  <c r="Z16" i="12"/>
  <c r="AW21" i="12"/>
  <c r="AI21" i="12"/>
  <c r="U21" i="12"/>
  <c r="L21" i="12"/>
  <c r="AT21" i="12"/>
  <c r="Z7" i="12"/>
  <c r="Z28" i="12"/>
  <c r="AP21" i="12"/>
  <c r="T21" i="12"/>
  <c r="Z43" i="12"/>
  <c r="Z24" i="12"/>
  <c r="Z37" i="12"/>
  <c r="AR21" i="12"/>
  <c r="Z13" i="12"/>
  <c r="R21" i="12"/>
  <c r="Z20" i="12"/>
  <c r="AS21" i="12"/>
  <c r="AE21" i="12"/>
  <c r="AB21" i="12"/>
  <c r="AL21" i="12"/>
  <c r="Z14" i="12"/>
  <c r="P21" i="12"/>
  <c r="AG21" i="12"/>
  <c r="Z25" i="12"/>
  <c r="Z22" i="12"/>
  <c r="N21" i="12"/>
  <c r="AA21" i="12"/>
  <c r="Z8" i="12"/>
  <c r="S21" i="12"/>
  <c r="AH21" i="12"/>
  <c r="Z29" i="12"/>
  <c r="Z40" i="12"/>
  <c r="X21" i="12"/>
  <c r="Z19" i="12"/>
  <c r="Z12" i="12"/>
  <c r="AF21" i="12"/>
  <c r="Z21" i="12"/>
  <c r="Z42" i="12"/>
  <c r="Z15" i="12"/>
  <c r="M21" i="12"/>
  <c r="AV21" i="12"/>
  <c r="Z27" i="12"/>
  <c r="Z36" i="12"/>
  <c r="Z9" i="12"/>
  <c r="Y21" i="12"/>
  <c r="AU21" i="12"/>
  <c r="Z23" i="12"/>
  <c r="Z41" i="12"/>
  <c r="Z33" i="12"/>
  <c r="Z11" i="12"/>
  <c r="Q21" i="12"/>
  <c r="AD21" i="12"/>
  <c r="Z26" i="12"/>
  <c r="AM45" i="12"/>
  <c r="AM31" i="12"/>
  <c r="AM17" i="12"/>
  <c r="AX34" i="12"/>
  <c r="AJ34" i="12"/>
  <c r="V34" i="12"/>
  <c r="AN45" i="12"/>
  <c r="AN31" i="12"/>
  <c r="AN17" i="12"/>
  <c r="AX35" i="12"/>
  <c r="AJ35" i="12"/>
  <c r="V35" i="12"/>
  <c r="K45" i="12"/>
  <c r="K31" i="12"/>
  <c r="K17" i="12"/>
  <c r="AX6" i="12"/>
  <c r="AJ6" i="12"/>
  <c r="V6" i="12"/>
  <c r="O45" i="12"/>
  <c r="O31" i="12"/>
  <c r="O17" i="12"/>
  <c r="AX10" i="12"/>
  <c r="AJ10" i="12"/>
  <c r="V10" i="12"/>
  <c r="J45" i="12"/>
  <c r="J31" i="12"/>
  <c r="J17" i="12"/>
  <c r="AX5" i="12"/>
  <c r="AJ5" i="12"/>
  <c r="V5" i="12"/>
  <c r="N20" i="12"/>
  <c r="Y45" i="12"/>
  <c r="Y31" i="12"/>
  <c r="Y17" i="12"/>
  <c r="AX20" i="12"/>
  <c r="AJ20" i="12"/>
  <c r="V20" i="12"/>
  <c r="Z45" i="12"/>
  <c r="Z31" i="12"/>
  <c r="Z17" i="12"/>
  <c r="AX21" i="12"/>
  <c r="AJ21" i="12"/>
  <c r="V21" i="12"/>
  <c r="AA34" i="12"/>
  <c r="X34" i="12"/>
  <c r="Z34" i="12"/>
  <c r="M34" i="12"/>
  <c r="Y34" i="12"/>
  <c r="C7" i="13"/>
  <c r="D8" i="13"/>
  <c r="B8" i="13"/>
  <c r="C4" i="13"/>
  <c r="D4" i="13"/>
  <c r="B11" i="13"/>
  <c r="B6" i="13"/>
  <c r="B7" i="13"/>
  <c r="C8" i="13"/>
  <c r="D11" i="13"/>
  <c r="AC21" i="12"/>
  <c r="AO21" i="12"/>
  <c r="AN36" i="12"/>
  <c r="AN40" i="12"/>
  <c r="AN21" i="12"/>
  <c r="AN25" i="12"/>
  <c r="AN29" i="12"/>
  <c r="AN35" i="12"/>
  <c r="AN39" i="12"/>
  <c r="AN43" i="12"/>
  <c r="AN24" i="12"/>
  <c r="AN28" i="12"/>
  <c r="AN27" i="12"/>
  <c r="AN41" i="12"/>
  <c r="AN22" i="12"/>
  <c r="AN37" i="12"/>
  <c r="AN42" i="12"/>
  <c r="AN23" i="12"/>
  <c r="AN34" i="12"/>
  <c r="AN26" i="12"/>
  <c r="AR35" i="12"/>
  <c r="AD35" i="12"/>
  <c r="S35" i="12"/>
  <c r="AV35" i="12"/>
  <c r="AU35" i="12"/>
  <c r="AT35" i="12"/>
  <c r="R35" i="12"/>
  <c r="AF35" i="12"/>
  <c r="T35" i="12"/>
  <c r="AH35" i="12"/>
  <c r="P35" i="12"/>
  <c r="AG35" i="12"/>
  <c r="AE35" i="12"/>
  <c r="Q35" i="12"/>
  <c r="N35" i="12"/>
  <c r="AO35" i="12"/>
  <c r="AC35" i="12"/>
  <c r="L35" i="12"/>
  <c r="AS35" i="12"/>
  <c r="Y35" i="12"/>
  <c r="K36" i="12"/>
  <c r="K40" i="12"/>
  <c r="K37" i="12"/>
  <c r="K39" i="12"/>
  <c r="K34" i="12"/>
  <c r="K41" i="12"/>
  <c r="K43" i="12"/>
  <c r="K42" i="12"/>
  <c r="K35" i="12"/>
  <c r="O36" i="12"/>
  <c r="O40" i="12"/>
  <c r="O34" i="12"/>
  <c r="O35" i="12"/>
  <c r="O42" i="12"/>
  <c r="O43" i="12"/>
  <c r="O37" i="12"/>
  <c r="O41" i="12"/>
  <c r="O39" i="12"/>
  <c r="Z35" i="12"/>
  <c r="X35" i="12"/>
  <c r="AL35" i="12"/>
  <c r="AM35" i="12"/>
  <c r="AM39" i="12"/>
  <c r="AM43" i="12"/>
  <c r="AM24" i="12"/>
  <c r="AM28" i="12"/>
  <c r="AM34" i="12"/>
  <c r="AM42" i="12"/>
  <c r="AM23" i="12"/>
  <c r="AM27" i="12"/>
  <c r="AM41" i="12"/>
  <c r="AM22" i="12"/>
  <c r="AM36" i="12"/>
  <c r="AM25" i="12"/>
  <c r="AM40" i="12"/>
  <c r="AM21" i="12"/>
  <c r="AM26" i="12"/>
  <c r="AM37" i="12"/>
  <c r="AM29" i="12"/>
  <c r="AD34" i="12"/>
  <c r="AR34" i="12"/>
  <c r="S34" i="12"/>
  <c r="AV34" i="12"/>
  <c r="P34" i="12"/>
  <c r="AH34" i="12"/>
  <c r="AU34" i="12"/>
  <c r="T34" i="12"/>
  <c r="AT34" i="12"/>
  <c r="AF34" i="12"/>
  <c r="R34" i="12"/>
  <c r="AG34" i="12"/>
  <c r="Q34" i="12"/>
  <c r="AE34" i="12"/>
  <c r="L34" i="12"/>
  <c r="N34" i="12"/>
  <c r="AC34" i="12"/>
  <c r="AS34" i="12"/>
  <c r="AO34" i="12"/>
  <c r="J35" i="12"/>
  <c r="J39" i="12"/>
  <c r="J43" i="12"/>
  <c r="J34" i="12"/>
  <c r="J41" i="12"/>
  <c r="J36" i="12"/>
  <c r="J37" i="12"/>
  <c r="J40" i="12"/>
  <c r="J42" i="12"/>
  <c r="AM20" i="12"/>
  <c r="AB35" i="12"/>
  <c r="AL34" i="12"/>
  <c r="AA35" i="12"/>
  <c r="AN20" i="12"/>
  <c r="M35" i="12"/>
  <c r="AP35" i="12"/>
  <c r="AP34" i="12"/>
  <c r="AB34" i="12"/>
  <c r="K25" i="12"/>
  <c r="K21" i="12"/>
  <c r="K20" i="12"/>
  <c r="K28" i="12"/>
  <c r="K23" i="12"/>
  <c r="K26" i="12"/>
  <c r="K22" i="12"/>
  <c r="K29" i="12"/>
  <c r="K24" i="12"/>
  <c r="K27" i="12"/>
  <c r="J20" i="12"/>
  <c r="J28" i="12"/>
  <c r="J25" i="12"/>
  <c r="J23" i="12"/>
  <c r="J24" i="12"/>
  <c r="J26" i="12"/>
  <c r="J21" i="12"/>
  <c r="J29" i="12"/>
  <c r="J27" i="12"/>
  <c r="J22" i="12"/>
  <c r="AP10" i="12"/>
  <c r="O21" i="12"/>
  <c r="O29" i="12"/>
  <c r="O25" i="12"/>
  <c r="O24" i="12"/>
  <c r="O27" i="12"/>
  <c r="O22" i="12"/>
  <c r="O20" i="12"/>
  <c r="O28" i="12"/>
  <c r="O23" i="12"/>
  <c r="O26" i="12"/>
  <c r="AB6" i="12"/>
  <c r="AU6" i="12"/>
  <c r="AT6" i="12"/>
  <c r="AV6" i="12"/>
  <c r="AR6" i="12"/>
  <c r="AS6" i="12"/>
  <c r="AO6" i="12"/>
  <c r="X6" i="12"/>
  <c r="Z6" i="12"/>
  <c r="AL10" i="12"/>
  <c r="AU5" i="12"/>
  <c r="AR5" i="12"/>
  <c r="AT5" i="12"/>
  <c r="AV5" i="12"/>
  <c r="AV10" i="12"/>
  <c r="AT10" i="12"/>
  <c r="AU10" i="12"/>
  <c r="AR10" i="12"/>
  <c r="AS10" i="12"/>
  <c r="AO10" i="12"/>
  <c r="AP6" i="12"/>
  <c r="AM11" i="12"/>
  <c r="AM6" i="12"/>
  <c r="AM9" i="12"/>
  <c r="AM14" i="12"/>
  <c r="AM12" i="12"/>
  <c r="AM7" i="12"/>
  <c r="AM15" i="12"/>
  <c r="AM10" i="12"/>
  <c r="AM13" i="12"/>
  <c r="AM8" i="12"/>
  <c r="Y6" i="12"/>
  <c r="AA6" i="12"/>
  <c r="AN8" i="12"/>
  <c r="AN6" i="12"/>
  <c r="AN14" i="12"/>
  <c r="AN9" i="12"/>
  <c r="AN7" i="12"/>
  <c r="AN15" i="12"/>
  <c r="AN11" i="12"/>
  <c r="AN12" i="12"/>
  <c r="AN10" i="12"/>
  <c r="AN13" i="12"/>
  <c r="AL6" i="12"/>
  <c r="AF10" i="12"/>
  <c r="AH10" i="12"/>
  <c r="AG10" i="12"/>
  <c r="AD10" i="12"/>
  <c r="AE10" i="12"/>
  <c r="AC10" i="12"/>
  <c r="X10" i="12"/>
  <c r="AA10" i="12"/>
  <c r="Y10" i="12"/>
  <c r="AH5" i="12"/>
  <c r="AF5" i="12"/>
  <c r="AG5" i="12"/>
  <c r="AD5" i="12"/>
  <c r="AC5" i="12"/>
  <c r="M6" i="12"/>
  <c r="AD6" i="12"/>
  <c r="AH6" i="12"/>
  <c r="AE6" i="12"/>
  <c r="AF6" i="12"/>
  <c r="AG6" i="12"/>
  <c r="AC6" i="12"/>
  <c r="AB10" i="12"/>
  <c r="Z10" i="12"/>
  <c r="O8" i="12"/>
  <c r="T10" i="12"/>
  <c r="O9" i="12"/>
  <c r="O10" i="12"/>
  <c r="O11" i="12"/>
  <c r="O12" i="12"/>
  <c r="O13" i="12"/>
  <c r="S10" i="12"/>
  <c r="O6" i="12"/>
  <c r="O14" i="12"/>
  <c r="O7" i="12"/>
  <c r="O15" i="12"/>
  <c r="P10" i="12"/>
  <c r="R10" i="12"/>
  <c r="Q10" i="12"/>
  <c r="N10" i="12"/>
  <c r="L10" i="12"/>
  <c r="P5" i="12"/>
  <c r="J13" i="12"/>
  <c r="J14" i="12"/>
  <c r="J15" i="12"/>
  <c r="J11" i="12"/>
  <c r="R5" i="12"/>
  <c r="T5" i="12"/>
  <c r="S5" i="12"/>
  <c r="Q5" i="12"/>
  <c r="K9" i="12"/>
  <c r="P6" i="12"/>
  <c r="K10" i="12"/>
  <c r="K11" i="12"/>
  <c r="K12" i="12"/>
  <c r="K13" i="12"/>
  <c r="K14" i="12"/>
  <c r="K8" i="12"/>
  <c r="K7" i="12"/>
  <c r="K15" i="12"/>
  <c r="K6" i="12"/>
  <c r="T6" i="12"/>
  <c r="S6" i="12"/>
  <c r="R6" i="12"/>
  <c r="Q6" i="12"/>
  <c r="N6" i="12"/>
  <c r="L6" i="12"/>
  <c r="M10" i="12"/>
  <c r="AL5" i="12"/>
  <c r="X5" i="12"/>
  <c r="Y5" i="12"/>
  <c r="AM5" i="12"/>
  <c r="AB5" i="12"/>
  <c r="J6" i="12"/>
  <c r="J19" i="12"/>
  <c r="K19" i="12"/>
  <c r="K5" i="12"/>
  <c r="J10" i="12"/>
  <c r="AN33" i="12"/>
  <c r="J8" i="12"/>
  <c r="J5" i="12"/>
  <c r="AS5" i="12"/>
  <c r="AA5" i="12"/>
  <c r="N5" i="12"/>
  <c r="Z5" i="12"/>
  <c r="AE5" i="12"/>
  <c r="L5" i="12"/>
  <c r="J33" i="12"/>
  <c r="AO5" i="12"/>
  <c r="O5" i="12"/>
  <c r="J12" i="12"/>
  <c r="J9" i="12"/>
  <c r="J7" i="12"/>
  <c r="AP5" i="12"/>
  <c r="M5" i="12"/>
  <c r="AN5" i="12"/>
  <c r="AM19" i="12"/>
  <c r="AN19" i="12"/>
  <c r="AM33" i="12"/>
  <c r="K33" i="12"/>
  <c r="O19" i="12"/>
  <c r="O33" i="12"/>
  <c r="B4" i="13" l="1"/>
  <c r="C5" i="13"/>
  <c r="B5" i="13"/>
  <c r="C6" i="13"/>
  <c r="D6" i="13"/>
  <c r="D5" i="13"/>
  <c r="D9" i="12" l="1"/>
  <c r="AQ44" i="12" l="1"/>
  <c r="AQ30" i="12"/>
  <c r="AQ16" i="12"/>
  <c r="AW38" i="12"/>
  <c r="AI38" i="12"/>
  <c r="U38" i="12"/>
  <c r="AQ45" i="12"/>
  <c r="AQ31" i="12"/>
  <c r="AQ17" i="12"/>
  <c r="AX38" i="12"/>
  <c r="AJ38" i="12"/>
  <c r="V38" i="12"/>
  <c r="AQ35" i="12"/>
  <c r="AQ39" i="12"/>
  <c r="AQ43" i="12"/>
  <c r="AQ24" i="12"/>
  <c r="AQ28" i="12"/>
  <c r="AQ34" i="12"/>
  <c r="AQ38" i="12"/>
  <c r="AQ42" i="12"/>
  <c r="AQ23" i="12"/>
  <c r="AQ27" i="12"/>
  <c r="AQ37" i="12"/>
  <c r="AQ26" i="12"/>
  <c r="AQ40" i="12"/>
  <c r="AQ21" i="12"/>
  <c r="AQ29" i="12"/>
  <c r="AQ25" i="12"/>
  <c r="AQ22" i="12"/>
  <c r="AQ36" i="12"/>
  <c r="AQ41" i="12"/>
  <c r="AR38" i="12"/>
  <c r="AD38" i="12"/>
  <c r="AH38" i="12"/>
  <c r="R38" i="12"/>
  <c r="AF38" i="12"/>
  <c r="T38" i="12"/>
  <c r="S38" i="12"/>
  <c r="AV38" i="12"/>
  <c r="AU38" i="12"/>
  <c r="AT38" i="12"/>
  <c r="P38" i="12"/>
  <c r="AG38" i="12"/>
  <c r="Q38" i="12"/>
  <c r="AE38" i="12"/>
  <c r="AO38" i="12"/>
  <c r="AS38" i="12"/>
  <c r="L38" i="12"/>
  <c r="N38" i="12"/>
  <c r="AC38" i="12"/>
  <c r="X38" i="12"/>
  <c r="Z38" i="12"/>
  <c r="AQ20" i="12"/>
  <c r="AP38" i="12"/>
  <c r="Y38" i="12"/>
  <c r="AL38" i="12"/>
  <c r="AB38" i="12"/>
  <c r="AA38" i="12"/>
  <c r="M38" i="12"/>
  <c r="K38" i="12"/>
  <c r="AM38" i="12"/>
  <c r="O38" i="12"/>
  <c r="AN38" i="12"/>
  <c r="J38" i="12"/>
  <c r="AQ7" i="12"/>
  <c r="AQ15" i="12"/>
  <c r="AQ10" i="12"/>
  <c r="AQ13" i="12"/>
  <c r="AQ8" i="12"/>
  <c r="AQ11" i="12"/>
  <c r="AQ6" i="12"/>
  <c r="AQ14" i="12"/>
  <c r="AQ9" i="12"/>
  <c r="AQ12" i="12"/>
  <c r="AQ19" i="12"/>
  <c r="AQ33" i="12"/>
  <c r="AQ5" i="12"/>
</calcChain>
</file>

<file path=xl/sharedStrings.xml><?xml version="1.0" encoding="utf-8"?>
<sst xmlns="http://schemas.openxmlformats.org/spreadsheetml/2006/main" count="130" uniqueCount="62">
  <si>
    <t>Lista</t>
  </si>
  <si>
    <t>Neutra</t>
  </si>
  <si>
    <t>Positiva</t>
  </si>
  <si>
    <t>Negativa</t>
  </si>
  <si>
    <t>Itens</t>
  </si>
  <si>
    <t xml:space="preserve">PIS/COFINS =1,65% + (Lei 10833 7,60%) </t>
  </si>
  <si>
    <t>PIS/COFINS - C/ Crédito Presumido</t>
  </si>
  <si>
    <t xml:space="preserve">PIS/COFINS - 12,0% NO PRODUTOR </t>
  </si>
  <si>
    <t>Fábrica</t>
  </si>
  <si>
    <t>Margem</t>
  </si>
  <si>
    <t>PIS/COFINS</t>
  </si>
  <si>
    <t>ICMS</t>
  </si>
  <si>
    <t>Repasse</t>
  </si>
  <si>
    <t>Preço de Venda</t>
  </si>
  <si>
    <t>Atacado</t>
  </si>
  <si>
    <t>Sub-Total</t>
  </si>
  <si>
    <t>Varejo</t>
  </si>
  <si>
    <t>Fatores  de conversão</t>
  </si>
  <si>
    <t>PF  para PMC</t>
  </si>
  <si>
    <t>%</t>
  </si>
  <si>
    <t>CBS</t>
  </si>
  <si>
    <t>IBS</t>
  </si>
  <si>
    <t>CBS (débito)</t>
  </si>
  <si>
    <t>IBS (débito)</t>
  </si>
  <si>
    <t>ICMS (débito)</t>
  </si>
  <si>
    <t>CBS (crédito)</t>
  </si>
  <si>
    <t>IBS (crédito)</t>
  </si>
  <si>
    <t>ICMS (crédito)</t>
  </si>
  <si>
    <t>PREÇOS FABRICA</t>
  </si>
  <si>
    <r>
      <t xml:space="preserve">Fatores de Conversão para os </t>
    </r>
    <r>
      <rPr>
        <b/>
        <u/>
        <sz val="20"/>
        <color rgb="FFFF0000"/>
        <rFont val="Calibri"/>
        <family val="2"/>
        <scheme val="minor"/>
      </rPr>
      <t>PREÇOS FÁBRICA</t>
    </r>
  </si>
  <si>
    <t>PIS /COFINS Alíquota p/ Lista</t>
  </si>
  <si>
    <t>LISTA POSITIVA  0%</t>
  </si>
  <si>
    <t>LISTA NEGATIVA  12%</t>
  </si>
  <si>
    <t>LISTA NEUTRA 9,25%</t>
  </si>
  <si>
    <t>D E S T I N O</t>
  </si>
  <si>
    <t>ALÍQUOTA DE ICMS</t>
  </si>
  <si>
    <t>PREÇOS FABRICA OBTIDOS</t>
  </si>
  <si>
    <t>ORIGEM</t>
  </si>
  <si>
    <t xml:space="preserve"> LCCT</t>
  </si>
  <si>
    <t xml:space="preserve"> POSITIVA 0%</t>
  </si>
  <si>
    <t xml:space="preserve"> NEGATIVA  12%</t>
  </si>
  <si>
    <t xml:space="preserve"> NEUTRA 9,25%</t>
  </si>
  <si>
    <t>LCCT</t>
  </si>
  <si>
    <t xml:space="preserve"> % ICMS</t>
  </si>
  <si>
    <t>POSITIVA 0%</t>
  </si>
  <si>
    <t>NEGATIVA 12%</t>
  </si>
  <si>
    <t>DESTINO</t>
  </si>
  <si>
    <t xml:space="preserve"> = FATORES</t>
  </si>
  <si>
    <t>NEUTRA 9,25%</t>
  </si>
  <si>
    <t>PREÇOS MÁXIMO  AO CONSUMIDOR - PMC</t>
  </si>
  <si>
    <t>FATORES DE CONVERSÃO PF PARA PMC</t>
  </si>
  <si>
    <t>LCCT /ALÍQUOTA DE ICMS</t>
  </si>
  <si>
    <t xml:space="preserve">LISTA POSITIVA </t>
  </si>
  <si>
    <t xml:space="preserve">LISTA NEGATIVA  </t>
  </si>
  <si>
    <t xml:space="preserve">LISTA NEUTRA </t>
  </si>
  <si>
    <t>PMC será obtido pela divisão dos PF pelo fatores</t>
  </si>
  <si>
    <t>2027: PIS/COFINS extinto (lista de 100% de isenção)</t>
  </si>
  <si>
    <t>2027: PIS/COFINS extinto (lista de 60% de isenção)</t>
  </si>
  <si>
    <t>PF para PMC</t>
  </si>
  <si>
    <t>CBS: 8,8%
IBS: 0,1%</t>
  </si>
  <si>
    <t>Margem (valor hipotético)</t>
  </si>
  <si>
    <t xml:space="preserve"> Margem (valor hipotético)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</si>
</sst>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0.0000"/>
    <numFmt numFmtId="166" formatCode="0.000000"/>
    <numFmt numFmtId="167" formatCode="0.00000"/>
    <numFmt numFmtId="168" formatCode="_(* #,##0.0000_);_(* \(#,##0.0000\);_(* &quot;-&quot;??_);_(@_)"/>
    <numFmt numFmtId="169" formatCode="_(* #,##0.00000_);_(* \(#,##0.00000\);_(* &quot;-&quot;??_);_(@_)"/>
    <numFmt numFmtId="170" formatCode="_-* #,##0.00000_-;\-* #,##0.00000_-;_-* &quot;-&quot;?????_-;_-@_-"/>
    <numFmt numFmtId="171" formatCode="0.0%"/>
    <numFmt numFmtId="172" formatCode="_-* #,##0_-;\-* #,##0_-;_-* &quot;-&quot;??_-;_-@_-"/>
    <numFmt numFmtId="173" formatCode="0.00000%"/>
    <numFmt numFmtId="174" formatCode="#,##0.000000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2"/>
      <color rgb="FFFF0000"/>
      <name val="Arial"/>
      <family val="2"/>
    </font>
    <font>
      <b/>
      <sz val="11"/>
      <color indexed="1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4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70C0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b/>
      <sz val="10"/>
      <color rgb="FFC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6EED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 style="thick">
        <color indexed="64"/>
      </bottom>
      <diagonal/>
    </border>
    <border>
      <left style="thick">
        <color indexed="64"/>
      </left>
      <right style="medium">
        <color rgb="FF000000"/>
      </right>
      <top style="medium">
        <color rgb="FF000000"/>
      </top>
      <bottom style="thick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ck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320">
    <xf numFmtId="0" fontId="0" fillId="0" borderId="0" xfId="0"/>
    <xf numFmtId="2" fontId="2" fillId="0" borderId="0" xfId="0" applyNumberFormat="1" applyFont="1" applyAlignment="1">
      <alignment horizontal="left"/>
    </xf>
    <xf numFmtId="164" fontId="3" fillId="0" borderId="0" xfId="2" applyFont="1" applyFill="1" applyBorder="1" applyAlignment="1">
      <alignment horizontal="left"/>
    </xf>
    <xf numFmtId="10" fontId="3" fillId="0" borderId="0" xfId="1" applyNumberFormat="1" applyFont="1" applyFill="1" applyBorder="1" applyAlignment="1">
      <alignment horizontal="left"/>
    </xf>
    <xf numFmtId="165" fontId="5" fillId="0" borderId="0" xfId="0" applyNumberFormat="1" applyFont="1"/>
    <xf numFmtId="165" fontId="6" fillId="0" borderId="0" xfId="0" applyNumberFormat="1" applyFont="1"/>
    <xf numFmtId="0" fontId="0" fillId="0" borderId="8" xfId="0" applyBorder="1"/>
    <xf numFmtId="0" fontId="0" fillId="0" borderId="9" xfId="0" applyBorder="1"/>
    <xf numFmtId="164" fontId="3" fillId="0" borderId="9" xfId="2" applyFont="1" applyFill="1" applyBorder="1" applyAlignment="1">
      <alignment horizontal="left"/>
    </xf>
    <xf numFmtId="164" fontId="3" fillId="0" borderId="10" xfId="2" applyFont="1" applyFill="1" applyBorder="1" applyAlignment="1">
      <alignment horizontal="left"/>
    </xf>
    <xf numFmtId="0" fontId="0" fillId="0" borderId="11" xfId="0" applyBorder="1"/>
    <xf numFmtId="10" fontId="3" fillId="0" borderId="12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5" fontId="2" fillId="0" borderId="0" xfId="0" applyNumberFormat="1" applyFont="1" applyAlignment="1">
      <alignment horizontal="left"/>
    </xf>
    <xf numFmtId="164" fontId="3" fillId="0" borderId="0" xfId="2" applyFont="1" applyFill="1" applyBorder="1" applyAlignment="1">
      <alignment vertical="center"/>
    </xf>
    <xf numFmtId="0" fontId="16" fillId="0" borderId="1" xfId="0" applyFont="1" applyBorder="1" applyAlignment="1">
      <alignment horizontal="center" vertical="top" wrapText="1"/>
    </xf>
    <xf numFmtId="0" fontId="16" fillId="6" borderId="1" xfId="0" applyFont="1" applyFill="1" applyBorder="1" applyAlignment="1">
      <alignment horizontal="center" vertical="top" wrapText="1"/>
    </xf>
    <xf numFmtId="0" fontId="18" fillId="0" borderId="0" xfId="0" applyFont="1"/>
    <xf numFmtId="172" fontId="16" fillId="0" borderId="0" xfId="2" applyNumberFormat="1" applyFont="1" applyBorder="1" applyAlignment="1">
      <alignment horizontal="center" vertical="top" wrapText="1"/>
    </xf>
    <xf numFmtId="172" fontId="17" fillId="0" borderId="0" xfId="2" applyNumberFormat="1" applyFont="1" applyBorder="1" applyAlignment="1">
      <alignment vertical="top" wrapText="1"/>
    </xf>
    <xf numFmtId="172" fontId="0" fillId="0" borderId="0" xfId="2" applyNumberFormat="1" applyFont="1"/>
    <xf numFmtId="172" fontId="18" fillId="0" borderId="0" xfId="2" applyNumberFormat="1" applyFont="1"/>
    <xf numFmtId="0" fontId="18" fillId="0" borderId="0" xfId="0" applyFont="1" applyAlignment="1">
      <alignment horizontal="center"/>
    </xf>
    <xf numFmtId="165" fontId="0" fillId="0" borderId="0" xfId="0" applyNumberFormat="1"/>
    <xf numFmtId="0" fontId="21" fillId="0" borderId="0" xfId="0" applyFont="1" applyAlignment="1">
      <alignment vertical="center"/>
    </xf>
    <xf numFmtId="0" fontId="23" fillId="9" borderId="7" xfId="0" applyFont="1" applyFill="1" applyBorder="1" applyAlignment="1">
      <alignment horizontal="center" vertical="center" wrapText="1"/>
    </xf>
    <xf numFmtId="165" fontId="18" fillId="0" borderId="0" xfId="0" applyNumberFormat="1" applyFont="1"/>
    <xf numFmtId="9" fontId="15" fillId="4" borderId="21" xfId="0" applyNumberFormat="1" applyFont="1" applyFill="1" applyBorder="1" applyAlignment="1">
      <alignment horizontal="center" vertical="top" wrapText="1"/>
    </xf>
    <xf numFmtId="164" fontId="21" fillId="0" borderId="0" xfId="2" applyFont="1" applyAlignment="1">
      <alignment vertical="center"/>
    </xf>
    <xf numFmtId="9" fontId="21" fillId="0" borderId="0" xfId="1" applyFont="1" applyAlignment="1">
      <alignment vertical="center"/>
    </xf>
    <xf numFmtId="173" fontId="21" fillId="0" borderId="0" xfId="1" applyNumberFormat="1" applyFont="1" applyAlignment="1">
      <alignment vertical="center"/>
    </xf>
    <xf numFmtId="0" fontId="29" fillId="9" borderId="5" xfId="0" applyFont="1" applyFill="1" applyBorder="1" applyAlignment="1">
      <alignment horizontal="center" vertical="center" wrapText="1"/>
    </xf>
    <xf numFmtId="9" fontId="28" fillId="11" borderId="2" xfId="0" applyNumberFormat="1" applyFont="1" applyFill="1" applyBorder="1" applyAlignment="1">
      <alignment horizontal="center" vertical="center" wrapText="1"/>
    </xf>
    <xf numFmtId="9" fontId="28" fillId="11" borderId="1" xfId="0" applyNumberFormat="1" applyFont="1" applyFill="1" applyBorder="1" applyAlignment="1">
      <alignment horizontal="center" vertical="center" wrapText="1"/>
    </xf>
    <xf numFmtId="171" fontId="28" fillId="11" borderId="1" xfId="0" applyNumberFormat="1" applyFont="1" applyFill="1" applyBorder="1" applyAlignment="1">
      <alignment horizontal="center" vertical="center" wrapText="1"/>
    </xf>
    <xf numFmtId="9" fontId="28" fillId="11" borderId="20" xfId="0" applyNumberFormat="1" applyFont="1" applyFill="1" applyBorder="1" applyAlignment="1">
      <alignment horizontal="center" vertical="center" wrapText="1"/>
    </xf>
    <xf numFmtId="9" fontId="28" fillId="4" borderId="18" xfId="0" applyNumberFormat="1" applyFont="1" applyFill="1" applyBorder="1" applyAlignment="1">
      <alignment horizontal="center" vertical="top" wrapText="1"/>
    </xf>
    <xf numFmtId="0" fontId="30" fillId="0" borderId="0" xfId="0" applyFont="1"/>
    <xf numFmtId="0" fontId="16" fillId="0" borderId="1" xfId="0" applyFont="1" applyBorder="1" applyAlignment="1">
      <alignment horizontal="center" vertical="center" wrapText="1"/>
    </xf>
    <xf numFmtId="0" fontId="2" fillId="0" borderId="0" xfId="0" applyFont="1"/>
    <xf numFmtId="0" fontId="26" fillId="0" borderId="6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167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0" fontId="3" fillId="0" borderId="0" xfId="1" applyNumberFormat="1" applyFont="1" applyFill="1" applyBorder="1" applyAlignment="1">
      <alignment horizontal="left" vertical="center"/>
    </xf>
    <xf numFmtId="169" fontId="14" fillId="0" borderId="0" xfId="2" applyNumberFormat="1" applyFont="1" applyFill="1" applyBorder="1" applyAlignment="1">
      <alignment vertical="center"/>
    </xf>
    <xf numFmtId="10" fontId="14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9" fontId="0" fillId="0" borderId="0" xfId="2" applyNumberFormat="1" applyFont="1" applyFill="1" applyBorder="1" applyAlignment="1">
      <alignment vertical="center"/>
    </xf>
    <xf numFmtId="168" fontId="0" fillId="0" borderId="0" xfId="2" applyNumberFormat="1" applyFont="1" applyFill="1" applyBorder="1" applyAlignment="1">
      <alignment vertical="center"/>
    </xf>
    <xf numFmtId="10" fontId="0" fillId="0" borderId="0" xfId="1" applyNumberFormat="1" applyFont="1" applyFill="1" applyBorder="1" applyAlignment="1">
      <alignment vertical="center"/>
    </xf>
    <xf numFmtId="170" fontId="0" fillId="0" borderId="0" xfId="0" applyNumberFormat="1" applyAlignment="1">
      <alignment vertical="center"/>
    </xf>
    <xf numFmtId="164" fontId="3" fillId="0" borderId="0" xfId="2" applyFont="1" applyFill="1" applyBorder="1" applyAlignment="1">
      <alignment horizontal="left" vertical="center"/>
    </xf>
    <xf numFmtId="165" fontId="5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4" fontId="16" fillId="0" borderId="2" xfId="2" applyNumberFormat="1" applyFont="1" applyBorder="1" applyAlignment="1">
      <alignment horizontal="center" vertical="center" wrapText="1"/>
    </xf>
    <xf numFmtId="174" fontId="23" fillId="9" borderId="5" xfId="0" applyNumberFormat="1" applyFont="1" applyFill="1" applyBorder="1" applyAlignment="1">
      <alignment horizontal="center" vertical="center" wrapText="1"/>
    </xf>
    <xf numFmtId="174" fontId="16" fillId="7" borderId="1" xfId="2" applyNumberFormat="1" applyFont="1" applyFill="1" applyBorder="1" applyAlignment="1">
      <alignment horizontal="center" vertical="center" wrapText="1"/>
    </xf>
    <xf numFmtId="174" fontId="16" fillId="9" borderId="5" xfId="2" applyNumberFormat="1" applyFont="1" applyFill="1" applyBorder="1" applyAlignment="1">
      <alignment horizontal="center" vertical="center" wrapText="1"/>
    </xf>
    <xf numFmtId="44" fontId="17" fillId="0" borderId="1" xfId="3" applyFont="1" applyFill="1" applyBorder="1" applyAlignment="1">
      <alignment vertical="top" wrapText="1"/>
    </xf>
    <xf numFmtId="171" fontId="16" fillId="0" borderId="1" xfId="0" applyNumberFormat="1" applyFont="1" applyBorder="1" applyAlignment="1">
      <alignment horizontal="center" vertical="top" wrapText="1"/>
    </xf>
    <xf numFmtId="0" fontId="33" fillId="12" borderId="20" xfId="0" applyFont="1" applyFill="1" applyBorder="1" applyAlignment="1">
      <alignment horizontal="right" vertical="center"/>
    </xf>
    <xf numFmtId="0" fontId="34" fillId="12" borderId="5" xfId="0" applyFont="1" applyFill="1" applyBorder="1" applyAlignment="1">
      <alignment horizontal="right" vertical="center"/>
    </xf>
    <xf numFmtId="174" fontId="31" fillId="12" borderId="1" xfId="2" applyNumberFormat="1" applyFont="1" applyFill="1" applyBorder="1" applyAlignment="1">
      <alignment horizontal="center" vertical="top" wrapText="1"/>
    </xf>
    <xf numFmtId="174" fontId="31" fillId="12" borderId="1" xfId="3" applyNumberFormat="1" applyFont="1" applyFill="1" applyBorder="1" applyAlignment="1">
      <alignment horizontal="center" vertical="top" wrapText="1"/>
    </xf>
    <xf numFmtId="10" fontId="16" fillId="0" borderId="1" xfId="0" applyNumberFormat="1" applyFont="1" applyBorder="1" applyAlignment="1">
      <alignment horizontal="center" vertical="top" wrapText="1"/>
    </xf>
    <xf numFmtId="10" fontId="28" fillId="11" borderId="20" xfId="0" applyNumberFormat="1" applyFont="1" applyFill="1" applyBorder="1" applyAlignment="1">
      <alignment horizontal="center" vertical="center" wrapText="1"/>
    </xf>
    <xf numFmtId="174" fontId="16" fillId="9" borderId="0" xfId="2" applyNumberFormat="1" applyFont="1" applyFill="1" applyBorder="1" applyAlignment="1">
      <alignment horizontal="center" vertical="center" wrapText="1"/>
    </xf>
    <xf numFmtId="9" fontId="28" fillId="4" borderId="24" xfId="0" applyNumberFormat="1" applyFont="1" applyFill="1" applyBorder="1" applyAlignment="1">
      <alignment horizontal="center" vertical="center" wrapText="1"/>
    </xf>
    <xf numFmtId="174" fontId="16" fillId="0" borderId="1" xfId="2" applyNumberFormat="1" applyFont="1" applyFill="1" applyBorder="1" applyAlignment="1">
      <alignment horizontal="center" vertical="center" wrapText="1"/>
    </xf>
    <xf numFmtId="167" fontId="0" fillId="0" borderId="0" xfId="0" applyNumberFormat="1"/>
    <xf numFmtId="2" fontId="0" fillId="0" borderId="0" xfId="0" applyNumberFormat="1"/>
    <xf numFmtId="166" fontId="0" fillId="0" borderId="0" xfId="0" applyNumberFormat="1"/>
    <xf numFmtId="9" fontId="2" fillId="2" borderId="25" xfId="0" applyNumberFormat="1" applyFont="1" applyFill="1" applyBorder="1" applyAlignment="1">
      <alignment horizontal="center"/>
    </xf>
    <xf numFmtId="171" fontId="2" fillId="2" borderId="25" xfId="0" applyNumberFormat="1" applyFont="1" applyFill="1" applyBorder="1" applyAlignment="1">
      <alignment horizontal="center"/>
    </xf>
    <xf numFmtId="0" fontId="2" fillId="0" borderId="25" xfId="0" applyFont="1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right" vertical="center"/>
    </xf>
    <xf numFmtId="2" fontId="0" fillId="0" borderId="25" xfId="0" applyNumberFormat="1" applyBorder="1" applyAlignment="1">
      <alignment horizontal="right" vertical="center"/>
    </xf>
    <xf numFmtId="2" fontId="4" fillId="0" borderId="25" xfId="0" applyNumberFormat="1" applyFont="1" applyBorder="1" applyAlignment="1">
      <alignment horizontal="right" vertical="center"/>
    </xf>
    <xf numFmtId="2" fontId="8" fillId="3" borderId="25" xfId="0" applyNumberFormat="1" applyFont="1" applyFill="1" applyBorder="1" applyAlignment="1">
      <alignment horizontal="right" vertical="center"/>
    </xf>
    <xf numFmtId="2" fontId="12" fillId="0" borderId="25" xfId="0" applyNumberFormat="1" applyFont="1" applyBorder="1" applyAlignment="1">
      <alignment horizontal="right" vertical="center"/>
    </xf>
    <xf numFmtId="2" fontId="3" fillId="0" borderId="25" xfId="0" applyNumberFormat="1" applyFont="1" applyBorder="1" applyAlignment="1">
      <alignment horizontal="right" vertical="center"/>
    </xf>
    <xf numFmtId="2" fontId="2" fillId="0" borderId="2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9" fontId="2" fillId="2" borderId="31" xfId="0" applyNumberFormat="1" applyFont="1" applyFill="1" applyBorder="1" applyAlignment="1">
      <alignment horizontal="center"/>
    </xf>
    <xf numFmtId="0" fontId="2" fillId="0" borderId="31" xfId="0" applyFont="1" applyBorder="1" applyAlignment="1">
      <alignment horizontal="left" vertical="center"/>
    </xf>
    <xf numFmtId="2" fontId="3" fillId="2" borderId="31" xfId="0" applyNumberFormat="1" applyFont="1" applyFill="1" applyBorder="1" applyAlignment="1">
      <alignment horizontal="right" vertical="center"/>
    </xf>
    <xf numFmtId="2" fontId="1" fillId="0" borderId="31" xfId="0" applyNumberFormat="1" applyFont="1" applyBorder="1" applyAlignment="1">
      <alignment horizontal="right" vertical="center"/>
    </xf>
    <xf numFmtId="2" fontId="0" fillId="0" borderId="31" xfId="0" applyNumberFormat="1" applyBorder="1" applyAlignment="1">
      <alignment horizontal="right" vertical="center"/>
    </xf>
    <xf numFmtId="2" fontId="4" fillId="0" borderId="31" xfId="0" applyNumberFormat="1" applyFont="1" applyBorder="1" applyAlignment="1">
      <alignment horizontal="right" vertical="center"/>
    </xf>
    <xf numFmtId="2" fontId="8" fillId="3" borderId="31" xfId="0" applyNumberFormat="1" applyFont="1" applyFill="1" applyBorder="1" applyAlignment="1">
      <alignment horizontal="right" vertical="center"/>
    </xf>
    <xf numFmtId="2" fontId="12" fillId="0" borderId="31" xfId="0" applyNumberFormat="1" applyFont="1" applyBorder="1" applyAlignment="1">
      <alignment horizontal="right" vertical="center"/>
    </xf>
    <xf numFmtId="2" fontId="2" fillId="0" borderId="31" xfId="0" applyNumberFormat="1" applyFont="1" applyBorder="1" applyAlignment="1">
      <alignment horizontal="right" vertical="center"/>
    </xf>
    <xf numFmtId="0" fontId="0" fillId="0" borderId="31" xfId="0" applyBorder="1" applyAlignment="1">
      <alignment vertical="center"/>
    </xf>
    <xf numFmtId="2" fontId="3" fillId="0" borderId="31" xfId="0" applyNumberFormat="1" applyFont="1" applyBorder="1" applyAlignment="1">
      <alignment horizontal="right" vertical="center"/>
    </xf>
    <xf numFmtId="9" fontId="2" fillId="2" borderId="32" xfId="0" applyNumberFormat="1" applyFont="1" applyFill="1" applyBorder="1" applyAlignment="1">
      <alignment horizontal="center"/>
    </xf>
    <xf numFmtId="0" fontId="0" fillId="0" borderId="32" xfId="0" applyBorder="1" applyAlignment="1">
      <alignment vertical="center"/>
    </xf>
    <xf numFmtId="2" fontId="1" fillId="0" borderId="32" xfId="0" applyNumberFormat="1" applyFont="1" applyBorder="1" applyAlignment="1">
      <alignment horizontal="right" vertical="center"/>
    </xf>
    <xf numFmtId="2" fontId="0" fillId="0" borderId="32" xfId="0" applyNumberFormat="1" applyBorder="1" applyAlignment="1">
      <alignment horizontal="right" vertical="center"/>
    </xf>
    <xf numFmtId="2" fontId="4" fillId="0" borderId="32" xfId="0" applyNumberFormat="1" applyFont="1" applyBorder="1" applyAlignment="1">
      <alignment horizontal="right" vertical="center"/>
    </xf>
    <xf numFmtId="2" fontId="8" fillId="3" borderId="32" xfId="0" applyNumberFormat="1" applyFont="1" applyFill="1" applyBorder="1" applyAlignment="1">
      <alignment horizontal="right" vertical="center"/>
    </xf>
    <xf numFmtId="2" fontId="12" fillId="0" borderId="32" xfId="0" applyNumberFormat="1" applyFont="1" applyBorder="1" applyAlignment="1">
      <alignment horizontal="right" vertical="center"/>
    </xf>
    <xf numFmtId="2" fontId="3" fillId="0" borderId="32" xfId="0" applyNumberFormat="1" applyFont="1" applyBorder="1" applyAlignment="1">
      <alignment horizontal="right" vertical="center"/>
    </xf>
    <xf numFmtId="2" fontId="2" fillId="0" borderId="32" xfId="0" applyNumberFormat="1" applyFont="1" applyBorder="1" applyAlignment="1">
      <alignment horizontal="right" vertical="center"/>
    </xf>
    <xf numFmtId="166" fontId="28" fillId="4" borderId="33" xfId="0" applyNumberFormat="1" applyFont="1" applyFill="1" applyBorder="1" applyAlignment="1">
      <alignment horizontal="center" vertical="center"/>
    </xf>
    <xf numFmtId="166" fontId="28" fillId="4" borderId="34" xfId="0" applyNumberFormat="1" applyFont="1" applyFill="1" applyBorder="1" applyAlignment="1">
      <alignment horizontal="center" vertical="center"/>
    </xf>
    <xf numFmtId="166" fontId="28" fillId="4" borderId="35" xfId="0" applyNumberFormat="1" applyFont="1" applyFill="1" applyBorder="1" applyAlignment="1">
      <alignment horizontal="center" vertical="center"/>
    </xf>
    <xf numFmtId="166" fontId="28" fillId="4" borderId="36" xfId="0" applyNumberFormat="1" applyFont="1" applyFill="1" applyBorder="1" applyAlignment="1">
      <alignment horizontal="center" vertical="center"/>
    </xf>
    <xf numFmtId="166" fontId="28" fillId="4" borderId="37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0" fillId="2" borderId="38" xfId="0" applyFill="1" applyBorder="1" applyAlignment="1">
      <alignment horizontal="left" vertical="center"/>
    </xf>
    <xf numFmtId="2" fontId="2" fillId="2" borderId="39" xfId="0" applyNumberFormat="1" applyFont="1" applyFill="1" applyBorder="1" applyAlignment="1">
      <alignment horizontal="left" vertical="center"/>
    </xf>
    <xf numFmtId="174" fontId="16" fillId="0" borderId="5" xfId="2" applyNumberFormat="1" applyFont="1" applyBorder="1" applyAlignment="1">
      <alignment horizontal="center" vertical="center" wrapText="1"/>
    </xf>
    <xf numFmtId="10" fontId="16" fillId="0" borderId="0" xfId="0" applyNumberFormat="1" applyFont="1" applyAlignment="1">
      <alignment horizontal="center" vertical="top" wrapText="1"/>
    </xf>
    <xf numFmtId="44" fontId="17" fillId="0" borderId="0" xfId="3" applyFont="1" applyFill="1" applyBorder="1" applyAlignment="1">
      <alignment vertical="top" wrapText="1"/>
    </xf>
    <xf numFmtId="174" fontId="16" fillId="0" borderId="7" xfId="2" applyNumberFormat="1" applyFont="1" applyBorder="1" applyAlignment="1">
      <alignment horizontal="center" vertical="center" wrapText="1"/>
    </xf>
    <xf numFmtId="174" fontId="16" fillId="0" borderId="25" xfId="2" applyNumberFormat="1" applyFont="1" applyBorder="1" applyAlignment="1">
      <alignment horizontal="center" vertical="center" wrapText="1"/>
    </xf>
    <xf numFmtId="174" fontId="16" fillId="7" borderId="25" xfId="2" applyNumberFormat="1" applyFont="1" applyFill="1" applyBorder="1" applyAlignment="1">
      <alignment horizontal="center" vertical="center" wrapText="1"/>
    </xf>
    <xf numFmtId="174" fontId="16" fillId="0" borderId="25" xfId="2" applyNumberFormat="1" applyFont="1" applyFill="1" applyBorder="1" applyAlignment="1">
      <alignment horizontal="center" vertical="center" wrapText="1"/>
    </xf>
    <xf numFmtId="174" fontId="23" fillId="9" borderId="15" xfId="0" applyNumberFormat="1" applyFont="1" applyFill="1" applyBorder="1" applyAlignment="1">
      <alignment horizontal="center" vertical="center" wrapText="1"/>
    </xf>
    <xf numFmtId="174" fontId="16" fillId="0" borderId="3" xfId="2" applyNumberFormat="1" applyFont="1" applyBorder="1" applyAlignment="1">
      <alignment horizontal="center" vertical="center" wrapText="1"/>
    </xf>
    <xf numFmtId="174" fontId="15" fillId="4" borderId="42" xfId="0" applyNumberFormat="1" applyFont="1" applyFill="1" applyBorder="1" applyAlignment="1">
      <alignment horizontal="center" vertical="top" wrapText="1"/>
    </xf>
    <xf numFmtId="174" fontId="15" fillId="4" borderId="43" xfId="0" applyNumberFormat="1" applyFont="1" applyFill="1" applyBorder="1" applyAlignment="1">
      <alignment horizontal="center" vertical="top" wrapText="1"/>
    </xf>
    <xf numFmtId="174" fontId="15" fillId="4" borderId="44" xfId="0" applyNumberFormat="1" applyFont="1" applyFill="1" applyBorder="1" applyAlignment="1">
      <alignment horizontal="center" vertical="top" wrapText="1"/>
    </xf>
    <xf numFmtId="174" fontId="15" fillId="4" borderId="42" xfId="0" applyNumberFormat="1" applyFont="1" applyFill="1" applyBorder="1" applyAlignment="1">
      <alignment horizontal="center" vertical="center" wrapText="1"/>
    </xf>
    <xf numFmtId="174" fontId="15" fillId="4" borderId="43" xfId="0" applyNumberFormat="1" applyFont="1" applyFill="1" applyBorder="1" applyAlignment="1">
      <alignment horizontal="center" vertical="center" wrapText="1"/>
    </xf>
    <xf numFmtId="174" fontId="15" fillId="4" borderId="44" xfId="0" applyNumberFormat="1" applyFont="1" applyFill="1" applyBorder="1" applyAlignment="1">
      <alignment horizontal="center" vertical="center" wrapText="1"/>
    </xf>
    <xf numFmtId="9" fontId="28" fillId="4" borderId="45" xfId="0" applyNumberFormat="1" applyFont="1" applyFill="1" applyBorder="1" applyAlignment="1">
      <alignment horizontal="center" vertical="center" wrapText="1"/>
    </xf>
    <xf numFmtId="174" fontId="15" fillId="4" borderId="30" xfId="0" applyNumberFormat="1" applyFont="1" applyFill="1" applyBorder="1" applyAlignment="1">
      <alignment horizontal="center" vertical="top" wrapText="1"/>
    </xf>
    <xf numFmtId="174" fontId="15" fillId="4" borderId="30" xfId="0" applyNumberFormat="1" applyFont="1" applyFill="1" applyBorder="1" applyAlignment="1">
      <alignment horizontal="center" vertical="center" wrapText="1"/>
    </xf>
    <xf numFmtId="9" fontId="28" fillId="11" borderId="32" xfId="0" applyNumberFormat="1" applyFont="1" applyFill="1" applyBorder="1" applyAlignment="1">
      <alignment horizontal="center" vertical="center" wrapText="1"/>
    </xf>
    <xf numFmtId="174" fontId="16" fillId="9" borderId="6" xfId="2" applyNumberFormat="1" applyFont="1" applyFill="1" applyBorder="1" applyAlignment="1">
      <alignment horizontal="center" vertical="center" wrapText="1"/>
    </xf>
    <xf numFmtId="9" fontId="28" fillId="4" borderId="46" xfId="0" applyNumberFormat="1" applyFont="1" applyFill="1" applyBorder="1" applyAlignment="1">
      <alignment horizontal="center" vertical="center" wrapText="1"/>
    </xf>
    <xf numFmtId="9" fontId="28" fillId="4" borderId="47" xfId="0" applyNumberFormat="1" applyFont="1" applyFill="1" applyBorder="1" applyAlignment="1">
      <alignment horizontal="center" vertical="center" wrapText="1"/>
    </xf>
    <xf numFmtId="171" fontId="28" fillId="4" borderId="47" xfId="0" applyNumberFormat="1" applyFont="1" applyFill="1" applyBorder="1" applyAlignment="1">
      <alignment horizontal="center" vertical="center" wrapText="1"/>
    </xf>
    <xf numFmtId="9" fontId="28" fillId="4" borderId="48" xfId="0" applyNumberFormat="1" applyFont="1" applyFill="1" applyBorder="1" applyAlignment="1">
      <alignment horizontal="center" vertical="center" wrapText="1"/>
    </xf>
    <xf numFmtId="10" fontId="28" fillId="4" borderId="48" xfId="0" applyNumberFormat="1" applyFont="1" applyFill="1" applyBorder="1" applyAlignment="1">
      <alignment horizontal="center" vertical="center" wrapText="1"/>
    </xf>
    <xf numFmtId="174" fontId="15" fillId="4" borderId="49" xfId="0" applyNumberFormat="1" applyFont="1" applyFill="1" applyBorder="1" applyAlignment="1">
      <alignment horizontal="center" vertical="top" wrapText="1"/>
    </xf>
    <xf numFmtId="174" fontId="15" fillId="4" borderId="50" xfId="0" applyNumberFormat="1" applyFont="1" applyFill="1" applyBorder="1" applyAlignment="1">
      <alignment horizontal="center" vertical="top" wrapText="1"/>
    </xf>
    <xf numFmtId="174" fontId="15" fillId="4" borderId="51" xfId="0" applyNumberFormat="1" applyFont="1" applyFill="1" applyBorder="1" applyAlignment="1">
      <alignment horizontal="center" vertical="top" wrapText="1"/>
    </xf>
    <xf numFmtId="174" fontId="16" fillId="9" borderId="14" xfId="2" applyNumberFormat="1" applyFont="1" applyFill="1" applyBorder="1" applyAlignment="1">
      <alignment horizontal="center" vertical="center" wrapText="1"/>
    </xf>
    <xf numFmtId="174" fontId="15" fillId="4" borderId="49" xfId="0" applyNumberFormat="1" applyFont="1" applyFill="1" applyBorder="1" applyAlignment="1">
      <alignment horizontal="center" vertical="center" wrapText="1"/>
    </xf>
    <xf numFmtId="174" fontId="15" fillId="4" borderId="50" xfId="0" applyNumberFormat="1" applyFont="1" applyFill="1" applyBorder="1" applyAlignment="1">
      <alignment horizontal="center" vertical="center" wrapText="1"/>
    </xf>
    <xf numFmtId="174" fontId="15" fillId="4" borderId="51" xfId="0" applyNumberFormat="1" applyFont="1" applyFill="1" applyBorder="1" applyAlignment="1">
      <alignment horizontal="center" vertical="center" wrapText="1"/>
    </xf>
    <xf numFmtId="2" fontId="8" fillId="3" borderId="52" xfId="0" applyNumberFormat="1" applyFont="1" applyFill="1" applyBorder="1" applyAlignment="1">
      <alignment horizontal="right" vertical="center"/>
    </xf>
    <xf numFmtId="2" fontId="12" fillId="0" borderId="54" xfId="0" applyNumberFormat="1" applyFont="1" applyBorder="1" applyAlignment="1">
      <alignment horizontal="right" vertical="center"/>
    </xf>
    <xf numFmtId="2" fontId="1" fillId="0" borderId="52" xfId="0" applyNumberFormat="1" applyFont="1" applyBorder="1" applyAlignment="1">
      <alignment horizontal="right" vertical="center"/>
    </xf>
    <xf numFmtId="2" fontId="3" fillId="2" borderId="39" xfId="0" applyNumberFormat="1" applyFont="1" applyFill="1" applyBorder="1" applyAlignment="1">
      <alignment horizontal="right" vertical="center"/>
    </xf>
    <xf numFmtId="2" fontId="3" fillId="2" borderId="40" xfId="0" applyNumberFormat="1" applyFont="1" applyFill="1" applyBorder="1" applyAlignment="1">
      <alignment horizontal="right" vertical="center"/>
    </xf>
    <xf numFmtId="2" fontId="0" fillId="0" borderId="52" xfId="0" applyNumberFormat="1" applyBorder="1" applyAlignment="1">
      <alignment horizontal="right" vertical="center"/>
    </xf>
    <xf numFmtId="2" fontId="1" fillId="0" borderId="39" xfId="0" applyNumberFormat="1" applyFont="1" applyBorder="1" applyAlignment="1">
      <alignment horizontal="right" vertical="center"/>
    </xf>
    <xf numFmtId="2" fontId="4" fillId="0" borderId="55" xfId="0" applyNumberFormat="1" applyFont="1" applyBorder="1" applyAlignment="1">
      <alignment horizontal="right" vertical="center"/>
    </xf>
    <xf numFmtId="2" fontId="4" fillId="0" borderId="52" xfId="0" applyNumberFormat="1" applyFont="1" applyBorder="1" applyAlignment="1">
      <alignment horizontal="right" vertical="center"/>
    </xf>
    <xf numFmtId="2" fontId="12" fillId="0" borderId="52" xfId="0" applyNumberFormat="1" applyFont="1" applyBorder="1" applyAlignment="1">
      <alignment horizontal="right" vertical="center"/>
    </xf>
    <xf numFmtId="2" fontId="12" fillId="0" borderId="56" xfId="0" applyNumberFormat="1" applyFont="1" applyBorder="1" applyAlignment="1">
      <alignment horizontal="right" vertical="center"/>
    </xf>
    <xf numFmtId="2" fontId="0" fillId="0" borderId="56" xfId="0" applyNumberFormat="1" applyBorder="1" applyAlignment="1">
      <alignment horizontal="right" vertical="center"/>
    </xf>
    <xf numFmtId="2" fontId="4" fillId="0" borderId="56" xfId="0" applyNumberFormat="1" applyFont="1" applyBorder="1" applyAlignment="1">
      <alignment horizontal="right" vertical="center"/>
    </xf>
    <xf numFmtId="2" fontId="8" fillId="3" borderId="56" xfId="0" applyNumberFormat="1" applyFont="1" applyFill="1" applyBorder="1" applyAlignment="1">
      <alignment horizontal="right" vertical="center"/>
    </xf>
    <xf numFmtId="166" fontId="28" fillId="4" borderId="57" xfId="0" applyNumberFormat="1" applyFont="1" applyFill="1" applyBorder="1" applyAlignment="1">
      <alignment horizontal="center" vertical="center"/>
    </xf>
    <xf numFmtId="2" fontId="2" fillId="2" borderId="41" xfId="0" applyNumberFormat="1" applyFont="1" applyFill="1" applyBorder="1" applyAlignment="1">
      <alignment horizontal="left" vertical="center"/>
    </xf>
    <xf numFmtId="166" fontId="28" fillId="4" borderId="58" xfId="0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horizontal="left" vertical="center"/>
    </xf>
    <xf numFmtId="0" fontId="0" fillId="0" borderId="53" xfId="0" applyBorder="1" applyAlignment="1">
      <alignment vertical="center"/>
    </xf>
    <xf numFmtId="171" fontId="2" fillId="2" borderId="53" xfId="0" applyNumberFormat="1" applyFont="1" applyFill="1" applyBorder="1" applyAlignment="1">
      <alignment horizontal="center"/>
    </xf>
    <xf numFmtId="174" fontId="16" fillId="0" borderId="32" xfId="2" applyNumberFormat="1" applyFont="1" applyBorder="1" applyAlignment="1">
      <alignment horizontal="center" vertical="center" wrapText="1"/>
    </xf>
    <xf numFmtId="171" fontId="28" fillId="4" borderId="30" xfId="0" applyNumberFormat="1" applyFont="1" applyFill="1" applyBorder="1" applyAlignment="1">
      <alignment horizontal="center" vertical="center" wrapText="1"/>
    </xf>
    <xf numFmtId="174" fontId="23" fillId="9" borderId="0" xfId="0" applyNumberFormat="1" applyFont="1" applyFill="1" applyAlignment="1">
      <alignment horizontal="center" vertical="center" wrapText="1"/>
    </xf>
    <xf numFmtId="171" fontId="28" fillId="11" borderId="0" xfId="0" applyNumberFormat="1" applyFont="1" applyFill="1" applyAlignment="1">
      <alignment horizontal="center" vertical="center" wrapText="1"/>
    </xf>
    <xf numFmtId="9" fontId="28" fillId="11" borderId="5" xfId="0" applyNumberFormat="1" applyFont="1" applyFill="1" applyBorder="1" applyAlignment="1">
      <alignment horizontal="center" vertical="center" wrapText="1"/>
    </xf>
    <xf numFmtId="9" fontId="28" fillId="11" borderId="6" xfId="0" applyNumberFormat="1" applyFont="1" applyFill="1" applyBorder="1" applyAlignment="1">
      <alignment horizontal="center" vertical="center" wrapText="1"/>
    </xf>
    <xf numFmtId="171" fontId="28" fillId="11" borderId="6" xfId="0" applyNumberFormat="1" applyFont="1" applyFill="1" applyBorder="1" applyAlignment="1">
      <alignment horizontal="center" vertical="center" wrapText="1"/>
    </xf>
    <xf numFmtId="174" fontId="16" fillId="0" borderId="1" xfId="2" applyNumberFormat="1" applyFont="1" applyBorder="1" applyAlignment="1">
      <alignment horizontal="center" vertical="center" wrapText="1"/>
    </xf>
    <xf numFmtId="174" fontId="16" fillId="9" borderId="15" xfId="2" applyNumberFormat="1" applyFont="1" applyFill="1" applyBorder="1" applyAlignment="1">
      <alignment horizontal="center" vertical="center" wrapText="1"/>
    </xf>
    <xf numFmtId="174" fontId="15" fillId="4" borderId="24" xfId="0" applyNumberFormat="1" applyFont="1" applyFill="1" applyBorder="1" applyAlignment="1">
      <alignment horizontal="center" vertical="top" wrapText="1"/>
    </xf>
    <xf numFmtId="10" fontId="28" fillId="4" borderId="0" xfId="0" applyNumberFormat="1" applyFont="1" applyFill="1" applyAlignment="1">
      <alignment horizontal="center" vertical="center" wrapText="1"/>
    </xf>
    <xf numFmtId="9" fontId="28" fillId="4" borderId="0" xfId="0" applyNumberFormat="1" applyFont="1" applyFill="1" applyAlignment="1">
      <alignment horizontal="center" vertical="center" wrapText="1"/>
    </xf>
    <xf numFmtId="9" fontId="28" fillId="4" borderId="12" xfId="0" applyNumberFormat="1" applyFont="1" applyFill="1" applyBorder="1" applyAlignment="1">
      <alignment horizontal="center" vertical="center" wrapText="1"/>
    </xf>
    <xf numFmtId="174" fontId="16" fillId="0" borderId="59" xfId="2" applyNumberFormat="1" applyFont="1" applyBorder="1" applyAlignment="1">
      <alignment horizontal="center" vertical="center" wrapText="1"/>
    </xf>
    <xf numFmtId="174" fontId="15" fillId="4" borderId="0" xfId="0" applyNumberFormat="1" applyFont="1" applyFill="1" applyAlignment="1">
      <alignment horizontal="center" vertical="top" wrapText="1"/>
    </xf>
    <xf numFmtId="174" fontId="15" fillId="4" borderId="12" xfId="0" applyNumberFormat="1" applyFont="1" applyFill="1" applyBorder="1" applyAlignment="1">
      <alignment horizontal="center" vertical="top" wrapText="1"/>
    </xf>
    <xf numFmtId="174" fontId="15" fillId="4" borderId="0" xfId="0" applyNumberFormat="1" applyFont="1" applyFill="1" applyAlignment="1">
      <alignment horizontal="center" vertical="center" wrapText="1"/>
    </xf>
    <xf numFmtId="174" fontId="15" fillId="4" borderId="12" xfId="0" applyNumberFormat="1" applyFont="1" applyFill="1" applyBorder="1" applyAlignment="1">
      <alignment horizontal="center" vertical="center" wrapText="1"/>
    </xf>
    <xf numFmtId="9" fontId="28" fillId="11" borderId="61" xfId="0" applyNumberFormat="1" applyFont="1" applyFill="1" applyBorder="1" applyAlignment="1">
      <alignment horizontal="center" vertical="center" wrapText="1"/>
    </xf>
    <xf numFmtId="174" fontId="16" fillId="0" borderId="62" xfId="2" applyNumberFormat="1" applyFont="1" applyBorder="1" applyAlignment="1">
      <alignment horizontal="center" vertical="center" wrapText="1"/>
    </xf>
    <xf numFmtId="174" fontId="16" fillId="0" borderId="63" xfId="2" applyNumberFormat="1" applyFont="1" applyBorder="1" applyAlignment="1">
      <alignment horizontal="center" vertical="center" wrapText="1"/>
    </xf>
    <xf numFmtId="174" fontId="16" fillId="0" borderId="64" xfId="2" applyNumberFormat="1" applyFont="1" applyBorder="1" applyAlignment="1">
      <alignment horizontal="center" vertical="center" wrapText="1"/>
    </xf>
    <xf numFmtId="174" fontId="23" fillId="9" borderId="61" xfId="0" applyNumberFormat="1" applyFont="1" applyFill="1" applyBorder="1" applyAlignment="1">
      <alignment horizontal="center" vertical="center" wrapText="1"/>
    </xf>
    <xf numFmtId="174" fontId="16" fillId="9" borderId="61" xfId="2" applyNumberFormat="1" applyFont="1" applyFill="1" applyBorder="1" applyAlignment="1">
      <alignment horizontal="center" vertical="center" wrapText="1"/>
    </xf>
    <xf numFmtId="174" fontId="16" fillId="0" borderId="65" xfId="2" applyNumberFormat="1" applyFont="1" applyFill="1" applyBorder="1" applyAlignment="1">
      <alignment horizontal="center" vertical="center" wrapText="1"/>
    </xf>
    <xf numFmtId="174" fontId="16" fillId="0" borderId="65" xfId="2" applyNumberFormat="1" applyFont="1" applyBorder="1" applyAlignment="1">
      <alignment horizontal="center" vertical="center" wrapText="1"/>
    </xf>
    <xf numFmtId="174" fontId="16" fillId="0" borderId="66" xfId="2" applyNumberFormat="1" applyFont="1" applyBorder="1" applyAlignment="1">
      <alignment horizontal="center" vertical="center" wrapText="1"/>
    </xf>
    <xf numFmtId="174" fontId="16" fillId="7" borderId="67" xfId="2" applyNumberFormat="1" applyFont="1" applyFill="1" applyBorder="1" applyAlignment="1">
      <alignment horizontal="center" vertical="center" wrapText="1"/>
    </xf>
    <xf numFmtId="171" fontId="16" fillId="0" borderId="54" xfId="0" applyNumberFormat="1" applyFont="1" applyBorder="1" applyAlignment="1">
      <alignment horizontal="center" vertical="top" wrapText="1"/>
    </xf>
    <xf numFmtId="174" fontId="31" fillId="12" borderId="54" xfId="2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171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2" fontId="3" fillId="2" borderId="1" xfId="0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2" fillId="3" borderId="1" xfId="0" applyNumberFormat="1" applyFont="1" applyFill="1" applyBorder="1" applyAlignment="1">
      <alignment horizontal="right" vertical="center"/>
    </xf>
    <xf numFmtId="2" fontId="12" fillId="0" borderId="1" xfId="0" applyNumberFormat="1" applyFont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vertical="center"/>
    </xf>
    <xf numFmtId="167" fontId="6" fillId="0" borderId="1" xfId="0" applyNumberFormat="1" applyFont="1" applyBorder="1" applyAlignment="1">
      <alignment vertical="center"/>
    </xf>
    <xf numFmtId="2" fontId="38" fillId="3" borderId="1" xfId="0" applyNumberFormat="1" applyFont="1" applyFill="1" applyBorder="1" applyAlignment="1">
      <alignment horizontal="right" vertical="center"/>
    </xf>
    <xf numFmtId="2" fontId="37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2" fontId="36" fillId="0" borderId="1" xfId="0" applyNumberFormat="1" applyFont="1" applyBorder="1" applyAlignment="1">
      <alignment vertical="center"/>
    </xf>
    <xf numFmtId="0" fontId="36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/>
    </xf>
    <xf numFmtId="2" fontId="0" fillId="0" borderId="32" xfId="0" applyNumberFormat="1" applyBorder="1" applyAlignment="1">
      <alignment vertical="center"/>
    </xf>
    <xf numFmtId="2" fontId="3" fillId="2" borderId="32" xfId="0" applyNumberFormat="1" applyFont="1" applyFill="1" applyBorder="1" applyAlignment="1">
      <alignment horizontal="right" vertical="center"/>
    </xf>
    <xf numFmtId="2" fontId="1" fillId="0" borderId="56" xfId="0" applyNumberFormat="1" applyFont="1" applyBorder="1" applyAlignment="1">
      <alignment horizontal="right" vertical="center"/>
    </xf>
    <xf numFmtId="2" fontId="2" fillId="2" borderId="69" xfId="0" applyNumberFormat="1" applyFont="1" applyFill="1" applyBorder="1" applyAlignment="1">
      <alignment horizontal="left" vertical="center"/>
    </xf>
    <xf numFmtId="2" fontId="2" fillId="2" borderId="55" xfId="0" applyNumberFormat="1" applyFont="1" applyFill="1" applyBorder="1" applyAlignment="1">
      <alignment horizontal="left" vertical="center"/>
    </xf>
    <xf numFmtId="0" fontId="0" fillId="2" borderId="70" xfId="0" applyFill="1" applyBorder="1" applyAlignment="1">
      <alignment vertical="center"/>
    </xf>
    <xf numFmtId="2" fontId="4" fillId="0" borderId="1" xfId="0" applyNumberFormat="1" applyFont="1" applyBorder="1" applyAlignment="1">
      <alignment horizontal="right" vertical="center"/>
    </xf>
    <xf numFmtId="2" fontId="8" fillId="3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0" fontId="0" fillId="0" borderId="0" xfId="1" applyNumberFormat="1" applyFont="1"/>
    <xf numFmtId="9" fontId="2" fillId="2" borderId="1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166" fontId="0" fillId="0" borderId="0" xfId="0" applyNumberFormat="1" applyAlignment="1">
      <alignment vertical="center"/>
    </xf>
    <xf numFmtId="0" fontId="35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67" fontId="28" fillId="4" borderId="1" xfId="0" applyNumberFormat="1" applyFont="1" applyFill="1" applyBorder="1" applyAlignment="1">
      <alignment vertical="center"/>
    </xf>
    <xf numFmtId="0" fontId="28" fillId="4" borderId="1" xfId="0" applyFont="1" applyFill="1" applyBorder="1" applyAlignment="1">
      <alignment vertical="center"/>
    </xf>
    <xf numFmtId="0" fontId="39" fillId="0" borderId="1" xfId="0" applyFont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10" fontId="2" fillId="2" borderId="29" xfId="0" applyNumberFormat="1" applyFont="1" applyFill="1" applyBorder="1" applyAlignment="1">
      <alignment horizontal="center"/>
    </xf>
    <xf numFmtId="10" fontId="2" fillId="2" borderId="0" xfId="0" applyNumberFormat="1" applyFont="1" applyFill="1" applyAlignment="1">
      <alignment horizontal="center"/>
    </xf>
    <xf numFmtId="10" fontId="2" fillId="2" borderId="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0" fontId="12" fillId="0" borderId="1" xfId="1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0" fontId="12" fillId="0" borderId="6" xfId="1" applyNumberFormat="1" applyFont="1" applyBorder="1" applyAlignment="1">
      <alignment horizontal="center" vertical="center"/>
    </xf>
    <xf numFmtId="10" fontId="12" fillId="0" borderId="13" xfId="1" applyNumberFormat="1" applyFont="1" applyBorder="1" applyAlignment="1">
      <alignment horizontal="center" vertical="center"/>
    </xf>
    <xf numFmtId="0" fontId="19" fillId="7" borderId="8" xfId="0" applyFont="1" applyFill="1" applyBorder="1" applyAlignment="1">
      <alignment horizontal="center"/>
    </xf>
    <xf numFmtId="0" fontId="19" fillId="7" borderId="9" xfId="0" applyFont="1" applyFill="1" applyBorder="1" applyAlignment="1">
      <alignment horizontal="center"/>
    </xf>
    <xf numFmtId="0" fontId="19" fillId="7" borderId="10" xfId="0" applyFont="1" applyFill="1" applyBorder="1" applyAlignment="1">
      <alignment horizontal="center"/>
    </xf>
    <xf numFmtId="0" fontId="27" fillId="8" borderId="11" xfId="0" applyFont="1" applyFill="1" applyBorder="1" applyAlignment="1">
      <alignment horizontal="center" vertical="center"/>
    </xf>
    <xf numFmtId="0" fontId="27" fillId="8" borderId="0" xfId="0" applyFont="1" applyFill="1" applyAlignment="1">
      <alignment horizontal="center" vertical="center"/>
    </xf>
    <xf numFmtId="0" fontId="27" fillId="8" borderId="12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2" fillId="12" borderId="19" xfId="0" applyFont="1" applyFill="1" applyBorder="1" applyAlignment="1">
      <alignment horizontal="left" vertical="center"/>
    </xf>
    <xf numFmtId="0" fontId="32" fillId="12" borderId="17" xfId="0" applyFont="1" applyFill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25" fillId="0" borderId="22" xfId="0" applyFont="1" applyBorder="1" applyAlignment="1">
      <alignment horizontal="center" vertical="center" textRotation="90" wrapText="1"/>
    </xf>
    <xf numFmtId="0" fontId="25" fillId="0" borderId="3" xfId="0" applyFont="1" applyBorder="1" applyAlignment="1">
      <alignment horizontal="center" vertical="center" textRotation="90" wrapText="1"/>
    </xf>
    <xf numFmtId="0" fontId="25" fillId="0" borderId="2" xfId="0" applyFont="1" applyBorder="1" applyAlignment="1">
      <alignment horizontal="center" vertical="center" textRotation="90" wrapText="1"/>
    </xf>
    <xf numFmtId="0" fontId="25" fillId="0" borderId="23" xfId="0" applyFont="1" applyBorder="1" applyAlignment="1">
      <alignment horizontal="center" vertical="center" textRotation="90" wrapText="1"/>
    </xf>
    <xf numFmtId="0" fontId="25" fillId="0" borderId="0" xfId="0" applyFont="1" applyAlignment="1">
      <alignment horizontal="center" vertical="center" textRotation="90" wrapText="1"/>
    </xf>
    <xf numFmtId="0" fontId="25" fillId="0" borderId="61" xfId="0" applyFont="1" applyBorder="1" applyAlignment="1">
      <alignment horizontal="center" vertical="center" textRotation="90" wrapText="1"/>
    </xf>
    <xf numFmtId="0" fontId="27" fillId="10" borderId="68" xfId="0" applyFont="1" applyFill="1" applyBorder="1" applyAlignment="1">
      <alignment horizontal="center" vertical="center" textRotation="255"/>
    </xf>
    <xf numFmtId="0" fontId="27" fillId="10" borderId="11" xfId="0" applyFont="1" applyFill="1" applyBorder="1" applyAlignment="1">
      <alignment horizontal="center" vertical="center" textRotation="255"/>
    </xf>
    <xf numFmtId="0" fontId="27" fillId="10" borderId="60" xfId="0" applyFont="1" applyFill="1" applyBorder="1" applyAlignment="1">
      <alignment horizontal="center" vertical="center" textRotation="255"/>
    </xf>
  </cellXfs>
  <cellStyles count="4">
    <cellStyle name="Moeda" xfId="3" builtinId="4"/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7"/>
  <sheetViews>
    <sheetView tabSelected="1" zoomScaleNormal="100" workbookViewId="0">
      <pane ySplit="7" topLeftCell="A8" activePane="bottomLeft" state="frozen"/>
      <selection pane="bottomLeft" activeCell="B34" sqref="B34"/>
    </sheetView>
  </sheetViews>
  <sheetFormatPr defaultRowHeight="15" customHeight="1" x14ac:dyDescent="0.2"/>
  <cols>
    <col min="1" max="1" width="37.5703125" customWidth="1"/>
    <col min="2" max="2" width="10.85546875" customWidth="1"/>
    <col min="3" max="3" width="9.85546875" customWidth="1"/>
    <col min="4" max="19" width="9.7109375" customWidth="1"/>
    <col min="20" max="40" width="9.140625" customWidth="1"/>
    <col min="41" max="41" width="11.5703125" bestFit="1" customWidth="1"/>
    <col min="42" max="42" width="11.85546875" bestFit="1" customWidth="1"/>
    <col min="43" max="43" width="7.5703125" bestFit="1" customWidth="1"/>
    <col min="44" max="44" width="9.140625" bestFit="1" customWidth="1"/>
    <col min="45" max="52" width="7.5703125" bestFit="1" customWidth="1"/>
  </cols>
  <sheetData>
    <row r="1" spans="1:46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8"/>
      <c r="AK1" s="8"/>
      <c r="AL1" s="8"/>
      <c r="AM1" s="8"/>
      <c r="AN1" s="9"/>
      <c r="AO1" s="2"/>
      <c r="AP1" s="2"/>
      <c r="AQ1" s="2"/>
      <c r="AR1" s="2"/>
      <c r="AS1" s="2"/>
      <c r="AT1" s="2"/>
    </row>
    <row r="2" spans="1:46" ht="13.5" thickBot="1" x14ac:dyDescent="0.25">
      <c r="A2" s="10"/>
      <c r="AJ2" s="3"/>
      <c r="AK2" s="3"/>
      <c r="AL2" s="3"/>
      <c r="AM2" s="3"/>
      <c r="AN2" s="11"/>
      <c r="AO2" s="3"/>
      <c r="AP2" s="3"/>
      <c r="AQ2" s="3"/>
      <c r="AR2" s="3"/>
      <c r="AS2" s="3"/>
      <c r="AT2" s="3"/>
    </row>
    <row r="3" spans="1:46" s="12" customFormat="1" ht="21" customHeight="1" thickBot="1" x14ac:dyDescent="0.25">
      <c r="A3" s="252"/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4"/>
      <c r="AI3" s="254"/>
      <c r="AJ3" s="254"/>
      <c r="AK3" s="254"/>
      <c r="AL3" s="254"/>
      <c r="AM3" s="254"/>
      <c r="AN3" s="255"/>
      <c r="AO3" s="14"/>
      <c r="AP3" s="14"/>
      <c r="AQ3" s="14"/>
      <c r="AR3" s="14"/>
      <c r="AS3" s="14"/>
      <c r="AT3" s="14"/>
    </row>
    <row r="4" spans="1:46" s="12" customFormat="1" ht="24" customHeight="1" thickBot="1" x14ac:dyDescent="0.25">
      <c r="A4" s="230" t="s">
        <v>0</v>
      </c>
      <c r="B4" s="256" t="s">
        <v>1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6" t="s">
        <v>2</v>
      </c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8"/>
      <c r="AB4" s="257" t="s">
        <v>3</v>
      </c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8"/>
      <c r="AO4" s="14"/>
      <c r="AP4" s="14"/>
      <c r="AQ4" s="14"/>
      <c r="AR4" s="14"/>
      <c r="AS4" s="14"/>
      <c r="AT4" s="14"/>
    </row>
    <row r="5" spans="1:46" ht="12.75" x14ac:dyDescent="0.2">
      <c r="A5" s="259" t="s">
        <v>4</v>
      </c>
      <c r="B5" s="261" t="s">
        <v>5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1" t="s">
        <v>6</v>
      </c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3"/>
      <c r="AB5" s="262" t="s">
        <v>7</v>
      </c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3"/>
      <c r="AO5" s="4"/>
      <c r="AP5" s="5"/>
      <c r="AQ5" s="4"/>
      <c r="AR5" s="4"/>
      <c r="AS5" s="4"/>
      <c r="AT5" s="4"/>
    </row>
    <row r="6" spans="1:46" ht="12.75" x14ac:dyDescent="0.2">
      <c r="A6" s="260"/>
      <c r="B6" s="264">
        <v>9.2499999999999999E-2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4">
        <v>0</v>
      </c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6"/>
      <c r="AB6" s="251">
        <v>0.12</v>
      </c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4"/>
      <c r="AP6" s="5"/>
      <c r="AQ6" s="4"/>
      <c r="AR6" s="4"/>
      <c r="AS6" s="4"/>
      <c r="AT6" s="4"/>
    </row>
    <row r="7" spans="1:46" ht="12.75" x14ac:dyDescent="0.2">
      <c r="A7" s="260"/>
      <c r="B7" s="94">
        <v>0.23</v>
      </c>
      <c r="C7" s="176">
        <v>0.22500000000000001</v>
      </c>
      <c r="D7" s="76">
        <v>0.22</v>
      </c>
      <c r="E7" s="76">
        <v>0.21</v>
      </c>
      <c r="F7" s="77">
        <v>0.20499999999999999</v>
      </c>
      <c r="G7" s="76">
        <v>0.2</v>
      </c>
      <c r="H7" s="76">
        <v>0.19</v>
      </c>
      <c r="I7" s="77">
        <v>0.19500000000000001</v>
      </c>
      <c r="J7" s="76">
        <v>0.18</v>
      </c>
      <c r="K7" s="76">
        <v>0.17</v>
      </c>
      <c r="L7" s="77">
        <v>0.17499999999999999</v>
      </c>
      <c r="M7" s="76">
        <v>0.12</v>
      </c>
      <c r="N7" s="105">
        <v>0</v>
      </c>
      <c r="O7" s="94">
        <v>0.23</v>
      </c>
      <c r="P7" s="176">
        <v>0.22500000000000001</v>
      </c>
      <c r="Q7" s="76">
        <v>0.22</v>
      </c>
      <c r="R7" s="76">
        <v>0.21</v>
      </c>
      <c r="S7" s="77">
        <v>0.20499999999999999</v>
      </c>
      <c r="T7" s="76">
        <v>0.2</v>
      </c>
      <c r="U7" s="76">
        <v>0.19</v>
      </c>
      <c r="V7" s="77">
        <v>0.19500000000000001</v>
      </c>
      <c r="W7" s="76">
        <v>0.18</v>
      </c>
      <c r="X7" s="76">
        <v>0.17</v>
      </c>
      <c r="Y7" s="77">
        <v>0.17499999999999999</v>
      </c>
      <c r="Z7" s="76">
        <v>0.12</v>
      </c>
      <c r="AA7" s="105">
        <v>0</v>
      </c>
      <c r="AB7" s="231">
        <v>0.23</v>
      </c>
      <c r="AC7" s="208">
        <v>0.22500000000000001</v>
      </c>
      <c r="AD7" s="231">
        <v>0.22</v>
      </c>
      <c r="AE7" s="231">
        <v>0.21</v>
      </c>
      <c r="AF7" s="208">
        <v>0.20499999999999999</v>
      </c>
      <c r="AG7" s="231">
        <v>0.2</v>
      </c>
      <c r="AH7" s="231">
        <v>0.19</v>
      </c>
      <c r="AI7" s="208">
        <v>0.19500000000000001</v>
      </c>
      <c r="AJ7" s="231">
        <v>0.18</v>
      </c>
      <c r="AK7" s="231">
        <v>0.17</v>
      </c>
      <c r="AL7" s="208">
        <v>0.17499999999999999</v>
      </c>
      <c r="AM7" s="231">
        <v>0.12</v>
      </c>
      <c r="AN7" s="231">
        <v>0</v>
      </c>
      <c r="AO7" s="1"/>
      <c r="AP7" s="13"/>
      <c r="AQ7" s="1"/>
      <c r="AR7" s="1"/>
      <c r="AS7" s="1"/>
      <c r="AT7" s="1"/>
    </row>
    <row r="8" spans="1:46" s="12" customFormat="1" ht="15.95" customHeight="1" x14ac:dyDescent="0.2">
      <c r="A8" s="88" t="s">
        <v>8</v>
      </c>
      <c r="B8" s="95"/>
      <c r="C8" s="174"/>
      <c r="D8" s="78"/>
      <c r="E8" s="78"/>
      <c r="F8" s="78"/>
      <c r="G8" s="78"/>
      <c r="H8" s="78"/>
      <c r="I8" s="78"/>
      <c r="J8" s="78"/>
      <c r="K8" s="78"/>
      <c r="L8" s="78"/>
      <c r="M8" s="78"/>
      <c r="N8" s="106"/>
      <c r="O8" s="103"/>
      <c r="P8" s="175"/>
      <c r="Q8" s="79"/>
      <c r="R8" s="79"/>
      <c r="S8" s="79"/>
      <c r="T8" s="79"/>
      <c r="U8" s="80"/>
      <c r="V8" s="80"/>
      <c r="W8" s="80"/>
      <c r="X8" s="80"/>
      <c r="Y8" s="80"/>
      <c r="Z8" s="80"/>
      <c r="AA8" s="232"/>
      <c r="AB8" s="218"/>
      <c r="AC8" s="218"/>
      <c r="AD8" s="218"/>
      <c r="AE8" s="218"/>
      <c r="AF8" s="218"/>
      <c r="AG8" s="218"/>
      <c r="AH8" s="210"/>
      <c r="AI8" s="210"/>
      <c r="AJ8" s="219"/>
      <c r="AK8" s="219"/>
      <c r="AL8" s="219"/>
      <c r="AM8" s="219"/>
      <c r="AN8" s="219"/>
      <c r="AO8" s="42"/>
      <c r="AP8" s="42"/>
      <c r="AQ8" s="42"/>
      <c r="AR8" s="42"/>
      <c r="AS8" s="42"/>
      <c r="AT8" s="42"/>
    </row>
    <row r="9" spans="1:46" s="12" customFormat="1" ht="15.95" customHeight="1" x14ac:dyDescent="0.2">
      <c r="A9" s="89" t="s">
        <v>9</v>
      </c>
      <c r="B9" s="96">
        <v>100</v>
      </c>
      <c r="C9" s="160">
        <v>100</v>
      </c>
      <c r="D9" s="160">
        <v>100</v>
      </c>
      <c r="E9" s="160">
        <v>100</v>
      </c>
      <c r="F9" s="160">
        <v>100</v>
      </c>
      <c r="G9" s="160">
        <v>100</v>
      </c>
      <c r="H9" s="160">
        <v>100</v>
      </c>
      <c r="I9" s="160">
        <v>100</v>
      </c>
      <c r="J9" s="160">
        <v>100</v>
      </c>
      <c r="K9" s="160">
        <v>100</v>
      </c>
      <c r="L9" s="160">
        <v>100</v>
      </c>
      <c r="M9" s="160">
        <v>100</v>
      </c>
      <c r="N9" s="161">
        <v>100</v>
      </c>
      <c r="O9" s="96">
        <v>100</v>
      </c>
      <c r="P9" s="160">
        <v>100</v>
      </c>
      <c r="Q9" s="160">
        <v>100</v>
      </c>
      <c r="R9" s="160">
        <v>100</v>
      </c>
      <c r="S9" s="160">
        <v>100</v>
      </c>
      <c r="T9" s="160">
        <v>100</v>
      </c>
      <c r="U9" s="160">
        <v>100</v>
      </c>
      <c r="V9" s="160">
        <v>100</v>
      </c>
      <c r="W9" s="160">
        <v>100</v>
      </c>
      <c r="X9" s="160">
        <v>100</v>
      </c>
      <c r="Y9" s="160">
        <v>100</v>
      </c>
      <c r="Z9" s="160">
        <v>100</v>
      </c>
      <c r="AA9" s="233">
        <v>100</v>
      </c>
      <c r="AB9" s="211">
        <v>100</v>
      </c>
      <c r="AC9" s="211">
        <v>100</v>
      </c>
      <c r="AD9" s="211">
        <v>100</v>
      </c>
      <c r="AE9" s="211">
        <v>100</v>
      </c>
      <c r="AF9" s="211">
        <v>100</v>
      </c>
      <c r="AG9" s="211">
        <v>100</v>
      </c>
      <c r="AH9" s="211">
        <v>100</v>
      </c>
      <c r="AI9" s="211">
        <v>100</v>
      </c>
      <c r="AJ9" s="211">
        <v>100</v>
      </c>
      <c r="AK9" s="211">
        <v>100</v>
      </c>
      <c r="AL9" s="211">
        <v>100</v>
      </c>
      <c r="AM9" s="211">
        <v>100</v>
      </c>
      <c r="AN9" s="211">
        <v>100</v>
      </c>
      <c r="AO9" s="42"/>
      <c r="AP9" s="42"/>
      <c r="AQ9" s="42"/>
      <c r="AR9" s="42"/>
      <c r="AS9" s="42"/>
      <c r="AT9" s="42"/>
    </row>
    <row r="10" spans="1:46" s="12" customFormat="1" ht="15.95" customHeight="1" x14ac:dyDescent="0.2">
      <c r="A10" s="90" t="s">
        <v>10</v>
      </c>
      <c r="B10" s="159">
        <f>B9/(1-$B$6)-B9</f>
        <v>10.192837465564736</v>
      </c>
      <c r="C10" s="163">
        <f t="shared" ref="C10:N10" si="0">C9/(1-$B$6)-C9</f>
        <v>10.192837465564736</v>
      </c>
      <c r="D10" s="163">
        <f t="shared" si="0"/>
        <v>10.192837465564736</v>
      </c>
      <c r="E10" s="163">
        <f t="shared" si="0"/>
        <v>10.192837465564736</v>
      </c>
      <c r="F10" s="163">
        <f t="shared" si="0"/>
        <v>10.192837465564736</v>
      </c>
      <c r="G10" s="163">
        <f t="shared" si="0"/>
        <v>10.192837465564736</v>
      </c>
      <c r="H10" s="163">
        <f t="shared" si="0"/>
        <v>10.192837465564736</v>
      </c>
      <c r="I10" s="163">
        <f t="shared" si="0"/>
        <v>10.192837465564736</v>
      </c>
      <c r="J10" s="163">
        <f t="shared" si="0"/>
        <v>10.192837465564736</v>
      </c>
      <c r="K10" s="163">
        <f t="shared" si="0"/>
        <v>10.192837465564736</v>
      </c>
      <c r="L10" s="163">
        <f t="shared" si="0"/>
        <v>10.192837465564736</v>
      </c>
      <c r="M10" s="163">
        <f t="shared" si="0"/>
        <v>10.192837465564736</v>
      </c>
      <c r="N10" s="107">
        <f t="shared" si="0"/>
        <v>10.192837465564736</v>
      </c>
      <c r="O10" s="159">
        <f>O9/(1-$O$6)-O9</f>
        <v>0</v>
      </c>
      <c r="P10" s="81">
        <f t="shared" ref="P10:AA10" si="1">P9/(1-$O$6)-P9</f>
        <v>0</v>
      </c>
      <c r="Q10" s="81">
        <f t="shared" si="1"/>
        <v>0</v>
      </c>
      <c r="R10" s="81">
        <f t="shared" si="1"/>
        <v>0</v>
      </c>
      <c r="S10" s="81">
        <f t="shared" si="1"/>
        <v>0</v>
      </c>
      <c r="T10" s="81">
        <f t="shared" si="1"/>
        <v>0</v>
      </c>
      <c r="U10" s="81">
        <f t="shared" si="1"/>
        <v>0</v>
      </c>
      <c r="V10" s="81">
        <f t="shared" si="1"/>
        <v>0</v>
      </c>
      <c r="W10" s="81">
        <f t="shared" si="1"/>
        <v>0</v>
      </c>
      <c r="X10" s="81">
        <f t="shared" si="1"/>
        <v>0</v>
      </c>
      <c r="Y10" s="81">
        <f t="shared" si="1"/>
        <v>0</v>
      </c>
      <c r="Z10" s="81">
        <f t="shared" si="1"/>
        <v>0</v>
      </c>
      <c r="AA10" s="234">
        <f t="shared" si="1"/>
        <v>0</v>
      </c>
      <c r="AB10" s="212">
        <f>AB9/(1-$AB$6)-AB9</f>
        <v>13.63636363636364</v>
      </c>
      <c r="AC10" s="212">
        <f t="shared" ref="AC10:AN10" si="2">AC9/(1-$AB$6)-AC9</f>
        <v>13.63636363636364</v>
      </c>
      <c r="AD10" s="212">
        <f t="shared" si="2"/>
        <v>13.63636363636364</v>
      </c>
      <c r="AE10" s="212">
        <f t="shared" si="2"/>
        <v>13.63636363636364</v>
      </c>
      <c r="AF10" s="212">
        <f t="shared" si="2"/>
        <v>13.63636363636364</v>
      </c>
      <c r="AG10" s="212">
        <f t="shared" si="2"/>
        <v>13.63636363636364</v>
      </c>
      <c r="AH10" s="212">
        <f t="shared" si="2"/>
        <v>13.63636363636364</v>
      </c>
      <c r="AI10" s="212">
        <f t="shared" si="2"/>
        <v>13.63636363636364</v>
      </c>
      <c r="AJ10" s="212">
        <f t="shared" si="2"/>
        <v>13.63636363636364</v>
      </c>
      <c r="AK10" s="212">
        <f t="shared" si="2"/>
        <v>13.63636363636364</v>
      </c>
      <c r="AL10" s="212">
        <f t="shared" si="2"/>
        <v>13.63636363636364</v>
      </c>
      <c r="AM10" s="212">
        <f t="shared" si="2"/>
        <v>13.63636363636364</v>
      </c>
      <c r="AN10" s="212">
        <f t="shared" si="2"/>
        <v>13.63636363636364</v>
      </c>
      <c r="AO10" s="43"/>
      <c r="AP10" s="43"/>
      <c r="AQ10" s="43"/>
      <c r="AR10" s="43"/>
      <c r="AS10" s="43"/>
      <c r="AT10" s="43"/>
    </row>
    <row r="11" spans="1:46" s="12" customFormat="1" ht="15.95" customHeight="1" x14ac:dyDescent="0.2">
      <c r="A11" s="89" t="s">
        <v>11</v>
      </c>
      <c r="B11" s="162">
        <f>(B9+B10)/(1-B7)-(B9+B10)</f>
        <v>32.914743658545319</v>
      </c>
      <c r="C11" s="82">
        <f t="shared" ref="C11:N11" si="3">(C9+C10)/(1-C7)-(C9+C10)</f>
        <v>31.991468941615551</v>
      </c>
      <c r="D11" s="82">
        <f t="shared" si="3"/>
        <v>31.080031080031063</v>
      </c>
      <c r="E11" s="82">
        <f t="shared" si="3"/>
        <v>29.291766921226071</v>
      </c>
      <c r="F11" s="82">
        <f t="shared" si="3"/>
        <v>28.414505258416057</v>
      </c>
      <c r="G11" s="82">
        <f t="shared" si="3"/>
        <v>27.548209366391177</v>
      </c>
      <c r="H11" s="82">
        <f t="shared" si="3"/>
        <v>25.847702615379376</v>
      </c>
      <c r="I11" s="82">
        <f t="shared" si="3"/>
        <v>26.692674914018795</v>
      </c>
      <c r="J11" s="82">
        <f t="shared" si="3"/>
        <v>24.188671638782495</v>
      </c>
      <c r="K11" s="82">
        <f t="shared" si="3"/>
        <v>22.569617312224096</v>
      </c>
      <c r="L11" s="82">
        <f t="shared" si="3"/>
        <v>23.374238250271304</v>
      </c>
      <c r="M11" s="82">
        <f t="shared" si="3"/>
        <v>15.026296018031559</v>
      </c>
      <c r="N11" s="168">
        <f t="shared" si="3"/>
        <v>0</v>
      </c>
      <c r="O11" s="162">
        <f>(O9+O10)/(1-O7)-(O9+O10)</f>
        <v>29.870129870129858</v>
      </c>
      <c r="P11" s="82">
        <f t="shared" ref="P11:AA11" si="4">(P9+P10)/(1-P7)-(P9+P10)</f>
        <v>29.032258064516128</v>
      </c>
      <c r="Q11" s="82">
        <f t="shared" si="4"/>
        <v>28.205128205128204</v>
      </c>
      <c r="R11" s="82">
        <f t="shared" si="4"/>
        <v>26.582278481012651</v>
      </c>
      <c r="S11" s="82">
        <f t="shared" si="4"/>
        <v>25.786163522012572</v>
      </c>
      <c r="T11" s="82">
        <f t="shared" si="4"/>
        <v>25</v>
      </c>
      <c r="U11" s="82">
        <f t="shared" si="4"/>
        <v>23.456790123456784</v>
      </c>
      <c r="V11" s="82">
        <f t="shared" si="4"/>
        <v>24.223602484472053</v>
      </c>
      <c r="W11" s="82">
        <f t="shared" si="4"/>
        <v>21.951219512195109</v>
      </c>
      <c r="X11" s="82">
        <f t="shared" si="4"/>
        <v>20.481927710843379</v>
      </c>
      <c r="Y11" s="82">
        <f t="shared" si="4"/>
        <v>21.212121212121218</v>
      </c>
      <c r="Z11" s="82">
        <f t="shared" si="4"/>
        <v>13.63636363636364</v>
      </c>
      <c r="AA11" s="168">
        <f t="shared" si="4"/>
        <v>0</v>
      </c>
      <c r="AB11" s="212">
        <f>(AB9+AB10)/(1-AB7)-(AB9+AB10)</f>
        <v>33.943329397874848</v>
      </c>
      <c r="AC11" s="212">
        <f t="shared" ref="AC11:AN11" si="5">(AC9+AC10)/(1-AC7)-(AC9+AC10)</f>
        <v>32.99120234604105</v>
      </c>
      <c r="AD11" s="212">
        <f t="shared" si="5"/>
        <v>32.051282051282058</v>
      </c>
      <c r="AE11" s="212">
        <f t="shared" si="5"/>
        <v>30.207134637514386</v>
      </c>
      <c r="AF11" s="212">
        <f t="shared" si="5"/>
        <v>29.302458547741551</v>
      </c>
      <c r="AG11" s="212">
        <f t="shared" si="5"/>
        <v>28.409090909090892</v>
      </c>
      <c r="AH11" s="212">
        <f t="shared" si="5"/>
        <v>26.655443322109974</v>
      </c>
      <c r="AI11" s="212">
        <f t="shared" si="5"/>
        <v>27.526821005081885</v>
      </c>
      <c r="AJ11" s="212">
        <f t="shared" si="5"/>
        <v>24.944567627494436</v>
      </c>
      <c r="AK11" s="212">
        <f t="shared" si="5"/>
        <v>23.274917853231116</v>
      </c>
      <c r="AL11" s="212">
        <f t="shared" si="5"/>
        <v>24.104683195592301</v>
      </c>
      <c r="AM11" s="212">
        <f t="shared" si="5"/>
        <v>15.495867768595033</v>
      </c>
      <c r="AN11" s="212">
        <f t="shared" si="5"/>
        <v>0</v>
      </c>
      <c r="AO11" s="43"/>
      <c r="AP11" s="43"/>
      <c r="AQ11" s="44"/>
      <c r="AR11" s="43"/>
      <c r="AS11" s="43"/>
      <c r="AT11" s="43"/>
    </row>
    <row r="12" spans="1:46" s="12" customFormat="1" ht="15.95" customHeight="1" x14ac:dyDescent="0.2">
      <c r="A12" s="89" t="s">
        <v>12</v>
      </c>
      <c r="B12" s="99">
        <v>0</v>
      </c>
      <c r="C12" s="164">
        <v>0</v>
      </c>
      <c r="D12" s="164">
        <v>0</v>
      </c>
      <c r="E12" s="164">
        <v>0</v>
      </c>
      <c r="F12" s="164">
        <v>0</v>
      </c>
      <c r="G12" s="164">
        <v>0</v>
      </c>
      <c r="H12" s="164">
        <v>0</v>
      </c>
      <c r="I12" s="164">
        <v>0</v>
      </c>
      <c r="J12" s="164">
        <v>0</v>
      </c>
      <c r="K12" s="164">
        <v>0</v>
      </c>
      <c r="L12" s="164">
        <v>0</v>
      </c>
      <c r="M12" s="164">
        <v>0</v>
      </c>
      <c r="N12" s="109">
        <v>0</v>
      </c>
      <c r="O12" s="165">
        <v>0</v>
      </c>
      <c r="P12" s="83">
        <v>0</v>
      </c>
      <c r="Q12" s="83">
        <v>0</v>
      </c>
      <c r="R12" s="83">
        <v>0</v>
      </c>
      <c r="S12" s="83">
        <v>0</v>
      </c>
      <c r="T12" s="83">
        <v>0</v>
      </c>
      <c r="U12" s="83">
        <v>0</v>
      </c>
      <c r="V12" s="83">
        <v>0</v>
      </c>
      <c r="W12" s="83">
        <v>0</v>
      </c>
      <c r="X12" s="83">
        <v>0</v>
      </c>
      <c r="Y12" s="83">
        <v>0</v>
      </c>
      <c r="Z12" s="83">
        <v>0</v>
      </c>
      <c r="AA12" s="169">
        <v>0</v>
      </c>
      <c r="AB12" s="238">
        <v>0</v>
      </c>
      <c r="AC12" s="238">
        <v>0</v>
      </c>
      <c r="AD12" s="238">
        <v>0</v>
      </c>
      <c r="AE12" s="238">
        <v>0</v>
      </c>
      <c r="AF12" s="238">
        <v>0</v>
      </c>
      <c r="AG12" s="238">
        <v>0</v>
      </c>
      <c r="AH12" s="238">
        <v>0</v>
      </c>
      <c r="AI12" s="238">
        <v>0</v>
      </c>
      <c r="AJ12" s="238">
        <v>0</v>
      </c>
      <c r="AK12" s="238">
        <v>0</v>
      </c>
      <c r="AL12" s="238">
        <v>0</v>
      </c>
      <c r="AM12" s="238">
        <v>0</v>
      </c>
      <c r="AN12" s="238">
        <v>0</v>
      </c>
      <c r="AO12" s="43"/>
      <c r="AP12" s="43"/>
      <c r="AQ12" s="44"/>
      <c r="AR12" s="43"/>
      <c r="AS12" s="43"/>
      <c r="AT12" s="43"/>
    </row>
    <row r="13" spans="1:46" s="12" customFormat="1" ht="15.95" customHeight="1" x14ac:dyDescent="0.2">
      <c r="A13" s="89" t="s">
        <v>13</v>
      </c>
      <c r="B13" s="157">
        <f>B9/(1-$B$6)/(1-B7)</f>
        <v>143.10758112411006</v>
      </c>
      <c r="C13" s="84">
        <f t="shared" ref="C13:N13" si="6">C9/(1-$B$6)/(1-C7)</f>
        <v>142.18430640718029</v>
      </c>
      <c r="D13" s="84">
        <f t="shared" si="6"/>
        <v>141.2728685455958</v>
      </c>
      <c r="E13" s="84">
        <f t="shared" si="6"/>
        <v>139.48460438679081</v>
      </c>
      <c r="F13" s="84">
        <f t="shared" si="6"/>
        <v>138.60734272398079</v>
      </c>
      <c r="G13" s="84">
        <f t="shared" si="6"/>
        <v>137.74104683195591</v>
      </c>
      <c r="H13" s="84">
        <f t="shared" si="6"/>
        <v>136.04054008094411</v>
      </c>
      <c r="I13" s="84">
        <f t="shared" si="6"/>
        <v>136.88551237958353</v>
      </c>
      <c r="J13" s="84">
        <f t="shared" si="6"/>
        <v>134.38150910434723</v>
      </c>
      <c r="K13" s="84">
        <f t="shared" si="6"/>
        <v>132.76245477778883</v>
      </c>
      <c r="L13" s="84">
        <f t="shared" si="6"/>
        <v>133.56707571583604</v>
      </c>
      <c r="M13" s="84">
        <f t="shared" si="6"/>
        <v>125.21913348359629</v>
      </c>
      <c r="N13" s="170">
        <f t="shared" si="6"/>
        <v>110.19283746556474</v>
      </c>
      <c r="O13" s="157">
        <f>O9/(1-$O$6)/(1-O7)</f>
        <v>129.87012987012986</v>
      </c>
      <c r="P13" s="84">
        <f t="shared" ref="P13:AA13" si="7">P9/(1-$O$6)/(1-P7)</f>
        <v>129.03225806451613</v>
      </c>
      <c r="Q13" s="84">
        <f t="shared" si="7"/>
        <v>128.2051282051282</v>
      </c>
      <c r="R13" s="84">
        <f t="shared" si="7"/>
        <v>126.58227848101265</v>
      </c>
      <c r="S13" s="84">
        <f t="shared" si="7"/>
        <v>125.78616352201257</v>
      </c>
      <c r="T13" s="84">
        <f t="shared" si="7"/>
        <v>125</v>
      </c>
      <c r="U13" s="84">
        <f t="shared" si="7"/>
        <v>123.45679012345678</v>
      </c>
      <c r="V13" s="84">
        <f t="shared" si="7"/>
        <v>124.22360248447205</v>
      </c>
      <c r="W13" s="84">
        <f t="shared" si="7"/>
        <v>121.95121951219511</v>
      </c>
      <c r="X13" s="84">
        <f t="shared" si="7"/>
        <v>120.48192771084338</v>
      </c>
      <c r="Y13" s="84">
        <f t="shared" si="7"/>
        <v>121.21212121212122</v>
      </c>
      <c r="Z13" s="84">
        <f t="shared" si="7"/>
        <v>113.63636363636364</v>
      </c>
      <c r="AA13" s="170">
        <f t="shared" si="7"/>
        <v>100</v>
      </c>
      <c r="AB13" s="239">
        <f>AB9/(1-$AB$6)/(1-AB7)</f>
        <v>147.57969303423849</v>
      </c>
      <c r="AC13" s="239">
        <f t="shared" ref="AC13:AN13" si="8">AC9/(1-$AB$6)/(1-AC7)</f>
        <v>146.62756598240469</v>
      </c>
      <c r="AD13" s="239">
        <f t="shared" si="8"/>
        <v>145.6876456876457</v>
      </c>
      <c r="AE13" s="239">
        <f t="shared" si="8"/>
        <v>143.84349827387803</v>
      </c>
      <c r="AF13" s="239">
        <f t="shared" si="8"/>
        <v>142.93882218410519</v>
      </c>
      <c r="AG13" s="239">
        <f t="shared" si="8"/>
        <v>142.04545454545453</v>
      </c>
      <c r="AH13" s="239">
        <f t="shared" si="8"/>
        <v>140.29180695847361</v>
      </c>
      <c r="AI13" s="239">
        <f t="shared" si="8"/>
        <v>141.16318464144553</v>
      </c>
      <c r="AJ13" s="239">
        <f t="shared" si="8"/>
        <v>138.58093126385808</v>
      </c>
      <c r="AK13" s="239">
        <f t="shared" si="8"/>
        <v>136.91128148959476</v>
      </c>
      <c r="AL13" s="239">
        <f t="shared" si="8"/>
        <v>137.74104683195594</v>
      </c>
      <c r="AM13" s="239">
        <f t="shared" si="8"/>
        <v>129.13223140495867</v>
      </c>
      <c r="AN13" s="239">
        <f t="shared" si="8"/>
        <v>113.63636363636364</v>
      </c>
      <c r="AO13" s="45"/>
      <c r="AP13" s="45"/>
      <c r="AQ13" s="45"/>
      <c r="AR13" s="45"/>
      <c r="AS13" s="45"/>
      <c r="AT13" s="45"/>
    </row>
    <row r="14" spans="1:46" s="48" customFormat="1" ht="15.95" customHeight="1" x14ac:dyDescent="0.2">
      <c r="A14" s="91" t="s">
        <v>14</v>
      </c>
      <c r="B14" s="101">
        <f t="shared" ref="B14:F14" si="9">SUM(B9:B12)</f>
        <v>143.10758112411006</v>
      </c>
      <c r="C14" s="158">
        <f t="shared" ref="C14" si="10">SUM(C9:C12)</f>
        <v>142.18430640718029</v>
      </c>
      <c r="D14" s="158">
        <f t="shared" si="9"/>
        <v>141.2728685455958</v>
      </c>
      <c r="E14" s="158">
        <f t="shared" si="9"/>
        <v>139.48460438679081</v>
      </c>
      <c r="F14" s="158">
        <f t="shared" si="9"/>
        <v>138.60734272398079</v>
      </c>
      <c r="G14" s="158">
        <f>SUM(G9:G12)</f>
        <v>137.74104683195591</v>
      </c>
      <c r="H14" s="158">
        <f t="shared" ref="H14:AN14" si="11">SUM(H9:H12)</f>
        <v>136.04054008094411</v>
      </c>
      <c r="I14" s="158">
        <f t="shared" si="11"/>
        <v>136.88551237958353</v>
      </c>
      <c r="J14" s="158">
        <f t="shared" si="11"/>
        <v>134.38150910434723</v>
      </c>
      <c r="K14" s="158">
        <f t="shared" si="11"/>
        <v>132.76245477778883</v>
      </c>
      <c r="L14" s="158">
        <f t="shared" si="11"/>
        <v>133.56707571583604</v>
      </c>
      <c r="M14" s="158">
        <f t="shared" si="11"/>
        <v>125.21913348359629</v>
      </c>
      <c r="N14" s="111">
        <f t="shared" si="11"/>
        <v>110.19283746556474</v>
      </c>
      <c r="O14" s="166">
        <f>SUM(O9:O12)</f>
        <v>129.87012987012986</v>
      </c>
      <c r="P14" s="85">
        <f t="shared" ref="P14:S14" si="12">SUM(P9:P12)</f>
        <v>129.03225806451613</v>
      </c>
      <c r="Q14" s="85">
        <f t="shared" si="12"/>
        <v>128.2051282051282</v>
      </c>
      <c r="R14" s="85">
        <f t="shared" si="12"/>
        <v>126.58227848101265</v>
      </c>
      <c r="S14" s="85">
        <f t="shared" si="12"/>
        <v>125.78616352201257</v>
      </c>
      <c r="T14" s="85">
        <f t="shared" si="11"/>
        <v>125</v>
      </c>
      <c r="U14" s="85">
        <f t="shared" si="11"/>
        <v>123.45679012345678</v>
      </c>
      <c r="V14" s="85">
        <f t="shared" si="11"/>
        <v>124.22360248447205</v>
      </c>
      <c r="W14" s="85">
        <f t="shared" si="11"/>
        <v>121.95121951219511</v>
      </c>
      <c r="X14" s="85">
        <f t="shared" si="11"/>
        <v>120.48192771084338</v>
      </c>
      <c r="Y14" s="85">
        <f t="shared" si="11"/>
        <v>121.21212121212122</v>
      </c>
      <c r="Z14" s="85">
        <f t="shared" si="11"/>
        <v>113.63636363636364</v>
      </c>
      <c r="AA14" s="167">
        <f t="shared" si="11"/>
        <v>100</v>
      </c>
      <c r="AB14" s="215">
        <f t="shared" si="11"/>
        <v>147.57969303423849</v>
      </c>
      <c r="AC14" s="215">
        <f t="shared" si="11"/>
        <v>146.62756598240469</v>
      </c>
      <c r="AD14" s="215">
        <f t="shared" si="11"/>
        <v>145.6876456876457</v>
      </c>
      <c r="AE14" s="215">
        <f t="shared" si="11"/>
        <v>143.84349827387803</v>
      </c>
      <c r="AF14" s="215">
        <f t="shared" si="11"/>
        <v>142.93882218410519</v>
      </c>
      <c r="AG14" s="215">
        <f t="shared" si="11"/>
        <v>142.04545454545453</v>
      </c>
      <c r="AH14" s="215">
        <f t="shared" si="11"/>
        <v>140.29180695847361</v>
      </c>
      <c r="AI14" s="215">
        <f t="shared" si="11"/>
        <v>141.16318464144553</v>
      </c>
      <c r="AJ14" s="215">
        <f t="shared" si="11"/>
        <v>138.58093126385808</v>
      </c>
      <c r="AK14" s="215">
        <f t="shared" si="11"/>
        <v>136.91128148959476</v>
      </c>
      <c r="AL14" s="215">
        <f t="shared" si="11"/>
        <v>137.74104683195594</v>
      </c>
      <c r="AM14" s="215">
        <f t="shared" si="11"/>
        <v>129.13223140495867</v>
      </c>
      <c r="AN14" s="215">
        <f t="shared" si="11"/>
        <v>113.63636363636364</v>
      </c>
      <c r="AO14" s="46"/>
      <c r="AP14" s="47"/>
      <c r="AQ14" s="47"/>
      <c r="AR14" s="47"/>
      <c r="AS14" s="47"/>
      <c r="AT14" s="47"/>
    </row>
    <row r="15" spans="1:46" s="244" customFormat="1" ht="15.95" customHeight="1" x14ac:dyDescent="0.2">
      <c r="A15" s="243" t="s">
        <v>60</v>
      </c>
      <c r="B15" s="96">
        <v>1</v>
      </c>
      <c r="C15" s="96">
        <v>1</v>
      </c>
      <c r="D15" s="96">
        <v>1</v>
      </c>
      <c r="E15" s="96">
        <v>1</v>
      </c>
      <c r="F15" s="96">
        <v>1</v>
      </c>
      <c r="G15" s="96">
        <v>1</v>
      </c>
      <c r="H15" s="96">
        <v>1</v>
      </c>
      <c r="I15" s="96">
        <v>1</v>
      </c>
      <c r="J15" s="96">
        <v>1</v>
      </c>
      <c r="K15" s="96">
        <v>1</v>
      </c>
      <c r="L15" s="96">
        <v>1</v>
      </c>
      <c r="M15" s="96">
        <v>1</v>
      </c>
      <c r="N15" s="96">
        <v>1</v>
      </c>
      <c r="O15" s="96">
        <v>1</v>
      </c>
      <c r="P15" s="96">
        <v>1</v>
      </c>
      <c r="Q15" s="96">
        <v>1</v>
      </c>
      <c r="R15" s="96">
        <v>1</v>
      </c>
      <c r="S15" s="96">
        <v>1</v>
      </c>
      <c r="T15" s="96">
        <v>1</v>
      </c>
      <c r="U15" s="96">
        <v>1</v>
      </c>
      <c r="V15" s="96">
        <v>1</v>
      </c>
      <c r="W15" s="96">
        <v>1</v>
      </c>
      <c r="X15" s="96">
        <v>1</v>
      </c>
      <c r="Y15" s="96">
        <v>1</v>
      </c>
      <c r="Z15" s="96">
        <v>1</v>
      </c>
      <c r="AA15" s="96">
        <v>1</v>
      </c>
      <c r="AB15" s="96">
        <v>1</v>
      </c>
      <c r="AC15" s="96">
        <v>1</v>
      </c>
      <c r="AD15" s="96">
        <v>1</v>
      </c>
      <c r="AE15" s="96">
        <v>1</v>
      </c>
      <c r="AF15" s="96">
        <v>1</v>
      </c>
      <c r="AG15" s="96">
        <v>1</v>
      </c>
      <c r="AH15" s="96">
        <v>1</v>
      </c>
      <c r="AI15" s="96">
        <v>1</v>
      </c>
      <c r="AJ15" s="96">
        <v>1</v>
      </c>
      <c r="AK15" s="96">
        <v>1</v>
      </c>
      <c r="AL15" s="96">
        <v>1</v>
      </c>
      <c r="AM15" s="96">
        <v>1</v>
      </c>
      <c r="AN15" s="96">
        <v>1</v>
      </c>
      <c r="AO15" s="49"/>
      <c r="AP15" s="50"/>
      <c r="AQ15" s="51"/>
      <c r="AR15" s="51"/>
      <c r="AS15" s="51"/>
      <c r="AT15" s="51"/>
    </row>
    <row r="16" spans="1:46" s="12" customFormat="1" ht="15.95" customHeight="1" x14ac:dyDescent="0.2">
      <c r="A16" s="92" t="s">
        <v>15</v>
      </c>
      <c r="B16" s="97">
        <f t="shared" ref="B16:F16" si="13">B13+B15</f>
        <v>144.10758112411006</v>
      </c>
      <c r="C16" s="81">
        <f t="shared" si="13"/>
        <v>143.18430640718029</v>
      </c>
      <c r="D16" s="81">
        <f t="shared" si="13"/>
        <v>142.2728685455958</v>
      </c>
      <c r="E16" s="81">
        <f t="shared" si="13"/>
        <v>140.48460438679081</v>
      </c>
      <c r="F16" s="81">
        <f t="shared" si="13"/>
        <v>139.60734272398079</v>
      </c>
      <c r="G16" s="81">
        <f>G13+G15</f>
        <v>138.74104683195591</v>
      </c>
      <c r="H16" s="81">
        <f t="shared" ref="H16:AM16" si="14">H13+H15</f>
        <v>137.04054008094411</v>
      </c>
      <c r="I16" s="81">
        <f t="shared" si="14"/>
        <v>137.88551237958353</v>
      </c>
      <c r="J16" s="81">
        <f t="shared" si="14"/>
        <v>135.38150910434723</v>
      </c>
      <c r="K16" s="81">
        <f t="shared" si="14"/>
        <v>133.76245477778883</v>
      </c>
      <c r="L16" s="81">
        <f t="shared" si="14"/>
        <v>134.56707571583604</v>
      </c>
      <c r="M16" s="86">
        <f t="shared" si="14"/>
        <v>126.21913348359629</v>
      </c>
      <c r="N16" s="112">
        <f t="shared" si="14"/>
        <v>111.19283746556474</v>
      </c>
      <c r="O16" s="104">
        <f t="shared" si="14"/>
        <v>130.87012987012986</v>
      </c>
      <c r="P16" s="86">
        <f t="shared" si="14"/>
        <v>130.03225806451613</v>
      </c>
      <c r="Q16" s="86">
        <f t="shared" si="14"/>
        <v>129.2051282051282</v>
      </c>
      <c r="R16" s="86">
        <f t="shared" si="14"/>
        <v>127.58227848101265</v>
      </c>
      <c r="S16" s="86">
        <f t="shared" si="14"/>
        <v>126.78616352201257</v>
      </c>
      <c r="T16" s="86">
        <f t="shared" si="14"/>
        <v>126</v>
      </c>
      <c r="U16" s="86">
        <f t="shared" si="14"/>
        <v>124.45679012345678</v>
      </c>
      <c r="V16" s="86">
        <f t="shared" si="14"/>
        <v>125.22360248447205</v>
      </c>
      <c r="W16" s="81">
        <f t="shared" si="14"/>
        <v>122.95121951219511</v>
      </c>
      <c r="X16" s="81">
        <f t="shared" si="14"/>
        <v>121.48192771084338</v>
      </c>
      <c r="Y16" s="81">
        <f t="shared" si="14"/>
        <v>122.21212121212122</v>
      </c>
      <c r="Z16" s="81">
        <f t="shared" si="14"/>
        <v>114.63636363636364</v>
      </c>
      <c r="AA16" s="107">
        <f t="shared" si="14"/>
        <v>101</v>
      </c>
      <c r="AB16" s="217">
        <f t="shared" si="14"/>
        <v>148.57969303423849</v>
      </c>
      <c r="AC16" s="217">
        <f t="shared" si="14"/>
        <v>147.62756598240469</v>
      </c>
      <c r="AD16" s="217">
        <f t="shared" si="14"/>
        <v>146.6876456876457</v>
      </c>
      <c r="AE16" s="217">
        <f t="shared" si="14"/>
        <v>144.84349827387803</v>
      </c>
      <c r="AF16" s="217">
        <f t="shared" si="14"/>
        <v>143.93882218410519</v>
      </c>
      <c r="AG16" s="217">
        <f t="shared" si="14"/>
        <v>143.04545454545453</v>
      </c>
      <c r="AH16" s="217">
        <f t="shared" si="14"/>
        <v>141.29180695847361</v>
      </c>
      <c r="AI16" s="217">
        <f t="shared" si="14"/>
        <v>142.16318464144553</v>
      </c>
      <c r="AJ16" s="217">
        <f t="shared" si="14"/>
        <v>139.58093126385808</v>
      </c>
      <c r="AK16" s="217">
        <f t="shared" si="14"/>
        <v>137.91128148959476</v>
      </c>
      <c r="AL16" s="217">
        <f t="shared" si="14"/>
        <v>138.74104683195594</v>
      </c>
      <c r="AM16" s="217">
        <f t="shared" si="14"/>
        <v>130.13223140495867</v>
      </c>
      <c r="AN16" s="217">
        <f>AN13+AN15</f>
        <v>114.63636363636364</v>
      </c>
    </row>
    <row r="17" spans="1:46" s="12" customFormat="1" ht="15.95" customHeight="1" x14ac:dyDescent="0.2">
      <c r="A17" s="89" t="s">
        <v>10</v>
      </c>
      <c r="B17" s="98">
        <v>0</v>
      </c>
      <c r="C17" s="82">
        <v>0</v>
      </c>
      <c r="D17" s="82">
        <v>0</v>
      </c>
      <c r="E17" s="82">
        <v>0</v>
      </c>
      <c r="F17" s="82">
        <v>0</v>
      </c>
      <c r="G17" s="82">
        <v>0</v>
      </c>
      <c r="H17" s="82">
        <v>0</v>
      </c>
      <c r="I17" s="82">
        <v>0</v>
      </c>
      <c r="J17" s="82">
        <v>0</v>
      </c>
      <c r="K17" s="82">
        <v>0</v>
      </c>
      <c r="L17" s="82">
        <v>0</v>
      </c>
      <c r="M17" s="82">
        <v>0</v>
      </c>
      <c r="N17" s="108">
        <v>0</v>
      </c>
      <c r="O17" s="98">
        <v>0</v>
      </c>
      <c r="P17" s="82">
        <v>0</v>
      </c>
      <c r="Q17" s="82">
        <v>0</v>
      </c>
      <c r="R17" s="82">
        <v>0</v>
      </c>
      <c r="S17" s="82">
        <v>0</v>
      </c>
      <c r="T17" s="82">
        <v>0</v>
      </c>
      <c r="U17" s="82">
        <v>0</v>
      </c>
      <c r="V17" s="82">
        <v>0</v>
      </c>
      <c r="W17" s="81">
        <v>0</v>
      </c>
      <c r="X17" s="81">
        <v>0</v>
      </c>
      <c r="Y17" s="81">
        <v>0</v>
      </c>
      <c r="Z17" s="81">
        <v>0</v>
      </c>
      <c r="AA17" s="107">
        <v>0</v>
      </c>
      <c r="AB17" s="212">
        <v>0</v>
      </c>
      <c r="AC17" s="212">
        <v>0</v>
      </c>
      <c r="AD17" s="212">
        <v>0</v>
      </c>
      <c r="AE17" s="212">
        <v>0</v>
      </c>
      <c r="AF17" s="212">
        <v>0</v>
      </c>
      <c r="AG17" s="212">
        <v>0</v>
      </c>
      <c r="AH17" s="212">
        <v>0</v>
      </c>
      <c r="AI17" s="212">
        <v>0</v>
      </c>
      <c r="AJ17" s="212">
        <v>0</v>
      </c>
      <c r="AK17" s="212">
        <v>0</v>
      </c>
      <c r="AL17" s="212">
        <v>0</v>
      </c>
      <c r="AM17" s="212">
        <v>0</v>
      </c>
      <c r="AN17" s="212">
        <v>0</v>
      </c>
      <c r="AP17" s="52"/>
    </row>
    <row r="18" spans="1:46" s="12" customFormat="1" ht="15.95" customHeight="1" x14ac:dyDescent="0.2">
      <c r="A18" s="89" t="s">
        <v>11</v>
      </c>
      <c r="B18" s="98">
        <f t="shared" ref="B18:F18" si="15">(B20*B7)-(B13*B7)</f>
        <v>0.29870129870129603</v>
      </c>
      <c r="C18" s="82">
        <f t="shared" si="15"/>
        <v>0.29032258064516725</v>
      </c>
      <c r="D18" s="82">
        <f t="shared" si="15"/>
        <v>0.2820512820512846</v>
      </c>
      <c r="E18" s="82">
        <f t="shared" si="15"/>
        <v>0.26582278481012622</v>
      </c>
      <c r="F18" s="82">
        <f t="shared" si="15"/>
        <v>0.25786163522012728</v>
      </c>
      <c r="G18" s="82">
        <f>(G20*G7)-(G13*G7)</f>
        <v>0.25</v>
      </c>
      <c r="H18" s="82">
        <f t="shared" ref="H18:AN18" si="16">(H20*H7)-(H13*H7)</f>
        <v>0.23456790123456273</v>
      </c>
      <c r="I18" s="82">
        <f t="shared" si="16"/>
        <v>0.24223602484472195</v>
      </c>
      <c r="J18" s="82">
        <f t="shared" si="16"/>
        <v>0.21951219512195053</v>
      </c>
      <c r="K18" s="82">
        <f t="shared" si="16"/>
        <v>0.20481927710843451</v>
      </c>
      <c r="L18" s="82">
        <f t="shared" si="16"/>
        <v>0.2121212121212146</v>
      </c>
      <c r="M18" s="82">
        <f t="shared" si="16"/>
        <v>0.13636363636363491</v>
      </c>
      <c r="N18" s="108">
        <f t="shared" si="16"/>
        <v>0</v>
      </c>
      <c r="O18" s="98">
        <f t="shared" si="16"/>
        <v>0.29870129870129958</v>
      </c>
      <c r="P18" s="82">
        <f t="shared" si="16"/>
        <v>0.29032258064516014</v>
      </c>
      <c r="Q18" s="82">
        <f t="shared" si="16"/>
        <v>0.28205128205128105</v>
      </c>
      <c r="R18" s="82">
        <f t="shared" si="16"/>
        <v>0.26582278481012622</v>
      </c>
      <c r="S18" s="82">
        <f t="shared" si="16"/>
        <v>0.25786163522012728</v>
      </c>
      <c r="T18" s="82">
        <f t="shared" si="16"/>
        <v>0.25</v>
      </c>
      <c r="U18" s="82">
        <f t="shared" si="16"/>
        <v>0.23456790123456983</v>
      </c>
      <c r="V18" s="82">
        <f t="shared" si="16"/>
        <v>0.24223602484472195</v>
      </c>
      <c r="W18" s="82">
        <f t="shared" si="16"/>
        <v>0.21951219512195053</v>
      </c>
      <c r="X18" s="82">
        <f t="shared" si="16"/>
        <v>0.20481927710843095</v>
      </c>
      <c r="Y18" s="82">
        <f t="shared" si="16"/>
        <v>0.2121212121212146</v>
      </c>
      <c r="Z18" s="82">
        <f t="shared" si="16"/>
        <v>0.13636363636363491</v>
      </c>
      <c r="AA18" s="108">
        <f t="shared" si="16"/>
        <v>0</v>
      </c>
      <c r="AB18" s="212">
        <f t="shared" si="16"/>
        <v>0.29870129870129603</v>
      </c>
      <c r="AC18" s="212">
        <f t="shared" si="16"/>
        <v>0.29032258064516014</v>
      </c>
      <c r="AD18" s="212">
        <f t="shared" si="16"/>
        <v>0.2820512820512846</v>
      </c>
      <c r="AE18" s="212">
        <f t="shared" si="16"/>
        <v>0.26582278481012622</v>
      </c>
      <c r="AF18" s="212">
        <f t="shared" si="16"/>
        <v>0.25786163522012728</v>
      </c>
      <c r="AG18" s="212">
        <f t="shared" si="16"/>
        <v>0.25</v>
      </c>
      <c r="AH18" s="212">
        <f t="shared" si="16"/>
        <v>0.23456790123456983</v>
      </c>
      <c r="AI18" s="212">
        <f t="shared" si="16"/>
        <v>0.2422360248447184</v>
      </c>
      <c r="AJ18" s="212">
        <f t="shared" si="16"/>
        <v>0.21951219512195053</v>
      </c>
      <c r="AK18" s="212">
        <f t="shared" si="16"/>
        <v>0.20481927710843451</v>
      </c>
      <c r="AL18" s="212">
        <f t="shared" si="16"/>
        <v>0.2121212121212146</v>
      </c>
      <c r="AM18" s="212">
        <f t="shared" si="16"/>
        <v>0.13636363636363846</v>
      </c>
      <c r="AN18" s="212">
        <f t="shared" si="16"/>
        <v>0</v>
      </c>
    </row>
    <row r="19" spans="1:46" s="12" customFormat="1" ht="15.95" customHeight="1" x14ac:dyDescent="0.2">
      <c r="A19" s="89" t="s">
        <v>12</v>
      </c>
      <c r="B19" s="99">
        <v>0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109">
        <v>0</v>
      </c>
      <c r="O19" s="99">
        <v>0</v>
      </c>
      <c r="P19" s="83">
        <v>0</v>
      </c>
      <c r="Q19" s="83">
        <v>0</v>
      </c>
      <c r="R19" s="83">
        <v>0</v>
      </c>
      <c r="S19" s="83">
        <v>0</v>
      </c>
      <c r="T19" s="83">
        <v>0</v>
      </c>
      <c r="U19" s="83">
        <v>0</v>
      </c>
      <c r="V19" s="83">
        <v>0</v>
      </c>
      <c r="W19" s="83">
        <v>0</v>
      </c>
      <c r="X19" s="83">
        <v>0</v>
      </c>
      <c r="Y19" s="83">
        <v>0</v>
      </c>
      <c r="Z19" s="83">
        <v>0</v>
      </c>
      <c r="AA19" s="109">
        <v>0</v>
      </c>
      <c r="AB19" s="238">
        <v>0</v>
      </c>
      <c r="AC19" s="238">
        <v>0</v>
      </c>
      <c r="AD19" s="238">
        <v>0</v>
      </c>
      <c r="AE19" s="238">
        <v>0</v>
      </c>
      <c r="AF19" s="238">
        <v>0</v>
      </c>
      <c r="AG19" s="238">
        <v>0</v>
      </c>
      <c r="AH19" s="238">
        <v>0</v>
      </c>
      <c r="AI19" s="238">
        <v>0</v>
      </c>
      <c r="AJ19" s="238">
        <v>0</v>
      </c>
      <c r="AK19" s="238">
        <v>0</v>
      </c>
      <c r="AL19" s="238">
        <v>0</v>
      </c>
      <c r="AM19" s="238">
        <v>0</v>
      </c>
      <c r="AN19" s="238">
        <v>0</v>
      </c>
      <c r="AO19" s="53"/>
      <c r="AP19" s="53"/>
      <c r="AQ19" s="53"/>
      <c r="AR19" s="53"/>
      <c r="AS19" s="53"/>
      <c r="AT19" s="53"/>
    </row>
    <row r="20" spans="1:46" s="12" customFormat="1" ht="15.95" customHeight="1" x14ac:dyDescent="0.2">
      <c r="A20" s="89" t="s">
        <v>13</v>
      </c>
      <c r="B20" s="100">
        <f t="shared" ref="B20:F20" si="17">(B16+B17-B11)/(1-B7)</f>
        <v>144.40628242281133</v>
      </c>
      <c r="C20" s="84">
        <f t="shared" si="17"/>
        <v>143.47462898782547</v>
      </c>
      <c r="D20" s="84">
        <f t="shared" si="17"/>
        <v>142.5549198276471</v>
      </c>
      <c r="E20" s="84">
        <f t="shared" si="17"/>
        <v>140.75042717160093</v>
      </c>
      <c r="F20" s="84">
        <f t="shared" si="17"/>
        <v>139.86520435920093</v>
      </c>
      <c r="G20" s="84">
        <f>(G16+G17-G11)/(1-G7)</f>
        <v>138.99104683195591</v>
      </c>
      <c r="H20" s="84">
        <f t="shared" ref="H20:S20" si="18">(H16+H17-H11)/(1-H7)</f>
        <v>137.27510798217867</v>
      </c>
      <c r="I20" s="84">
        <f t="shared" si="18"/>
        <v>138.12774840442825</v>
      </c>
      <c r="J20" s="84">
        <f t="shared" si="18"/>
        <v>135.60102129946918</v>
      </c>
      <c r="K20" s="84">
        <f t="shared" si="18"/>
        <v>133.96727405489727</v>
      </c>
      <c r="L20" s="84">
        <f t="shared" si="18"/>
        <v>134.77919692795726</v>
      </c>
      <c r="M20" s="84">
        <f t="shared" si="18"/>
        <v>126.35549711995992</v>
      </c>
      <c r="N20" s="110">
        <f t="shared" si="18"/>
        <v>111.19283746556474</v>
      </c>
      <c r="O20" s="100">
        <f t="shared" si="18"/>
        <v>131.16883116883116</v>
      </c>
      <c r="P20" s="84">
        <f t="shared" si="18"/>
        <v>130.32258064516128</v>
      </c>
      <c r="Q20" s="84">
        <f t="shared" si="18"/>
        <v>129.48717948717947</v>
      </c>
      <c r="R20" s="84">
        <f t="shared" si="18"/>
        <v>127.84810126582278</v>
      </c>
      <c r="S20" s="84">
        <f t="shared" si="18"/>
        <v>127.0440251572327</v>
      </c>
      <c r="T20" s="84">
        <f>(T16+T17-T11)/(1-T7)</f>
        <v>126.25</v>
      </c>
      <c r="U20" s="84">
        <f t="shared" ref="U20:AM20" si="19">(U16+U17-U11)/(1-U7)</f>
        <v>124.69135802469135</v>
      </c>
      <c r="V20" s="84">
        <f t="shared" si="19"/>
        <v>125.46583850931678</v>
      </c>
      <c r="W20" s="84">
        <f t="shared" si="19"/>
        <v>123.17073170731706</v>
      </c>
      <c r="X20" s="84">
        <f t="shared" si="19"/>
        <v>121.68674698795181</v>
      </c>
      <c r="Y20" s="84">
        <f t="shared" si="19"/>
        <v>122.42424242424244</v>
      </c>
      <c r="Z20" s="84">
        <f t="shared" si="19"/>
        <v>114.77272727272727</v>
      </c>
      <c r="AA20" s="110">
        <f t="shared" si="19"/>
        <v>101</v>
      </c>
      <c r="AB20" s="239">
        <f t="shared" si="19"/>
        <v>148.87839433293979</v>
      </c>
      <c r="AC20" s="239">
        <f t="shared" si="19"/>
        <v>147.91788856304984</v>
      </c>
      <c r="AD20" s="239">
        <f t="shared" si="19"/>
        <v>146.96969696969697</v>
      </c>
      <c r="AE20" s="239">
        <f t="shared" si="19"/>
        <v>145.10932105868815</v>
      </c>
      <c r="AF20" s="239">
        <f t="shared" si="19"/>
        <v>144.19668381932533</v>
      </c>
      <c r="AG20" s="239">
        <f t="shared" si="19"/>
        <v>143.29545454545453</v>
      </c>
      <c r="AH20" s="239">
        <f t="shared" si="19"/>
        <v>141.5263748597082</v>
      </c>
      <c r="AI20" s="239">
        <f t="shared" si="19"/>
        <v>142.40542066629024</v>
      </c>
      <c r="AJ20" s="239">
        <f t="shared" si="19"/>
        <v>139.80044345898003</v>
      </c>
      <c r="AK20" s="239">
        <f t="shared" si="19"/>
        <v>138.1161007667032</v>
      </c>
      <c r="AL20" s="239">
        <f t="shared" si="19"/>
        <v>138.95316804407716</v>
      </c>
      <c r="AM20" s="239">
        <f t="shared" si="19"/>
        <v>130.26859504132233</v>
      </c>
      <c r="AN20" s="239">
        <f>(AN16+AN17-AN11)/(1-AN7)</f>
        <v>114.63636363636364</v>
      </c>
      <c r="AO20" s="45"/>
      <c r="AP20" s="45"/>
      <c r="AQ20" s="45"/>
      <c r="AR20" s="45"/>
      <c r="AS20" s="45"/>
      <c r="AT20" s="45"/>
    </row>
    <row r="21" spans="1:46" s="48" customFormat="1" ht="15.95" customHeight="1" x14ac:dyDescent="0.2">
      <c r="A21" s="91" t="s">
        <v>16</v>
      </c>
      <c r="B21" s="101">
        <f t="shared" ref="B21:F21" si="20">SUM(B16:B19)</f>
        <v>144.40628242281136</v>
      </c>
      <c r="C21" s="85">
        <f t="shared" ref="C21" si="21">SUM(C16:C19)</f>
        <v>143.47462898782544</v>
      </c>
      <c r="D21" s="85">
        <f t="shared" si="20"/>
        <v>142.5549198276471</v>
      </c>
      <c r="E21" s="85">
        <f t="shared" si="20"/>
        <v>140.75042717160093</v>
      </c>
      <c r="F21" s="85">
        <f t="shared" si="20"/>
        <v>139.86520435920093</v>
      </c>
      <c r="G21" s="85">
        <f>SUM(G16:G19)</f>
        <v>138.99104683195591</v>
      </c>
      <c r="H21" s="85">
        <f t="shared" ref="H21:AM21" si="22">SUM(H16:H19)</f>
        <v>137.27510798217867</v>
      </c>
      <c r="I21" s="85">
        <f t="shared" si="22"/>
        <v>138.12774840442825</v>
      </c>
      <c r="J21" s="85">
        <f t="shared" si="22"/>
        <v>135.60102129946918</v>
      </c>
      <c r="K21" s="85">
        <f t="shared" si="22"/>
        <v>133.96727405489727</v>
      </c>
      <c r="L21" s="85">
        <f t="shared" si="22"/>
        <v>134.77919692795726</v>
      </c>
      <c r="M21" s="85">
        <f t="shared" si="22"/>
        <v>126.35549711995994</v>
      </c>
      <c r="N21" s="111">
        <f t="shared" si="22"/>
        <v>111.19283746556474</v>
      </c>
      <c r="O21" s="101">
        <f t="shared" si="22"/>
        <v>131.16883116883116</v>
      </c>
      <c r="P21" s="85">
        <f t="shared" si="22"/>
        <v>130.32258064516128</v>
      </c>
      <c r="Q21" s="85">
        <f t="shared" si="22"/>
        <v>129.48717948717947</v>
      </c>
      <c r="R21" s="85">
        <f t="shared" si="22"/>
        <v>127.84810126582278</v>
      </c>
      <c r="S21" s="85">
        <f t="shared" si="22"/>
        <v>127.0440251572327</v>
      </c>
      <c r="T21" s="85">
        <f t="shared" si="22"/>
        <v>126.25</v>
      </c>
      <c r="U21" s="85">
        <f t="shared" si="22"/>
        <v>124.69135802469135</v>
      </c>
      <c r="V21" s="85">
        <f t="shared" si="22"/>
        <v>125.46583850931677</v>
      </c>
      <c r="W21" s="85">
        <f t="shared" si="22"/>
        <v>123.17073170731706</v>
      </c>
      <c r="X21" s="85">
        <f t="shared" si="22"/>
        <v>121.68674698795181</v>
      </c>
      <c r="Y21" s="85">
        <f t="shared" si="22"/>
        <v>122.42424242424244</v>
      </c>
      <c r="Z21" s="85">
        <f t="shared" si="22"/>
        <v>114.77272727272728</v>
      </c>
      <c r="AA21" s="111">
        <f t="shared" si="22"/>
        <v>101</v>
      </c>
      <c r="AB21" s="215">
        <f t="shared" si="22"/>
        <v>148.87839433293979</v>
      </c>
      <c r="AC21" s="215">
        <f t="shared" si="22"/>
        <v>147.91788856304984</v>
      </c>
      <c r="AD21" s="215">
        <f t="shared" si="22"/>
        <v>146.969696969697</v>
      </c>
      <c r="AE21" s="215">
        <f t="shared" si="22"/>
        <v>145.10932105868815</v>
      </c>
      <c r="AF21" s="215">
        <f t="shared" si="22"/>
        <v>144.19668381932533</v>
      </c>
      <c r="AG21" s="215">
        <f t="shared" si="22"/>
        <v>143.29545454545453</v>
      </c>
      <c r="AH21" s="215">
        <f t="shared" si="22"/>
        <v>141.5263748597082</v>
      </c>
      <c r="AI21" s="215">
        <f t="shared" si="22"/>
        <v>142.40542066629024</v>
      </c>
      <c r="AJ21" s="215">
        <f t="shared" si="22"/>
        <v>139.80044345898003</v>
      </c>
      <c r="AK21" s="215">
        <f t="shared" si="22"/>
        <v>138.1161007667032</v>
      </c>
      <c r="AL21" s="215">
        <f t="shared" si="22"/>
        <v>138.95316804407716</v>
      </c>
      <c r="AM21" s="215">
        <f t="shared" si="22"/>
        <v>130.2685950413223</v>
      </c>
      <c r="AN21" s="215">
        <f>SUM(AN16:AN19)</f>
        <v>114.63636363636364</v>
      </c>
      <c r="AO21" s="46"/>
      <c r="AP21" s="47"/>
      <c r="AQ21" s="47"/>
      <c r="AR21" s="47"/>
      <c r="AS21" s="47"/>
      <c r="AT21" s="47"/>
    </row>
    <row r="22" spans="1:46" s="12" customFormat="1" ht="15.95" customHeight="1" x14ac:dyDescent="0.2">
      <c r="A22" s="243" t="s">
        <v>9</v>
      </c>
      <c r="B22" s="96">
        <v>43.459000000000003</v>
      </c>
      <c r="C22" s="96">
        <v>43.459000000000003</v>
      </c>
      <c r="D22" s="96">
        <v>43.459000000000003</v>
      </c>
      <c r="E22" s="96">
        <v>43.459000000000003</v>
      </c>
      <c r="F22" s="96">
        <v>43.459000000000003</v>
      </c>
      <c r="G22" s="96">
        <v>43.459000000000003</v>
      </c>
      <c r="H22" s="96">
        <v>43.459000000000003</v>
      </c>
      <c r="I22" s="96">
        <v>43.459000000000003</v>
      </c>
      <c r="J22" s="96">
        <v>43.459000000000003</v>
      </c>
      <c r="K22" s="96">
        <v>43.459000000000003</v>
      </c>
      <c r="L22" s="96">
        <v>43.459000000000003</v>
      </c>
      <c r="M22" s="96">
        <v>43.459000000000003</v>
      </c>
      <c r="N22" s="96">
        <v>43.459000000000003</v>
      </c>
      <c r="O22" s="96">
        <v>43.459000000000003</v>
      </c>
      <c r="P22" s="96">
        <v>43.459000000000003</v>
      </c>
      <c r="Q22" s="96">
        <v>43.459000000000003</v>
      </c>
      <c r="R22" s="96">
        <v>43.459000000000003</v>
      </c>
      <c r="S22" s="96">
        <v>43.459000000000003</v>
      </c>
      <c r="T22" s="96">
        <v>43.459000000000003</v>
      </c>
      <c r="U22" s="96">
        <v>43.459000000000003</v>
      </c>
      <c r="V22" s="96">
        <v>43.459000000000003</v>
      </c>
      <c r="W22" s="96">
        <v>43.459000000000003</v>
      </c>
      <c r="X22" s="96">
        <v>43.459000000000003</v>
      </c>
      <c r="Y22" s="96">
        <v>43.459000000000003</v>
      </c>
      <c r="Z22" s="96">
        <v>43.459000000000003</v>
      </c>
      <c r="AA22" s="96">
        <v>43.459000000000003</v>
      </c>
      <c r="AB22" s="96">
        <v>43.459000000000003</v>
      </c>
      <c r="AC22" s="96">
        <v>43.459000000000003</v>
      </c>
      <c r="AD22" s="96">
        <v>43.459000000000003</v>
      </c>
      <c r="AE22" s="96">
        <v>43.459000000000003</v>
      </c>
      <c r="AF22" s="96">
        <v>43.459000000000003</v>
      </c>
      <c r="AG22" s="96">
        <v>43.459000000000003</v>
      </c>
      <c r="AH22" s="96">
        <v>43.459000000000003</v>
      </c>
      <c r="AI22" s="96">
        <v>43.459000000000003</v>
      </c>
      <c r="AJ22" s="96">
        <v>43.459000000000003</v>
      </c>
      <c r="AK22" s="96">
        <v>43.459000000000003</v>
      </c>
      <c r="AL22" s="96">
        <v>43.459000000000003</v>
      </c>
      <c r="AM22" s="96">
        <v>43.459000000000003</v>
      </c>
      <c r="AN22" s="96">
        <v>43.459000000000003</v>
      </c>
      <c r="AO22" s="14"/>
      <c r="AP22" s="14"/>
      <c r="AQ22" s="14"/>
      <c r="AR22" s="14"/>
      <c r="AS22" s="14"/>
      <c r="AT22" s="14"/>
    </row>
    <row r="23" spans="1:46" s="12" customFormat="1" ht="15.95" customHeight="1" x14ac:dyDescent="0.2">
      <c r="A23" s="92" t="s">
        <v>15</v>
      </c>
      <c r="B23" s="97">
        <f t="shared" ref="B23:AN23" si="23">B20+B22</f>
        <v>187.86528242281133</v>
      </c>
      <c r="C23" s="81">
        <f t="shared" si="23"/>
        <v>186.93362898782547</v>
      </c>
      <c r="D23" s="81">
        <f t="shared" si="23"/>
        <v>186.0139198276471</v>
      </c>
      <c r="E23" s="81">
        <f t="shared" si="23"/>
        <v>184.20942717160094</v>
      </c>
      <c r="F23" s="81">
        <f t="shared" si="23"/>
        <v>183.32420435920093</v>
      </c>
      <c r="G23" s="81">
        <f t="shared" si="23"/>
        <v>182.45004683195592</v>
      </c>
      <c r="H23" s="81">
        <f t="shared" si="23"/>
        <v>180.73410798217867</v>
      </c>
      <c r="I23" s="81">
        <f t="shared" si="23"/>
        <v>181.58674840442825</v>
      </c>
      <c r="J23" s="81">
        <f t="shared" si="23"/>
        <v>179.06002129946918</v>
      </c>
      <c r="K23" s="81">
        <f t="shared" si="23"/>
        <v>177.42627405489728</v>
      </c>
      <c r="L23" s="81">
        <f t="shared" si="23"/>
        <v>178.23819692795726</v>
      </c>
      <c r="M23" s="86">
        <f t="shared" si="23"/>
        <v>169.81449711995992</v>
      </c>
      <c r="N23" s="112">
        <f t="shared" si="23"/>
        <v>154.65183746556474</v>
      </c>
      <c r="O23" s="104">
        <f t="shared" si="23"/>
        <v>174.62783116883116</v>
      </c>
      <c r="P23" s="86">
        <f t="shared" si="23"/>
        <v>173.78158064516128</v>
      </c>
      <c r="Q23" s="86">
        <f t="shared" si="23"/>
        <v>172.94617948717948</v>
      </c>
      <c r="R23" s="86">
        <f t="shared" si="23"/>
        <v>171.30710126582278</v>
      </c>
      <c r="S23" s="86">
        <f t="shared" si="23"/>
        <v>170.50302515723268</v>
      </c>
      <c r="T23" s="86">
        <f t="shared" si="23"/>
        <v>169.709</v>
      </c>
      <c r="U23" s="86">
        <f t="shared" si="23"/>
        <v>168.15035802469134</v>
      </c>
      <c r="V23" s="86">
        <f t="shared" si="23"/>
        <v>168.92483850931677</v>
      </c>
      <c r="W23" s="81">
        <f t="shared" si="23"/>
        <v>166.62973170731706</v>
      </c>
      <c r="X23" s="81">
        <f t="shared" si="23"/>
        <v>165.14574698795181</v>
      </c>
      <c r="Y23" s="81">
        <f t="shared" si="23"/>
        <v>165.88324242424244</v>
      </c>
      <c r="Z23" s="81">
        <f t="shared" si="23"/>
        <v>158.23172727272726</v>
      </c>
      <c r="AA23" s="107">
        <f>AA20+AA22</f>
        <v>144.459</v>
      </c>
      <c r="AB23" s="217">
        <f t="shared" ref="AB23:AF23" si="24">AB20+AB22</f>
        <v>192.33739433293979</v>
      </c>
      <c r="AC23" s="217">
        <f t="shared" si="24"/>
        <v>191.37688856304985</v>
      </c>
      <c r="AD23" s="217">
        <f t="shared" si="24"/>
        <v>190.42869696969697</v>
      </c>
      <c r="AE23" s="217">
        <f t="shared" si="24"/>
        <v>188.56832105868816</v>
      </c>
      <c r="AF23" s="217">
        <f t="shared" si="24"/>
        <v>187.65568381932533</v>
      </c>
      <c r="AG23" s="217">
        <f t="shared" si="23"/>
        <v>186.75445454545454</v>
      </c>
      <c r="AH23" s="217">
        <f t="shared" si="23"/>
        <v>184.9853748597082</v>
      </c>
      <c r="AI23" s="217">
        <f t="shared" si="23"/>
        <v>185.86442066629024</v>
      </c>
      <c r="AJ23" s="217">
        <f t="shared" si="23"/>
        <v>183.25944345898003</v>
      </c>
      <c r="AK23" s="217">
        <f t="shared" si="23"/>
        <v>181.5751007667032</v>
      </c>
      <c r="AL23" s="217">
        <f t="shared" si="23"/>
        <v>182.41216804407716</v>
      </c>
      <c r="AM23" s="217">
        <f t="shared" si="23"/>
        <v>173.72759504132233</v>
      </c>
      <c r="AN23" s="217">
        <f t="shared" si="23"/>
        <v>158.09536363636363</v>
      </c>
      <c r="AO23" s="54"/>
      <c r="AP23" s="44"/>
      <c r="AQ23" s="54"/>
      <c r="AR23" s="54"/>
      <c r="AS23" s="54"/>
      <c r="AT23" s="54"/>
    </row>
    <row r="24" spans="1:46" s="12" customFormat="1" ht="15.95" customHeight="1" x14ac:dyDescent="0.2">
      <c r="A24" s="89" t="s">
        <v>10</v>
      </c>
      <c r="B24" s="98">
        <v>0</v>
      </c>
      <c r="C24" s="82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0</v>
      </c>
      <c r="J24" s="82">
        <v>0</v>
      </c>
      <c r="K24" s="82">
        <v>0</v>
      </c>
      <c r="L24" s="82">
        <v>0</v>
      </c>
      <c r="M24" s="82">
        <v>0</v>
      </c>
      <c r="N24" s="108">
        <v>0</v>
      </c>
      <c r="O24" s="98">
        <v>0</v>
      </c>
      <c r="P24" s="82">
        <v>0</v>
      </c>
      <c r="Q24" s="82">
        <v>0</v>
      </c>
      <c r="R24" s="82">
        <v>0</v>
      </c>
      <c r="S24" s="82">
        <v>0</v>
      </c>
      <c r="T24" s="82">
        <v>0</v>
      </c>
      <c r="U24" s="82">
        <v>0</v>
      </c>
      <c r="V24" s="82">
        <v>0</v>
      </c>
      <c r="W24" s="82">
        <v>0</v>
      </c>
      <c r="X24" s="82">
        <v>0</v>
      </c>
      <c r="Y24" s="82">
        <v>0</v>
      </c>
      <c r="Z24" s="82">
        <v>0</v>
      </c>
      <c r="AA24" s="108">
        <v>0</v>
      </c>
      <c r="AB24" s="212">
        <v>0</v>
      </c>
      <c r="AC24" s="212">
        <v>0</v>
      </c>
      <c r="AD24" s="212">
        <v>0</v>
      </c>
      <c r="AE24" s="212">
        <v>0</v>
      </c>
      <c r="AF24" s="212">
        <v>0</v>
      </c>
      <c r="AG24" s="212">
        <v>0</v>
      </c>
      <c r="AH24" s="212">
        <v>0</v>
      </c>
      <c r="AI24" s="212">
        <v>0</v>
      </c>
      <c r="AJ24" s="212">
        <v>0</v>
      </c>
      <c r="AK24" s="212">
        <v>0</v>
      </c>
      <c r="AL24" s="212">
        <v>0</v>
      </c>
      <c r="AM24" s="212">
        <v>0</v>
      </c>
      <c r="AN24" s="212">
        <v>0</v>
      </c>
      <c r="AO24" s="55"/>
      <c r="AP24" s="55"/>
      <c r="AQ24" s="55"/>
      <c r="AR24" s="55"/>
      <c r="AS24" s="55"/>
      <c r="AT24" s="55"/>
    </row>
    <row r="25" spans="1:46" s="12" customFormat="1" ht="15.95" customHeight="1" x14ac:dyDescent="0.2">
      <c r="A25" s="92" t="s">
        <v>11</v>
      </c>
      <c r="B25" s="99">
        <f t="shared" ref="B25:F25" si="25">(B26*B7)-(B18)-(B11)</f>
        <v>12.981259740259723</v>
      </c>
      <c r="C25" s="83">
        <f t="shared" si="25"/>
        <v>12.617129032258084</v>
      </c>
      <c r="D25" s="83">
        <f t="shared" si="25"/>
        <v>12.257666666666687</v>
      </c>
      <c r="E25" s="83">
        <f t="shared" si="25"/>
        <v>11.552392405063287</v>
      </c>
      <c r="F25" s="83">
        <f t="shared" si="25"/>
        <v>11.206408805031444</v>
      </c>
      <c r="G25" s="83">
        <f>(G26*G7)-(G18)-(G11)</f>
        <v>10.864750000000008</v>
      </c>
      <c r="H25" s="83">
        <f t="shared" ref="H25:S25" si="26">(H26*H7)-(H18)-(H11)</f>
        <v>10.194086419753098</v>
      </c>
      <c r="I25" s="83">
        <f t="shared" si="26"/>
        <v>10.527335403726703</v>
      </c>
      <c r="J25" s="83">
        <f t="shared" si="26"/>
        <v>9.5397804878048831</v>
      </c>
      <c r="K25" s="83">
        <f t="shared" si="26"/>
        <v>8.9012409638554324</v>
      </c>
      <c r="L25" s="83">
        <f t="shared" si="26"/>
        <v>9.2185757575757634</v>
      </c>
      <c r="M25" s="83">
        <f t="shared" si="26"/>
        <v>5.9262272727272745</v>
      </c>
      <c r="N25" s="109">
        <f t="shared" si="26"/>
        <v>0</v>
      </c>
      <c r="O25" s="99">
        <f t="shared" si="26"/>
        <v>12.981259740259745</v>
      </c>
      <c r="P25" s="83">
        <f t="shared" si="26"/>
        <v>12.61712903225807</v>
      </c>
      <c r="Q25" s="83">
        <f t="shared" si="26"/>
        <v>12.257666666666665</v>
      </c>
      <c r="R25" s="83">
        <f t="shared" si="26"/>
        <v>11.552392405063301</v>
      </c>
      <c r="S25" s="83">
        <f t="shared" si="26"/>
        <v>11.206408805031444</v>
      </c>
      <c r="T25" s="83">
        <f>(T26*T7)-(T18)-(T11)</f>
        <v>10.864750000000001</v>
      </c>
      <c r="U25" s="83">
        <f t="shared" ref="U25:AF25" si="27">(U26*U7)-(U18)-(U11)</f>
        <v>10.194086419753084</v>
      </c>
      <c r="V25" s="83">
        <f t="shared" si="27"/>
        <v>10.52733540372671</v>
      </c>
      <c r="W25" s="83">
        <f t="shared" si="27"/>
        <v>9.5397804878048866</v>
      </c>
      <c r="X25" s="83">
        <f t="shared" si="27"/>
        <v>8.9012409638554217</v>
      </c>
      <c r="Y25" s="83">
        <f t="shared" si="27"/>
        <v>9.2185757575757492</v>
      </c>
      <c r="Z25" s="83">
        <f t="shared" si="27"/>
        <v>5.9262272727272673</v>
      </c>
      <c r="AA25" s="109">
        <f t="shared" si="27"/>
        <v>0</v>
      </c>
      <c r="AB25" s="238">
        <f t="shared" si="27"/>
        <v>12.981259740259752</v>
      </c>
      <c r="AC25" s="238">
        <f t="shared" si="27"/>
        <v>12.61712903225807</v>
      </c>
      <c r="AD25" s="238">
        <f t="shared" si="27"/>
        <v>12.257666666666651</v>
      </c>
      <c r="AE25" s="238">
        <f t="shared" si="27"/>
        <v>11.552392405063287</v>
      </c>
      <c r="AF25" s="238">
        <f t="shared" si="27"/>
        <v>11.206408805031458</v>
      </c>
      <c r="AG25" s="238">
        <f>(AG26*AG7)-(AG18)-(AG11)</f>
        <v>10.864750000000015</v>
      </c>
      <c r="AH25" s="238">
        <f>(AH26*AH7)-(AH18)-(AH11)</f>
        <v>10.194086419753098</v>
      </c>
      <c r="AI25" s="238">
        <f>(AI26*AI7)-(AI18)-(AI11)</f>
        <v>10.52733540372671</v>
      </c>
      <c r="AJ25" s="238">
        <f>(AJ26*AJ7)-(AJ18)-(AJ11)</f>
        <v>9.5397804878048973</v>
      </c>
      <c r="AK25" s="238">
        <f t="shared" ref="AK25:AN25" si="28">(AK26*AK7)-(AK18)-(AK11)</f>
        <v>8.9012409638554146</v>
      </c>
      <c r="AL25" s="238">
        <f t="shared" si="28"/>
        <v>9.218575757575735</v>
      </c>
      <c r="AM25" s="238">
        <f t="shared" si="28"/>
        <v>5.9262272727272816</v>
      </c>
      <c r="AN25" s="238">
        <f t="shared" si="28"/>
        <v>0</v>
      </c>
      <c r="AO25" s="42"/>
      <c r="AP25" s="42"/>
      <c r="AQ25" s="42"/>
      <c r="AR25" s="42"/>
      <c r="AS25" s="42"/>
      <c r="AT25" s="42"/>
    </row>
    <row r="26" spans="1:46" s="12" customFormat="1" ht="15.95" customHeight="1" x14ac:dyDescent="0.2">
      <c r="A26" s="89" t="s">
        <v>13</v>
      </c>
      <c r="B26" s="100">
        <f t="shared" ref="B26:F26" si="29">(B23+B24-B18-B11)/(1-B7)</f>
        <v>200.84654216307104</v>
      </c>
      <c r="C26" s="84">
        <f t="shared" si="29"/>
        <v>199.55075802008358</v>
      </c>
      <c r="D26" s="84">
        <f t="shared" si="29"/>
        <v>198.27158649431379</v>
      </c>
      <c r="E26" s="84">
        <f t="shared" si="29"/>
        <v>195.76181957666421</v>
      </c>
      <c r="F26" s="84">
        <f t="shared" si="29"/>
        <v>194.53061316423236</v>
      </c>
      <c r="G26" s="84">
        <f>(G23+G24-G18-G11)/(1-G7)</f>
        <v>193.3147968319559</v>
      </c>
      <c r="H26" s="84">
        <f t="shared" ref="H26:AM26" si="30">(H23+H24-H18-H11)/(1-H7)</f>
        <v>190.92819440193176</v>
      </c>
      <c r="I26" s="84">
        <f t="shared" si="30"/>
        <v>192.11408380815496</v>
      </c>
      <c r="J26" s="84">
        <f t="shared" si="30"/>
        <v>188.59980178727406</v>
      </c>
      <c r="K26" s="84">
        <f t="shared" si="30"/>
        <v>186.32751501875271</v>
      </c>
      <c r="L26" s="84">
        <f t="shared" si="30"/>
        <v>187.45677268553302</v>
      </c>
      <c r="M26" s="84">
        <f t="shared" si="30"/>
        <v>175.74072439268721</v>
      </c>
      <c r="N26" s="110">
        <f t="shared" si="30"/>
        <v>154.65183746556474</v>
      </c>
      <c r="O26" s="100">
        <f t="shared" si="30"/>
        <v>187.6090909090909</v>
      </c>
      <c r="P26" s="84">
        <f t="shared" si="30"/>
        <v>186.39870967741936</v>
      </c>
      <c r="Q26" s="84">
        <f t="shared" si="30"/>
        <v>185.20384615384614</v>
      </c>
      <c r="R26" s="84">
        <f t="shared" si="30"/>
        <v>182.85949367088608</v>
      </c>
      <c r="S26" s="84">
        <f t="shared" si="30"/>
        <v>181.70943396226411</v>
      </c>
      <c r="T26" s="84">
        <f t="shared" si="30"/>
        <v>180.57374999999999</v>
      </c>
      <c r="U26" s="84">
        <f t="shared" si="30"/>
        <v>178.34444444444441</v>
      </c>
      <c r="V26" s="84">
        <f t="shared" si="30"/>
        <v>179.45217391304351</v>
      </c>
      <c r="W26" s="84">
        <f t="shared" si="30"/>
        <v>176.16951219512194</v>
      </c>
      <c r="X26" s="84">
        <f t="shared" si="30"/>
        <v>174.04698795180724</v>
      </c>
      <c r="Y26" s="84">
        <f t="shared" si="30"/>
        <v>175.1018181818182</v>
      </c>
      <c r="Z26" s="84">
        <f t="shared" si="30"/>
        <v>164.15795454545454</v>
      </c>
      <c r="AA26" s="110">
        <f t="shared" si="30"/>
        <v>144.459</v>
      </c>
      <c r="AB26" s="239">
        <f t="shared" si="30"/>
        <v>205.31865407319953</v>
      </c>
      <c r="AC26" s="239">
        <f t="shared" si="30"/>
        <v>203.99401759530789</v>
      </c>
      <c r="AD26" s="239">
        <f t="shared" si="30"/>
        <v>202.68636363636361</v>
      </c>
      <c r="AE26" s="239">
        <f t="shared" si="30"/>
        <v>200.12071346375143</v>
      </c>
      <c r="AF26" s="239">
        <f t="shared" si="30"/>
        <v>198.86209262435676</v>
      </c>
      <c r="AG26" s="239">
        <f t="shared" si="30"/>
        <v>197.61920454545452</v>
      </c>
      <c r="AH26" s="239">
        <f t="shared" si="30"/>
        <v>195.17946127946126</v>
      </c>
      <c r="AI26" s="239">
        <f t="shared" si="30"/>
        <v>196.39175607001695</v>
      </c>
      <c r="AJ26" s="239">
        <f t="shared" si="30"/>
        <v>192.79922394678491</v>
      </c>
      <c r="AK26" s="239">
        <f t="shared" si="30"/>
        <v>190.4763417305586</v>
      </c>
      <c r="AL26" s="239">
        <f t="shared" si="30"/>
        <v>191.6307438016529</v>
      </c>
      <c r="AM26" s="239">
        <f t="shared" si="30"/>
        <v>179.65382231404965</v>
      </c>
      <c r="AN26" s="239">
        <f>(AN23+AN24-AN18-AN11)/(1-AN7)</f>
        <v>158.09536363636363</v>
      </c>
      <c r="AO26" s="42"/>
      <c r="AP26" s="42"/>
      <c r="AQ26" s="42"/>
      <c r="AR26" s="42"/>
      <c r="AS26" s="42"/>
      <c r="AT26" s="42"/>
    </row>
    <row r="27" spans="1:46" s="12" customFormat="1" ht="15.95" customHeight="1" x14ac:dyDescent="0.2">
      <c r="A27" s="89"/>
      <c r="B27" s="102">
        <f t="shared" ref="B27:F27" si="31">SUM(B23:B25)</f>
        <v>200.84654216307106</v>
      </c>
      <c r="C27" s="87">
        <f t="shared" ref="C27" si="32">SUM(C23:C25)</f>
        <v>199.55075802008355</v>
      </c>
      <c r="D27" s="87">
        <f t="shared" si="31"/>
        <v>198.27158649431379</v>
      </c>
      <c r="E27" s="87">
        <f t="shared" si="31"/>
        <v>195.76181957666421</v>
      </c>
      <c r="F27" s="87">
        <f t="shared" si="31"/>
        <v>194.53061316423236</v>
      </c>
      <c r="G27" s="87">
        <f>SUM(G23:G25)</f>
        <v>193.31479683195593</v>
      </c>
      <c r="H27" s="87">
        <f t="shared" ref="H27:AM27" si="33">SUM(H23:H25)</f>
        <v>190.92819440193176</v>
      </c>
      <c r="I27" s="87">
        <f t="shared" si="33"/>
        <v>192.11408380815496</v>
      </c>
      <c r="J27" s="87">
        <f t="shared" si="33"/>
        <v>188.59980178727406</v>
      </c>
      <c r="K27" s="87">
        <f t="shared" si="33"/>
        <v>186.32751501875271</v>
      </c>
      <c r="L27" s="87">
        <f t="shared" si="33"/>
        <v>187.45677268553302</v>
      </c>
      <c r="M27" s="87">
        <f t="shared" si="33"/>
        <v>175.74072439268718</v>
      </c>
      <c r="N27" s="113">
        <f t="shared" si="33"/>
        <v>154.65183746556474</v>
      </c>
      <c r="O27" s="102">
        <f t="shared" si="33"/>
        <v>187.60909090909092</v>
      </c>
      <c r="P27" s="87">
        <f t="shared" si="33"/>
        <v>186.39870967741936</v>
      </c>
      <c r="Q27" s="87">
        <f t="shared" si="33"/>
        <v>185.20384615384614</v>
      </c>
      <c r="R27" s="87">
        <f t="shared" si="33"/>
        <v>182.85949367088608</v>
      </c>
      <c r="S27" s="87">
        <f t="shared" si="33"/>
        <v>181.70943396226414</v>
      </c>
      <c r="T27" s="87">
        <f t="shared" si="33"/>
        <v>180.57375000000002</v>
      </c>
      <c r="U27" s="87">
        <f t="shared" si="33"/>
        <v>178.34444444444443</v>
      </c>
      <c r="V27" s="87">
        <f t="shared" si="33"/>
        <v>179.45217391304348</v>
      </c>
      <c r="W27" s="87">
        <f t="shared" si="33"/>
        <v>176.16951219512194</v>
      </c>
      <c r="X27" s="87">
        <f t="shared" si="33"/>
        <v>174.04698795180724</v>
      </c>
      <c r="Y27" s="87">
        <f t="shared" si="33"/>
        <v>175.1018181818182</v>
      </c>
      <c r="Z27" s="87">
        <f t="shared" si="33"/>
        <v>164.15795454545452</v>
      </c>
      <c r="AA27" s="113">
        <f t="shared" si="33"/>
        <v>144.459</v>
      </c>
      <c r="AB27" s="240">
        <f t="shared" si="33"/>
        <v>205.31865407319955</v>
      </c>
      <c r="AC27" s="240">
        <f t="shared" si="33"/>
        <v>203.99401759530792</v>
      </c>
      <c r="AD27" s="240">
        <f t="shared" si="33"/>
        <v>202.68636363636364</v>
      </c>
      <c r="AE27" s="240">
        <f t="shared" si="33"/>
        <v>200.12071346375143</v>
      </c>
      <c r="AF27" s="240">
        <f t="shared" si="33"/>
        <v>198.86209262435679</v>
      </c>
      <c r="AG27" s="240">
        <f t="shared" si="33"/>
        <v>197.61920454545455</v>
      </c>
      <c r="AH27" s="240">
        <f t="shared" si="33"/>
        <v>195.17946127946129</v>
      </c>
      <c r="AI27" s="240">
        <f t="shared" si="33"/>
        <v>196.39175607001695</v>
      </c>
      <c r="AJ27" s="240">
        <f t="shared" si="33"/>
        <v>192.79922394678493</v>
      </c>
      <c r="AK27" s="240">
        <f t="shared" si="33"/>
        <v>190.4763417305586</v>
      </c>
      <c r="AL27" s="240">
        <f t="shared" si="33"/>
        <v>191.6307438016529</v>
      </c>
      <c r="AM27" s="240">
        <f t="shared" si="33"/>
        <v>179.65382231404962</v>
      </c>
      <c r="AN27" s="240">
        <f>SUM(AN23:AN25)</f>
        <v>158.09536363636363</v>
      </c>
      <c r="AO27" s="43"/>
      <c r="AP27" s="43"/>
      <c r="AQ27" s="43"/>
      <c r="AR27" s="43"/>
      <c r="AS27" s="43"/>
      <c r="AT27" s="43"/>
    </row>
    <row r="28" spans="1:46" s="12" customFormat="1" ht="15.95" customHeight="1" thickBot="1" x14ac:dyDescent="0.25">
      <c r="A28" s="93" t="s">
        <v>17</v>
      </c>
      <c r="B28" s="120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2"/>
      <c r="O28" s="123"/>
      <c r="P28" s="121"/>
      <c r="Q28" s="121"/>
      <c r="R28" s="121"/>
      <c r="S28" s="121"/>
      <c r="T28" s="124"/>
      <c r="U28" s="124"/>
      <c r="V28" s="124"/>
      <c r="W28" s="124"/>
      <c r="X28" s="124"/>
      <c r="Y28" s="124"/>
      <c r="Z28" s="124"/>
      <c r="AA28" s="172"/>
      <c r="AB28" s="235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7"/>
    </row>
    <row r="29" spans="1:46" s="12" customFormat="1" ht="15.95" customHeight="1" thickBot="1" x14ac:dyDescent="0.25">
      <c r="A29" s="119" t="s">
        <v>18</v>
      </c>
      <c r="B29" s="114">
        <f>B20/B26</f>
        <v>0.71898814322411975</v>
      </c>
      <c r="C29" s="115">
        <f t="shared" ref="C29:F29" si="34">C20/C26</f>
        <v>0.71898814322411952</v>
      </c>
      <c r="D29" s="115">
        <f t="shared" si="34"/>
        <v>0.71898814322411952</v>
      </c>
      <c r="E29" s="115">
        <f t="shared" si="34"/>
        <v>0.71898814322411975</v>
      </c>
      <c r="F29" s="115">
        <f t="shared" si="34"/>
        <v>0.71898814322411975</v>
      </c>
      <c r="G29" s="115">
        <f>G20/G26</f>
        <v>0.71898814322411975</v>
      </c>
      <c r="H29" s="115">
        <f>H20/H26</f>
        <v>0.71898814322411964</v>
      </c>
      <c r="I29" s="115">
        <f>I20/I26</f>
        <v>0.71898814322411964</v>
      </c>
      <c r="J29" s="115">
        <f t="shared" ref="J29:AN29" si="35">J20/J26</f>
        <v>0.71898814322411964</v>
      </c>
      <c r="K29" s="115">
        <f t="shared" si="35"/>
        <v>0.71898814322411964</v>
      </c>
      <c r="L29" s="115">
        <f t="shared" si="35"/>
        <v>0.71898814322411964</v>
      </c>
      <c r="M29" s="115">
        <f t="shared" si="35"/>
        <v>0.71898814322411964</v>
      </c>
      <c r="N29" s="173">
        <f t="shared" si="35"/>
        <v>0.71898814322411964</v>
      </c>
      <c r="O29" s="171">
        <f t="shared" si="35"/>
        <v>0.69916031538360368</v>
      </c>
      <c r="P29" s="116">
        <f t="shared" si="35"/>
        <v>0.69916031538360357</v>
      </c>
      <c r="Q29" s="116">
        <f t="shared" si="35"/>
        <v>0.69916031538360357</v>
      </c>
      <c r="R29" s="116">
        <f t="shared" si="35"/>
        <v>0.69916031538360357</v>
      </c>
      <c r="S29" s="116">
        <f t="shared" si="35"/>
        <v>0.69916031538360379</v>
      </c>
      <c r="T29" s="116">
        <f t="shared" si="35"/>
        <v>0.69916031538360368</v>
      </c>
      <c r="U29" s="117">
        <f t="shared" si="35"/>
        <v>0.69916031538360379</v>
      </c>
      <c r="V29" s="117">
        <f t="shared" si="35"/>
        <v>0.69916031538360357</v>
      </c>
      <c r="W29" s="117">
        <f t="shared" si="35"/>
        <v>0.69916031538360357</v>
      </c>
      <c r="X29" s="117">
        <f t="shared" si="35"/>
        <v>0.69916031538360357</v>
      </c>
      <c r="Y29" s="117">
        <f t="shared" si="35"/>
        <v>0.69916031538360368</v>
      </c>
      <c r="Z29" s="117">
        <f t="shared" si="35"/>
        <v>0.69916031538360357</v>
      </c>
      <c r="AA29" s="118">
        <f>AA20/AA26</f>
        <v>0.69916031538360368</v>
      </c>
      <c r="AB29" s="116">
        <f t="shared" ref="AB29:AF29" si="36">AB20/AB26</f>
        <v>0.72510895322673485</v>
      </c>
      <c r="AC29" s="117">
        <f t="shared" si="36"/>
        <v>0.72510895322673485</v>
      </c>
      <c r="AD29" s="117">
        <f t="shared" si="36"/>
        <v>0.72510895322673496</v>
      </c>
      <c r="AE29" s="117">
        <f t="shared" si="36"/>
        <v>0.72510895322673485</v>
      </c>
      <c r="AF29" s="117">
        <f t="shared" si="36"/>
        <v>0.72510895322673485</v>
      </c>
      <c r="AG29" s="117">
        <f t="shared" si="35"/>
        <v>0.72510895322673485</v>
      </c>
      <c r="AH29" s="117">
        <f t="shared" si="35"/>
        <v>0.72510895322673496</v>
      </c>
      <c r="AI29" s="117">
        <f t="shared" si="35"/>
        <v>0.72510895322673485</v>
      </c>
      <c r="AJ29" s="117">
        <f t="shared" si="35"/>
        <v>0.72510895322673485</v>
      </c>
      <c r="AK29" s="117">
        <f t="shared" si="35"/>
        <v>0.72510895322673496</v>
      </c>
      <c r="AL29" s="117">
        <f t="shared" si="35"/>
        <v>0.72510895322673496</v>
      </c>
      <c r="AM29" s="117">
        <f t="shared" si="35"/>
        <v>0.72510895322673463</v>
      </c>
      <c r="AN29" s="118">
        <f t="shared" si="35"/>
        <v>0.72510895322673485</v>
      </c>
    </row>
    <row r="30" spans="1:46" s="12" customFormat="1" ht="15.95" customHeight="1" thickTop="1" x14ac:dyDescent="0.2">
      <c r="D30" s="56"/>
      <c r="E30" s="56"/>
      <c r="F30" s="56"/>
      <c r="U30" s="57"/>
      <c r="V30" s="57"/>
      <c r="W30" s="57"/>
    </row>
    <row r="31" spans="1:46" ht="15" customHeight="1" x14ac:dyDescent="0.2">
      <c r="AA31" s="73"/>
      <c r="AB31" s="73"/>
      <c r="AC31" s="73"/>
    </row>
    <row r="33" spans="2:40" ht="15" customHeight="1" x14ac:dyDescent="0.2">
      <c r="B33" s="241"/>
      <c r="AA33" s="74"/>
      <c r="AB33" s="74"/>
      <c r="AC33" s="74"/>
    </row>
    <row r="34" spans="2:40" ht="15" customHeight="1" x14ac:dyDescent="0.2">
      <c r="AA34" s="74"/>
      <c r="AB34" s="74">
        <f>'2027 - 60%D'!C34-'2026 - original'!AB27</f>
        <v>-11.030679527745065</v>
      </c>
      <c r="AC34" s="74"/>
    </row>
    <row r="35" spans="2:40" ht="15" customHeight="1" x14ac:dyDescent="0.2">
      <c r="AB35" s="241">
        <f>AB34/AB27</f>
        <v>-5.3724682628264464E-2</v>
      </c>
    </row>
    <row r="36" spans="2:40" ht="15" customHeight="1" x14ac:dyDescent="0.2">
      <c r="K36" s="74"/>
      <c r="L36" s="241"/>
    </row>
    <row r="37" spans="2:40" ht="15" customHeight="1" x14ac:dyDescent="0.2"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</row>
  </sheetData>
  <mergeCells count="11">
    <mergeCell ref="AB6:AN6"/>
    <mergeCell ref="A3:AN3"/>
    <mergeCell ref="B4:N4"/>
    <mergeCell ref="O4:AA4"/>
    <mergeCell ref="AB4:AN4"/>
    <mergeCell ref="A5:A7"/>
    <mergeCell ref="B5:N5"/>
    <mergeCell ref="O5:AA5"/>
    <mergeCell ref="AB5:AN5"/>
    <mergeCell ref="B6:N6"/>
    <mergeCell ref="O6:AA6"/>
  </mergeCells>
  <pageMargins left="0.51181102362204722" right="0.51181102362204722" top="0.78740157480314965" bottom="0.78740157480314965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46"/>
  <sheetViews>
    <sheetView zoomScaleNormal="100" workbookViewId="0">
      <pane xSplit="2" topLeftCell="C1" activePane="topRight" state="frozen"/>
      <selection pane="topRight" activeCell="B16" sqref="B16"/>
    </sheetView>
  </sheetViews>
  <sheetFormatPr defaultRowHeight="12.75" x14ac:dyDescent="0.2"/>
  <cols>
    <col min="2" max="2" width="22" customWidth="1"/>
    <col min="3" max="3" width="9.7109375" bestFit="1" customWidth="1"/>
    <col min="4" max="15" width="8.5703125" bestFit="1" customWidth="1"/>
    <col min="16" max="16" width="11.5703125" bestFit="1" customWidth="1"/>
    <col min="17" max="17" width="11.85546875" bestFit="1" customWidth="1"/>
    <col min="18" max="18" width="7.5703125" bestFit="1" customWidth="1"/>
    <col min="19" max="19" width="9.140625" bestFit="1" customWidth="1"/>
    <col min="20" max="21" width="7.5703125" bestFit="1" customWidth="1"/>
    <col min="22" max="22" width="8.5703125" bestFit="1" customWidth="1"/>
    <col min="23" max="27" width="7.5703125" bestFit="1" customWidth="1"/>
  </cols>
  <sheetData>
    <row r="2" spans="2:21" ht="38.25" x14ac:dyDescent="0.2">
      <c r="B2" s="250" t="s">
        <v>56</v>
      </c>
      <c r="C2" s="269" t="s">
        <v>19</v>
      </c>
      <c r="D2" s="269"/>
      <c r="E2" s="271" t="s">
        <v>59</v>
      </c>
      <c r="F2" s="272"/>
      <c r="G2" s="272"/>
      <c r="H2" s="272"/>
      <c r="I2" s="272"/>
      <c r="J2" s="272"/>
      <c r="K2" s="272"/>
      <c r="L2" s="272"/>
      <c r="M2" s="272"/>
      <c r="N2" s="272"/>
      <c r="O2" s="273"/>
    </row>
    <row r="3" spans="2:21" ht="15" x14ac:dyDescent="0.2">
      <c r="B3" s="207" t="s">
        <v>20</v>
      </c>
      <c r="C3" s="270">
        <f>8.8%*(1-100%)</f>
        <v>0</v>
      </c>
      <c r="D3" s="270"/>
      <c r="E3" s="274"/>
      <c r="F3" s="275"/>
      <c r="G3" s="275"/>
      <c r="H3" s="275"/>
      <c r="I3" s="275"/>
      <c r="J3" s="275"/>
      <c r="K3" s="275"/>
      <c r="L3" s="275"/>
      <c r="M3" s="275"/>
      <c r="N3" s="275"/>
      <c r="O3" s="276"/>
      <c r="P3" s="2"/>
      <c r="Q3" s="2"/>
      <c r="R3" s="2"/>
      <c r="S3" s="2"/>
      <c r="T3" s="2"/>
      <c r="U3" s="2"/>
    </row>
    <row r="4" spans="2:21" ht="15" x14ac:dyDescent="0.2">
      <c r="B4" s="207" t="s">
        <v>21</v>
      </c>
      <c r="C4" s="270">
        <f>0.1%*(1-100%)</f>
        <v>0</v>
      </c>
      <c r="D4" s="270"/>
      <c r="E4" s="277"/>
      <c r="F4" s="278"/>
      <c r="G4" s="278"/>
      <c r="H4" s="278"/>
      <c r="I4" s="278"/>
      <c r="J4" s="278"/>
      <c r="K4" s="278"/>
      <c r="L4" s="278"/>
      <c r="M4" s="278"/>
      <c r="N4" s="278"/>
      <c r="O4" s="279"/>
      <c r="P4" s="3"/>
      <c r="Q4" s="3"/>
      <c r="R4" s="3"/>
      <c r="S4" s="3"/>
      <c r="T4" s="3"/>
      <c r="U4" s="3"/>
    </row>
    <row r="5" spans="2:21" x14ac:dyDescent="0.2">
      <c r="B5" s="267"/>
      <c r="C5" s="268" t="s">
        <v>11</v>
      </c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4"/>
      <c r="Q5" s="5"/>
      <c r="R5" s="4"/>
      <c r="S5" s="4"/>
      <c r="T5" s="4"/>
      <c r="U5" s="4"/>
    </row>
    <row r="6" spans="2:21" x14ac:dyDescent="0.2">
      <c r="B6" s="267"/>
      <c r="C6" s="242">
        <v>0.23</v>
      </c>
      <c r="D6" s="208">
        <v>0.22500000000000001</v>
      </c>
      <c r="E6" s="242">
        <v>0.22</v>
      </c>
      <c r="F6" s="242">
        <v>0.21</v>
      </c>
      <c r="G6" s="208">
        <v>0.20499999999999999</v>
      </c>
      <c r="H6" s="242">
        <v>0.2</v>
      </c>
      <c r="I6" s="208">
        <v>0.19500000000000001</v>
      </c>
      <c r="J6" s="242">
        <v>0.19</v>
      </c>
      <c r="K6" s="242">
        <v>0.18</v>
      </c>
      <c r="L6" s="208">
        <v>0.17499999999999999</v>
      </c>
      <c r="M6" s="242">
        <v>0.17</v>
      </c>
      <c r="N6" s="242">
        <v>0.12</v>
      </c>
      <c r="O6" s="242">
        <v>0</v>
      </c>
      <c r="P6" s="1"/>
      <c r="Q6" s="13"/>
      <c r="R6" s="1"/>
      <c r="S6" s="1"/>
      <c r="T6" s="1"/>
      <c r="U6" s="1"/>
    </row>
    <row r="7" spans="2:21" s="12" customFormat="1" x14ac:dyDescent="0.2">
      <c r="B7" s="209" t="s">
        <v>8</v>
      </c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10"/>
      <c r="P7" s="42"/>
      <c r="Q7" s="42"/>
      <c r="R7" s="42"/>
      <c r="S7" s="42"/>
      <c r="T7" s="42"/>
      <c r="U7" s="42"/>
    </row>
    <row r="8" spans="2:21" s="12" customFormat="1" x14ac:dyDescent="0.2">
      <c r="B8" s="223" t="s">
        <v>9</v>
      </c>
      <c r="C8" s="211">
        <v>100</v>
      </c>
      <c r="D8" s="211">
        <v>100</v>
      </c>
      <c r="E8" s="211">
        <v>100</v>
      </c>
      <c r="F8" s="211">
        <v>100</v>
      </c>
      <c r="G8" s="211">
        <v>100</v>
      </c>
      <c r="H8" s="211">
        <v>100</v>
      </c>
      <c r="I8" s="211">
        <v>100</v>
      </c>
      <c r="J8" s="211">
        <v>100</v>
      </c>
      <c r="K8" s="211">
        <v>100</v>
      </c>
      <c r="L8" s="211">
        <v>100</v>
      </c>
      <c r="M8" s="211">
        <v>100</v>
      </c>
      <c r="N8" s="211">
        <v>100</v>
      </c>
      <c r="O8" s="211">
        <v>100</v>
      </c>
      <c r="P8" s="42"/>
      <c r="Q8" s="42"/>
      <c r="R8" s="42"/>
      <c r="S8" s="42"/>
      <c r="T8" s="42"/>
      <c r="U8" s="42"/>
    </row>
    <row r="9" spans="2:21" s="12" customFormat="1" x14ac:dyDescent="0.2">
      <c r="B9" s="224" t="s">
        <v>22</v>
      </c>
      <c r="C9" s="225">
        <f t="shared" ref="C9:O9" si="0">C8*$C$3</f>
        <v>0</v>
      </c>
      <c r="D9" s="225">
        <f t="shared" si="0"/>
        <v>0</v>
      </c>
      <c r="E9" s="225">
        <f t="shared" si="0"/>
        <v>0</v>
      </c>
      <c r="F9" s="225">
        <f t="shared" si="0"/>
        <v>0</v>
      </c>
      <c r="G9" s="225">
        <f t="shared" si="0"/>
        <v>0</v>
      </c>
      <c r="H9" s="225">
        <f t="shared" si="0"/>
        <v>0</v>
      </c>
      <c r="I9" s="225">
        <f t="shared" si="0"/>
        <v>0</v>
      </c>
      <c r="J9" s="225">
        <f t="shared" si="0"/>
        <v>0</v>
      </c>
      <c r="K9" s="225">
        <f t="shared" si="0"/>
        <v>0</v>
      </c>
      <c r="L9" s="225">
        <f t="shared" si="0"/>
        <v>0</v>
      </c>
      <c r="M9" s="225">
        <f t="shared" si="0"/>
        <v>0</v>
      </c>
      <c r="N9" s="225">
        <f t="shared" si="0"/>
        <v>0</v>
      </c>
      <c r="O9" s="225">
        <f t="shared" si="0"/>
        <v>0</v>
      </c>
      <c r="P9" s="43"/>
      <c r="Q9" s="43"/>
      <c r="R9" s="44"/>
      <c r="S9" s="43"/>
      <c r="T9" s="43"/>
      <c r="U9" s="43"/>
    </row>
    <row r="10" spans="2:21" s="12" customFormat="1" x14ac:dyDescent="0.2">
      <c r="B10" s="226" t="s">
        <v>23</v>
      </c>
      <c r="C10" s="225">
        <f t="shared" ref="C10:O10" si="1">C8*$C$4</f>
        <v>0</v>
      </c>
      <c r="D10" s="225">
        <f t="shared" si="1"/>
        <v>0</v>
      </c>
      <c r="E10" s="225">
        <f t="shared" si="1"/>
        <v>0</v>
      </c>
      <c r="F10" s="225">
        <f t="shared" si="1"/>
        <v>0</v>
      </c>
      <c r="G10" s="225">
        <f t="shared" si="1"/>
        <v>0</v>
      </c>
      <c r="H10" s="225">
        <f t="shared" si="1"/>
        <v>0</v>
      </c>
      <c r="I10" s="225">
        <f t="shared" si="1"/>
        <v>0</v>
      </c>
      <c r="J10" s="225">
        <f t="shared" si="1"/>
        <v>0</v>
      </c>
      <c r="K10" s="225">
        <f t="shared" si="1"/>
        <v>0</v>
      </c>
      <c r="L10" s="225">
        <f t="shared" si="1"/>
        <v>0</v>
      </c>
      <c r="M10" s="225">
        <f t="shared" si="1"/>
        <v>0</v>
      </c>
      <c r="N10" s="225">
        <f t="shared" si="1"/>
        <v>0</v>
      </c>
      <c r="O10" s="225">
        <f t="shared" si="1"/>
        <v>0</v>
      </c>
      <c r="P10" s="43"/>
      <c r="Q10" s="43"/>
      <c r="R10" s="44"/>
      <c r="S10" s="43"/>
      <c r="T10" s="43"/>
      <c r="U10" s="43"/>
    </row>
    <row r="11" spans="2:21" s="12" customFormat="1" x14ac:dyDescent="0.2">
      <c r="B11" s="246" t="s">
        <v>24</v>
      </c>
      <c r="C11" s="225">
        <f>(C6/(1-C6))*SUM(C8+C9+C10)</f>
        <v>29.870129870129869</v>
      </c>
      <c r="D11" s="225">
        <f t="shared" ref="D11:O11" si="2">(D6/(1-D6))*SUM(D8+D9+D10)</f>
        <v>29.032258064516132</v>
      </c>
      <c r="E11" s="225">
        <f t="shared" si="2"/>
        <v>28.205128205128204</v>
      </c>
      <c r="F11" s="225">
        <f t="shared" si="2"/>
        <v>26.582278481012654</v>
      </c>
      <c r="G11" s="225">
        <f t="shared" si="2"/>
        <v>25.786163522012579</v>
      </c>
      <c r="H11" s="225">
        <f t="shared" si="2"/>
        <v>25</v>
      </c>
      <c r="I11" s="225">
        <f t="shared" si="2"/>
        <v>24.22360248447205</v>
      </c>
      <c r="J11" s="225">
        <f t="shared" si="2"/>
        <v>23.456790123456788</v>
      </c>
      <c r="K11" s="225">
        <f t="shared" si="2"/>
        <v>21.95121951219512</v>
      </c>
      <c r="L11" s="225">
        <f t="shared" si="2"/>
        <v>21.212121212121211</v>
      </c>
      <c r="M11" s="225">
        <f t="shared" si="2"/>
        <v>20.481927710843376</v>
      </c>
      <c r="N11" s="225">
        <f t="shared" si="2"/>
        <v>13.636363636363635</v>
      </c>
      <c r="O11" s="225">
        <f t="shared" si="2"/>
        <v>0</v>
      </c>
      <c r="P11" s="43"/>
      <c r="Q11" s="43"/>
      <c r="R11" s="44"/>
      <c r="S11" s="43"/>
      <c r="T11" s="43"/>
      <c r="U11" s="43"/>
    </row>
    <row r="12" spans="2:21" s="12" customFormat="1" x14ac:dyDescent="0.2">
      <c r="B12" s="223" t="s">
        <v>12</v>
      </c>
      <c r="C12" s="213">
        <v>0</v>
      </c>
      <c r="D12" s="213">
        <v>0</v>
      </c>
      <c r="E12" s="213">
        <v>0</v>
      </c>
      <c r="F12" s="213">
        <v>0</v>
      </c>
      <c r="G12" s="213">
        <v>0</v>
      </c>
      <c r="H12" s="213">
        <v>0</v>
      </c>
      <c r="I12" s="213">
        <v>0</v>
      </c>
      <c r="J12" s="213">
        <v>0</v>
      </c>
      <c r="K12" s="213">
        <v>0</v>
      </c>
      <c r="L12" s="213">
        <v>0</v>
      </c>
      <c r="M12" s="213">
        <v>0</v>
      </c>
      <c r="N12" s="213">
        <v>0</v>
      </c>
      <c r="O12" s="213">
        <v>0</v>
      </c>
      <c r="P12" s="43"/>
      <c r="Q12" s="43"/>
      <c r="R12" s="44"/>
      <c r="S12" s="43"/>
      <c r="T12" s="43"/>
      <c r="U12" s="43"/>
    </row>
    <row r="13" spans="2:21" s="12" customFormat="1" ht="15" x14ac:dyDescent="0.2">
      <c r="B13" s="223" t="s">
        <v>13</v>
      </c>
      <c r="C13" s="214">
        <f t="shared" ref="C13:O13" si="3">SUM(C8:C12)</f>
        <v>129.87012987012986</v>
      </c>
      <c r="D13" s="214">
        <f t="shared" si="3"/>
        <v>129.03225806451613</v>
      </c>
      <c r="E13" s="214">
        <f t="shared" si="3"/>
        <v>128.2051282051282</v>
      </c>
      <c r="F13" s="214">
        <f t="shared" si="3"/>
        <v>126.58227848101265</v>
      </c>
      <c r="G13" s="214">
        <f t="shared" si="3"/>
        <v>125.78616352201257</v>
      </c>
      <c r="H13" s="214">
        <f t="shared" si="3"/>
        <v>125</v>
      </c>
      <c r="I13" s="214">
        <f t="shared" si="3"/>
        <v>124.22360248447205</v>
      </c>
      <c r="J13" s="214">
        <f t="shared" si="3"/>
        <v>123.45679012345678</v>
      </c>
      <c r="K13" s="214">
        <f t="shared" si="3"/>
        <v>121.95121951219512</v>
      </c>
      <c r="L13" s="214">
        <f t="shared" si="3"/>
        <v>121.21212121212122</v>
      </c>
      <c r="M13" s="214">
        <f t="shared" si="3"/>
        <v>120.48192771084338</v>
      </c>
      <c r="N13" s="214">
        <f t="shared" si="3"/>
        <v>113.63636363636364</v>
      </c>
      <c r="O13" s="214">
        <f t="shared" si="3"/>
        <v>100</v>
      </c>
      <c r="P13" s="45"/>
      <c r="Q13" s="45"/>
      <c r="R13" s="45"/>
      <c r="S13" s="45"/>
      <c r="T13" s="45"/>
      <c r="U13" s="45"/>
    </row>
    <row r="14" spans="2:21" s="48" customFormat="1" ht="15" x14ac:dyDescent="0.2">
      <c r="B14" s="227" t="s">
        <v>14</v>
      </c>
      <c r="C14" s="215">
        <f>C13</f>
        <v>129.87012987012986</v>
      </c>
      <c r="D14" s="215">
        <f t="shared" ref="D14:O14" si="4">D13</f>
        <v>129.03225806451613</v>
      </c>
      <c r="E14" s="215">
        <f t="shared" si="4"/>
        <v>128.2051282051282</v>
      </c>
      <c r="F14" s="215">
        <f t="shared" si="4"/>
        <v>126.58227848101265</v>
      </c>
      <c r="G14" s="215">
        <f t="shared" si="4"/>
        <v>125.78616352201257</v>
      </c>
      <c r="H14" s="215">
        <f t="shared" si="4"/>
        <v>125</v>
      </c>
      <c r="I14" s="215">
        <f>I13</f>
        <v>124.22360248447205</v>
      </c>
      <c r="J14" s="215">
        <f t="shared" si="4"/>
        <v>123.45679012345678</v>
      </c>
      <c r="K14" s="215">
        <f t="shared" si="4"/>
        <v>121.95121951219512</v>
      </c>
      <c r="L14" s="215">
        <f>L13</f>
        <v>121.21212121212122</v>
      </c>
      <c r="M14" s="215">
        <f t="shared" si="4"/>
        <v>120.48192771084338</v>
      </c>
      <c r="N14" s="215">
        <f t="shared" si="4"/>
        <v>113.63636363636364</v>
      </c>
      <c r="O14" s="215">
        <f t="shared" si="4"/>
        <v>100</v>
      </c>
      <c r="P14" s="46"/>
      <c r="Q14" s="47"/>
      <c r="R14" s="47"/>
      <c r="S14" s="47"/>
      <c r="T14" s="47"/>
      <c r="U14" s="47"/>
    </row>
    <row r="15" spans="2:21" s="12" customFormat="1" x14ac:dyDescent="0.2">
      <c r="B15" s="223" t="s">
        <v>60</v>
      </c>
      <c r="C15" s="216">
        <v>1</v>
      </c>
      <c r="D15" s="216">
        <v>1</v>
      </c>
      <c r="E15" s="216">
        <v>1</v>
      </c>
      <c r="F15" s="216">
        <v>1</v>
      </c>
      <c r="G15" s="216">
        <v>1</v>
      </c>
      <c r="H15" s="216">
        <v>1</v>
      </c>
      <c r="I15" s="216">
        <v>1</v>
      </c>
      <c r="J15" s="216">
        <v>1</v>
      </c>
      <c r="K15" s="216">
        <v>1</v>
      </c>
      <c r="L15" s="216">
        <v>1</v>
      </c>
      <c r="M15" s="216">
        <v>1</v>
      </c>
      <c r="N15" s="216">
        <v>1</v>
      </c>
      <c r="O15" s="216">
        <v>1</v>
      </c>
      <c r="P15" s="49"/>
      <c r="Q15" s="50"/>
      <c r="R15" s="51"/>
      <c r="S15" s="51"/>
      <c r="T15" s="51"/>
      <c r="U15" s="51"/>
    </row>
    <row r="16" spans="2:21" s="12" customFormat="1" x14ac:dyDescent="0.2">
      <c r="B16" s="228" t="s">
        <v>15</v>
      </c>
      <c r="C16" s="213">
        <f t="shared" ref="C16:G16" si="5">C13+C15</f>
        <v>130.87012987012986</v>
      </c>
      <c r="D16" s="213">
        <f t="shared" si="5"/>
        <v>130.03225806451613</v>
      </c>
      <c r="E16" s="213">
        <f t="shared" si="5"/>
        <v>129.2051282051282</v>
      </c>
      <c r="F16" s="213">
        <f t="shared" si="5"/>
        <v>127.58227848101265</v>
      </c>
      <c r="G16" s="213">
        <f t="shared" si="5"/>
        <v>126.78616352201257</v>
      </c>
      <c r="H16" s="213">
        <f>H13+H15</f>
        <v>126</v>
      </c>
      <c r="I16" s="213">
        <f>I13+I15</f>
        <v>125.22360248447205</v>
      </c>
      <c r="J16" s="213">
        <f t="shared" ref="J16:O16" si="6">J13+J15</f>
        <v>124.45679012345678</v>
      </c>
      <c r="K16" s="213">
        <f t="shared" si="6"/>
        <v>122.95121951219512</v>
      </c>
      <c r="L16" s="213">
        <f>L13+L15</f>
        <v>122.21212121212122</v>
      </c>
      <c r="M16" s="213">
        <f t="shared" si="6"/>
        <v>121.48192771084338</v>
      </c>
      <c r="N16" s="217">
        <f t="shared" si="6"/>
        <v>114.63636363636364</v>
      </c>
      <c r="O16" s="217">
        <f t="shared" si="6"/>
        <v>101</v>
      </c>
    </row>
    <row r="17" spans="2:22" s="12" customFormat="1" x14ac:dyDescent="0.2">
      <c r="B17" s="229" t="s">
        <v>25</v>
      </c>
      <c r="C17" s="221">
        <f t="shared" ref="C17:O17" si="7">-C9</f>
        <v>0</v>
      </c>
      <c r="D17" s="221">
        <f t="shared" si="7"/>
        <v>0</v>
      </c>
      <c r="E17" s="221">
        <f t="shared" si="7"/>
        <v>0</v>
      </c>
      <c r="F17" s="221">
        <f t="shared" si="7"/>
        <v>0</v>
      </c>
      <c r="G17" s="221">
        <f t="shared" si="7"/>
        <v>0</v>
      </c>
      <c r="H17" s="221">
        <f t="shared" si="7"/>
        <v>0</v>
      </c>
      <c r="I17" s="221">
        <f t="shared" si="7"/>
        <v>0</v>
      </c>
      <c r="J17" s="221">
        <f t="shared" si="7"/>
        <v>0</v>
      </c>
      <c r="K17" s="221">
        <f t="shared" si="7"/>
        <v>0</v>
      </c>
      <c r="L17" s="221">
        <f t="shared" si="7"/>
        <v>0</v>
      </c>
      <c r="M17" s="221">
        <f t="shared" si="7"/>
        <v>0</v>
      </c>
      <c r="N17" s="221">
        <f t="shared" si="7"/>
        <v>0</v>
      </c>
      <c r="O17" s="221">
        <f t="shared" si="7"/>
        <v>0</v>
      </c>
      <c r="Q17" s="52"/>
    </row>
    <row r="18" spans="2:22" s="12" customFormat="1" x14ac:dyDescent="0.2">
      <c r="B18" s="229" t="s">
        <v>26</v>
      </c>
      <c r="C18" s="221">
        <f t="shared" ref="C18:O18" si="8">-C10</f>
        <v>0</v>
      </c>
      <c r="D18" s="221">
        <f t="shared" si="8"/>
        <v>0</v>
      </c>
      <c r="E18" s="221">
        <f t="shared" si="8"/>
        <v>0</v>
      </c>
      <c r="F18" s="221">
        <f t="shared" si="8"/>
        <v>0</v>
      </c>
      <c r="G18" s="221">
        <f t="shared" si="8"/>
        <v>0</v>
      </c>
      <c r="H18" s="221">
        <f t="shared" si="8"/>
        <v>0</v>
      </c>
      <c r="I18" s="221">
        <f t="shared" si="8"/>
        <v>0</v>
      </c>
      <c r="J18" s="221">
        <f t="shared" si="8"/>
        <v>0</v>
      </c>
      <c r="K18" s="221">
        <f t="shared" si="8"/>
        <v>0</v>
      </c>
      <c r="L18" s="221">
        <f t="shared" si="8"/>
        <v>0</v>
      </c>
      <c r="M18" s="221">
        <f t="shared" si="8"/>
        <v>0</v>
      </c>
      <c r="N18" s="221">
        <f t="shared" si="8"/>
        <v>0</v>
      </c>
      <c r="O18" s="221">
        <f t="shared" si="8"/>
        <v>0</v>
      </c>
      <c r="Q18" s="52"/>
    </row>
    <row r="19" spans="2:22" s="12" customFormat="1" x14ac:dyDescent="0.2">
      <c r="B19" s="229" t="s">
        <v>27</v>
      </c>
      <c r="C19" s="221">
        <f t="shared" ref="C19:O19" si="9">-C11</f>
        <v>-29.870129870129869</v>
      </c>
      <c r="D19" s="221">
        <f t="shared" si="9"/>
        <v>-29.032258064516132</v>
      </c>
      <c r="E19" s="221">
        <f t="shared" si="9"/>
        <v>-28.205128205128204</v>
      </c>
      <c r="F19" s="221">
        <f t="shared" si="9"/>
        <v>-26.582278481012654</v>
      </c>
      <c r="G19" s="221">
        <f t="shared" si="9"/>
        <v>-25.786163522012579</v>
      </c>
      <c r="H19" s="221">
        <f t="shared" si="9"/>
        <v>-25</v>
      </c>
      <c r="I19" s="221">
        <f t="shared" si="9"/>
        <v>-24.22360248447205</v>
      </c>
      <c r="J19" s="221">
        <f t="shared" si="9"/>
        <v>-23.456790123456788</v>
      </c>
      <c r="K19" s="221">
        <f t="shared" si="9"/>
        <v>-21.95121951219512</v>
      </c>
      <c r="L19" s="221">
        <f t="shared" si="9"/>
        <v>-21.212121212121211</v>
      </c>
      <c r="M19" s="221">
        <f t="shared" si="9"/>
        <v>-20.481927710843376</v>
      </c>
      <c r="N19" s="221">
        <f t="shared" si="9"/>
        <v>-13.636363636363635</v>
      </c>
      <c r="O19" s="221">
        <f t="shared" si="9"/>
        <v>0</v>
      </c>
      <c r="Q19" s="52"/>
    </row>
    <row r="20" spans="2:22" s="12" customFormat="1" x14ac:dyDescent="0.2">
      <c r="B20" s="224" t="s">
        <v>22</v>
      </c>
      <c r="C20" s="225">
        <f t="shared" ref="C20:O20" si="10">$C$3*(SUM(C16:C19))</f>
        <v>0</v>
      </c>
      <c r="D20" s="225">
        <f t="shared" si="10"/>
        <v>0</v>
      </c>
      <c r="E20" s="225">
        <f t="shared" si="10"/>
        <v>0</v>
      </c>
      <c r="F20" s="225">
        <f t="shared" si="10"/>
        <v>0</v>
      </c>
      <c r="G20" s="225">
        <f t="shared" si="10"/>
        <v>0</v>
      </c>
      <c r="H20" s="225">
        <f t="shared" si="10"/>
        <v>0</v>
      </c>
      <c r="I20" s="225">
        <f t="shared" si="10"/>
        <v>0</v>
      </c>
      <c r="J20" s="225">
        <f t="shared" si="10"/>
        <v>0</v>
      </c>
      <c r="K20" s="225">
        <f t="shared" si="10"/>
        <v>0</v>
      </c>
      <c r="L20" s="225">
        <f t="shared" si="10"/>
        <v>0</v>
      </c>
      <c r="M20" s="225">
        <f t="shared" si="10"/>
        <v>0</v>
      </c>
      <c r="N20" s="225">
        <f t="shared" si="10"/>
        <v>0</v>
      </c>
      <c r="O20" s="225">
        <f t="shared" si="10"/>
        <v>0</v>
      </c>
    </row>
    <row r="21" spans="2:22" s="12" customFormat="1" x14ac:dyDescent="0.2">
      <c r="B21" s="226" t="s">
        <v>23</v>
      </c>
      <c r="C21" s="225">
        <f t="shared" ref="C21:O21" si="11">$C$4*SUM(C16:C19)</f>
        <v>0</v>
      </c>
      <c r="D21" s="225">
        <f t="shared" si="11"/>
        <v>0</v>
      </c>
      <c r="E21" s="225">
        <f t="shared" si="11"/>
        <v>0</v>
      </c>
      <c r="F21" s="225">
        <f t="shared" si="11"/>
        <v>0</v>
      </c>
      <c r="G21" s="225">
        <f t="shared" si="11"/>
        <v>0</v>
      </c>
      <c r="H21" s="225">
        <f t="shared" si="11"/>
        <v>0</v>
      </c>
      <c r="I21" s="225">
        <f t="shared" si="11"/>
        <v>0</v>
      </c>
      <c r="J21" s="225">
        <f t="shared" si="11"/>
        <v>0</v>
      </c>
      <c r="K21" s="225">
        <f t="shared" si="11"/>
        <v>0</v>
      </c>
      <c r="L21" s="225">
        <f t="shared" si="11"/>
        <v>0</v>
      </c>
      <c r="M21" s="225">
        <f t="shared" si="11"/>
        <v>0</v>
      </c>
      <c r="N21" s="225">
        <f t="shared" si="11"/>
        <v>0</v>
      </c>
      <c r="O21" s="225">
        <f t="shared" si="11"/>
        <v>0</v>
      </c>
    </row>
    <row r="22" spans="2:22" s="12" customFormat="1" x14ac:dyDescent="0.2">
      <c r="B22" s="226" t="s">
        <v>24</v>
      </c>
      <c r="C22" s="225">
        <f t="shared" ref="C22:O22" si="12">(C6/(1-C6))*SUM(C16:C21)</f>
        <v>30.168831168831165</v>
      </c>
      <c r="D22" s="225">
        <f t="shared" si="12"/>
        <v>29.322580645161292</v>
      </c>
      <c r="E22" s="225">
        <f t="shared" si="12"/>
        <v>28.487179487179485</v>
      </c>
      <c r="F22" s="225">
        <f t="shared" si="12"/>
        <v>26.84810126582278</v>
      </c>
      <c r="G22" s="225">
        <f t="shared" si="12"/>
        <v>26.044025157232703</v>
      </c>
      <c r="H22" s="225">
        <f t="shared" si="12"/>
        <v>25.25</v>
      </c>
      <c r="I22" s="225">
        <f t="shared" si="12"/>
        <v>24.465838509316772</v>
      </c>
      <c r="J22" s="225">
        <f t="shared" si="12"/>
        <v>23.691358024691358</v>
      </c>
      <c r="K22" s="225">
        <f t="shared" si="12"/>
        <v>22.170731707317071</v>
      </c>
      <c r="L22" s="225">
        <f t="shared" si="12"/>
        <v>21.424242424242426</v>
      </c>
      <c r="M22" s="225">
        <f t="shared" si="12"/>
        <v>20.68674698795181</v>
      </c>
      <c r="N22" s="225">
        <f t="shared" si="12"/>
        <v>13.772727272727272</v>
      </c>
      <c r="O22" s="225">
        <f t="shared" si="12"/>
        <v>0</v>
      </c>
    </row>
    <row r="23" spans="2:22" s="12" customFormat="1" x14ac:dyDescent="0.2">
      <c r="B23" s="223" t="s">
        <v>12</v>
      </c>
      <c r="C23" s="213">
        <v>0</v>
      </c>
      <c r="D23" s="213">
        <v>0</v>
      </c>
      <c r="E23" s="213">
        <v>0</v>
      </c>
      <c r="F23" s="213">
        <v>0</v>
      </c>
      <c r="G23" s="213">
        <v>0</v>
      </c>
      <c r="H23" s="213">
        <v>0</v>
      </c>
      <c r="I23" s="213">
        <v>0</v>
      </c>
      <c r="J23" s="213">
        <v>0</v>
      </c>
      <c r="K23" s="213">
        <v>0</v>
      </c>
      <c r="L23" s="213">
        <v>0</v>
      </c>
      <c r="M23" s="213">
        <v>0</v>
      </c>
      <c r="N23" s="213">
        <v>0</v>
      </c>
      <c r="O23" s="213">
        <v>0</v>
      </c>
      <c r="P23" s="53"/>
      <c r="Q23" s="53"/>
      <c r="R23" s="53"/>
      <c r="S23" s="53"/>
      <c r="T23" s="53"/>
      <c r="U23" s="53"/>
    </row>
    <row r="24" spans="2:22" s="12" customFormat="1" ht="14.25" x14ac:dyDescent="0.2">
      <c r="B24" s="223" t="s">
        <v>13</v>
      </c>
      <c r="C24" s="220">
        <f t="shared" ref="C24:O24" si="13">SUM(C16:C23)</f>
        <v>131.16883116883116</v>
      </c>
      <c r="D24" s="220">
        <f t="shared" si="13"/>
        <v>130.32258064516128</v>
      </c>
      <c r="E24" s="220">
        <f t="shared" si="13"/>
        <v>129.48717948717947</v>
      </c>
      <c r="F24" s="220">
        <f t="shared" si="13"/>
        <v>127.84810126582278</v>
      </c>
      <c r="G24" s="220">
        <f t="shared" si="13"/>
        <v>127.04402515723271</v>
      </c>
      <c r="H24" s="220">
        <f t="shared" si="13"/>
        <v>126.25</v>
      </c>
      <c r="I24" s="220">
        <f t="shared" si="13"/>
        <v>125.46583850931677</v>
      </c>
      <c r="J24" s="220">
        <f t="shared" si="13"/>
        <v>124.69135802469135</v>
      </c>
      <c r="K24" s="220">
        <f t="shared" si="13"/>
        <v>123.17073170731707</v>
      </c>
      <c r="L24" s="220">
        <f t="shared" si="13"/>
        <v>122.42424242424242</v>
      </c>
      <c r="M24" s="220">
        <f t="shared" si="13"/>
        <v>121.68674698795181</v>
      </c>
      <c r="N24" s="220">
        <f t="shared" si="13"/>
        <v>114.77272727272727</v>
      </c>
      <c r="O24" s="220">
        <f t="shared" si="13"/>
        <v>101</v>
      </c>
      <c r="P24" s="45"/>
      <c r="Q24" s="45"/>
      <c r="R24" s="45"/>
      <c r="S24" s="45"/>
      <c r="T24" s="45"/>
      <c r="U24" s="45"/>
    </row>
    <row r="25" spans="2:22" s="48" customFormat="1" ht="15" x14ac:dyDescent="0.2">
      <c r="B25" s="227" t="s">
        <v>16</v>
      </c>
      <c r="C25" s="215">
        <f>C24</f>
        <v>131.16883116883116</v>
      </c>
      <c r="D25" s="215">
        <f t="shared" ref="D25:O25" si="14">D24</f>
        <v>130.32258064516128</v>
      </c>
      <c r="E25" s="215">
        <f t="shared" si="14"/>
        <v>129.48717948717947</v>
      </c>
      <c r="F25" s="215">
        <f t="shared" si="14"/>
        <v>127.84810126582278</v>
      </c>
      <c r="G25" s="215">
        <f t="shared" si="14"/>
        <v>127.04402515723271</v>
      </c>
      <c r="H25" s="215">
        <f t="shared" si="14"/>
        <v>126.25</v>
      </c>
      <c r="I25" s="215">
        <f>I24</f>
        <v>125.46583850931677</v>
      </c>
      <c r="J25" s="215">
        <f t="shared" si="14"/>
        <v>124.69135802469135</v>
      </c>
      <c r="K25" s="215">
        <f t="shared" si="14"/>
        <v>123.17073170731707</v>
      </c>
      <c r="L25" s="215">
        <f>L24</f>
        <v>122.42424242424242</v>
      </c>
      <c r="M25" s="215">
        <f t="shared" si="14"/>
        <v>121.68674698795181</v>
      </c>
      <c r="N25" s="215">
        <f t="shared" si="14"/>
        <v>114.77272727272727</v>
      </c>
      <c r="O25" s="215">
        <f t="shared" si="14"/>
        <v>101</v>
      </c>
      <c r="P25" s="46"/>
      <c r="Q25" s="47"/>
      <c r="R25" s="47"/>
      <c r="S25" s="47"/>
      <c r="T25" s="47"/>
      <c r="U25" s="47"/>
    </row>
    <row r="26" spans="2:22" s="12" customFormat="1" x14ac:dyDescent="0.2">
      <c r="B26" s="223" t="s">
        <v>9</v>
      </c>
      <c r="C26" s="216">
        <v>43.459000000000003</v>
      </c>
      <c r="D26" s="216">
        <v>43.459000000000003</v>
      </c>
      <c r="E26" s="216">
        <v>43.459000000000003</v>
      </c>
      <c r="F26" s="216">
        <v>43.459000000000003</v>
      </c>
      <c r="G26" s="216">
        <v>43.459000000000003</v>
      </c>
      <c r="H26" s="216">
        <v>43.459000000000003</v>
      </c>
      <c r="I26" s="216">
        <v>43.459000000000003</v>
      </c>
      <c r="J26" s="216">
        <v>43.459000000000003</v>
      </c>
      <c r="K26" s="216">
        <v>43.459000000000003</v>
      </c>
      <c r="L26" s="216">
        <v>43.459000000000003</v>
      </c>
      <c r="M26" s="216">
        <v>43.459000000000003</v>
      </c>
      <c r="N26" s="216">
        <v>43.459000000000003</v>
      </c>
      <c r="O26" s="216">
        <v>43.459000000000003</v>
      </c>
      <c r="P26" s="14"/>
      <c r="Q26" s="14"/>
      <c r="R26" s="14"/>
      <c r="S26" s="14"/>
      <c r="T26" s="14"/>
      <c r="U26" s="14"/>
    </row>
    <row r="27" spans="2:22" s="12" customFormat="1" x14ac:dyDescent="0.2">
      <c r="B27" s="228" t="s">
        <v>15</v>
      </c>
      <c r="C27" s="213">
        <f t="shared" ref="C27:O27" si="15">C24+C26</f>
        <v>174.62783116883116</v>
      </c>
      <c r="D27" s="213">
        <f t="shared" si="15"/>
        <v>173.78158064516128</v>
      </c>
      <c r="E27" s="213">
        <f t="shared" si="15"/>
        <v>172.94617948717948</v>
      </c>
      <c r="F27" s="213">
        <f t="shared" si="15"/>
        <v>171.30710126582278</v>
      </c>
      <c r="G27" s="213">
        <f t="shared" si="15"/>
        <v>170.50302515723271</v>
      </c>
      <c r="H27" s="213">
        <f t="shared" si="15"/>
        <v>169.709</v>
      </c>
      <c r="I27" s="213">
        <f>I24+I26</f>
        <v>168.92483850931677</v>
      </c>
      <c r="J27" s="213">
        <f t="shared" si="15"/>
        <v>168.15035802469134</v>
      </c>
      <c r="K27" s="213">
        <f t="shared" si="15"/>
        <v>166.62973170731709</v>
      </c>
      <c r="L27" s="213">
        <f>L24+L26</f>
        <v>165.88324242424244</v>
      </c>
      <c r="M27" s="213">
        <f t="shared" si="15"/>
        <v>165.14574698795181</v>
      </c>
      <c r="N27" s="217">
        <f t="shared" si="15"/>
        <v>158.23172727272726</v>
      </c>
      <c r="O27" s="217">
        <f t="shared" si="15"/>
        <v>144.459</v>
      </c>
      <c r="P27" s="54"/>
      <c r="Q27" s="44"/>
      <c r="R27" s="54"/>
      <c r="S27" s="54"/>
      <c r="T27" s="54"/>
      <c r="U27" s="54"/>
    </row>
    <row r="28" spans="2:22" s="12" customFormat="1" x14ac:dyDescent="0.2">
      <c r="B28" s="229" t="s">
        <v>25</v>
      </c>
      <c r="C28" s="221">
        <f t="shared" ref="C28:O28" si="16">-C20</f>
        <v>0</v>
      </c>
      <c r="D28" s="221">
        <f t="shared" si="16"/>
        <v>0</v>
      </c>
      <c r="E28" s="221">
        <f t="shared" si="16"/>
        <v>0</v>
      </c>
      <c r="F28" s="221">
        <f t="shared" si="16"/>
        <v>0</v>
      </c>
      <c r="G28" s="221">
        <f t="shared" si="16"/>
        <v>0</v>
      </c>
      <c r="H28" s="221">
        <f t="shared" si="16"/>
        <v>0</v>
      </c>
      <c r="I28" s="221">
        <f t="shared" si="16"/>
        <v>0</v>
      </c>
      <c r="J28" s="221">
        <f t="shared" si="16"/>
        <v>0</v>
      </c>
      <c r="K28" s="221">
        <f t="shared" si="16"/>
        <v>0</v>
      </c>
      <c r="L28" s="221">
        <f t="shared" si="16"/>
        <v>0</v>
      </c>
      <c r="M28" s="221">
        <f t="shared" si="16"/>
        <v>0</v>
      </c>
      <c r="N28" s="221">
        <f t="shared" si="16"/>
        <v>0</v>
      </c>
      <c r="O28" s="221">
        <f t="shared" si="16"/>
        <v>0</v>
      </c>
      <c r="P28" s="42"/>
      <c r="Q28" s="42"/>
      <c r="R28" s="42"/>
      <c r="S28" s="42"/>
      <c r="T28" s="42"/>
      <c r="U28" s="42"/>
    </row>
    <row r="29" spans="2:22" s="12" customFormat="1" x14ac:dyDescent="0.2">
      <c r="B29" s="229" t="s">
        <v>26</v>
      </c>
      <c r="C29" s="221">
        <f t="shared" ref="C29:O29" si="17">-C21</f>
        <v>0</v>
      </c>
      <c r="D29" s="221">
        <f t="shared" si="17"/>
        <v>0</v>
      </c>
      <c r="E29" s="221">
        <f t="shared" si="17"/>
        <v>0</v>
      </c>
      <c r="F29" s="221">
        <f t="shared" si="17"/>
        <v>0</v>
      </c>
      <c r="G29" s="221">
        <f t="shared" si="17"/>
        <v>0</v>
      </c>
      <c r="H29" s="221">
        <f t="shared" si="17"/>
        <v>0</v>
      </c>
      <c r="I29" s="221">
        <f t="shared" si="17"/>
        <v>0</v>
      </c>
      <c r="J29" s="221">
        <f t="shared" si="17"/>
        <v>0</v>
      </c>
      <c r="K29" s="221">
        <f t="shared" si="17"/>
        <v>0</v>
      </c>
      <c r="L29" s="221">
        <f t="shared" si="17"/>
        <v>0</v>
      </c>
      <c r="M29" s="221">
        <f t="shared" si="17"/>
        <v>0</v>
      </c>
      <c r="N29" s="221">
        <f t="shared" si="17"/>
        <v>0</v>
      </c>
      <c r="O29" s="221">
        <f t="shared" si="17"/>
        <v>0</v>
      </c>
      <c r="P29" s="42"/>
      <c r="Q29" s="42"/>
      <c r="R29" s="42"/>
      <c r="S29" s="42"/>
      <c r="T29" s="42"/>
      <c r="U29" s="42"/>
    </row>
    <row r="30" spans="2:22" s="12" customFormat="1" x14ac:dyDescent="0.2">
      <c r="B30" s="229" t="s">
        <v>27</v>
      </c>
      <c r="C30" s="221">
        <f t="shared" ref="C30:O30" si="18">-C22</f>
        <v>-30.168831168831165</v>
      </c>
      <c r="D30" s="221">
        <f t="shared" si="18"/>
        <v>-29.322580645161292</v>
      </c>
      <c r="E30" s="221">
        <f t="shared" si="18"/>
        <v>-28.487179487179485</v>
      </c>
      <c r="F30" s="221">
        <f t="shared" si="18"/>
        <v>-26.84810126582278</v>
      </c>
      <c r="G30" s="221">
        <f t="shared" si="18"/>
        <v>-26.044025157232703</v>
      </c>
      <c r="H30" s="221">
        <f t="shared" si="18"/>
        <v>-25.25</v>
      </c>
      <c r="I30" s="221">
        <f t="shared" si="18"/>
        <v>-24.465838509316772</v>
      </c>
      <c r="J30" s="221">
        <f t="shared" si="18"/>
        <v>-23.691358024691358</v>
      </c>
      <c r="K30" s="221">
        <f t="shared" si="18"/>
        <v>-22.170731707317071</v>
      </c>
      <c r="L30" s="221">
        <f t="shared" si="18"/>
        <v>-21.424242424242426</v>
      </c>
      <c r="M30" s="221">
        <f t="shared" si="18"/>
        <v>-20.68674698795181</v>
      </c>
      <c r="N30" s="221">
        <f t="shared" si="18"/>
        <v>-13.772727272727272</v>
      </c>
      <c r="O30" s="221">
        <f t="shared" si="18"/>
        <v>0</v>
      </c>
      <c r="P30" s="42"/>
      <c r="Q30" s="42"/>
      <c r="R30" s="42"/>
      <c r="S30" s="42"/>
      <c r="T30" s="42"/>
      <c r="U30" s="42"/>
      <c r="V30" s="245"/>
    </row>
    <row r="31" spans="2:22" s="12" customFormat="1" x14ac:dyDescent="0.2">
      <c r="B31" s="224" t="s">
        <v>22</v>
      </c>
      <c r="C31" s="225">
        <f t="shared" ref="C31:O31" si="19">$C$3*(SUM(C27:C30))</f>
        <v>0</v>
      </c>
      <c r="D31" s="225">
        <f t="shared" si="19"/>
        <v>0</v>
      </c>
      <c r="E31" s="225">
        <f t="shared" si="19"/>
        <v>0</v>
      </c>
      <c r="F31" s="225">
        <f t="shared" si="19"/>
        <v>0</v>
      </c>
      <c r="G31" s="225">
        <f t="shared" si="19"/>
        <v>0</v>
      </c>
      <c r="H31" s="225">
        <f t="shared" si="19"/>
        <v>0</v>
      </c>
      <c r="I31" s="225">
        <f t="shared" si="19"/>
        <v>0</v>
      </c>
      <c r="J31" s="225">
        <f t="shared" si="19"/>
        <v>0</v>
      </c>
      <c r="K31" s="225">
        <f t="shared" si="19"/>
        <v>0</v>
      </c>
      <c r="L31" s="225">
        <f t="shared" si="19"/>
        <v>0</v>
      </c>
      <c r="M31" s="225">
        <f t="shared" si="19"/>
        <v>0</v>
      </c>
      <c r="N31" s="225">
        <f t="shared" si="19"/>
        <v>0</v>
      </c>
      <c r="O31" s="225">
        <f t="shared" si="19"/>
        <v>0</v>
      </c>
      <c r="P31" s="42"/>
      <c r="Q31" s="42"/>
      <c r="R31" s="42"/>
      <c r="S31" s="42"/>
      <c r="T31" s="42"/>
      <c r="U31" s="42"/>
    </row>
    <row r="32" spans="2:22" s="12" customFormat="1" x14ac:dyDescent="0.2">
      <c r="B32" s="226" t="s">
        <v>23</v>
      </c>
      <c r="C32" s="225">
        <f>$C$4*SUM(C27:C30)</f>
        <v>0</v>
      </c>
      <c r="D32" s="225">
        <f t="shared" ref="D32:O32" si="20">$C$4*SUM(D27:D30)</f>
        <v>0</v>
      </c>
      <c r="E32" s="225">
        <f t="shared" si="20"/>
        <v>0</v>
      </c>
      <c r="F32" s="225">
        <f t="shared" si="20"/>
        <v>0</v>
      </c>
      <c r="G32" s="225">
        <f t="shared" si="20"/>
        <v>0</v>
      </c>
      <c r="H32" s="225">
        <f t="shared" si="20"/>
        <v>0</v>
      </c>
      <c r="I32" s="225">
        <f t="shared" si="20"/>
        <v>0</v>
      </c>
      <c r="J32" s="225">
        <f t="shared" si="20"/>
        <v>0</v>
      </c>
      <c r="K32" s="225">
        <f t="shared" si="20"/>
        <v>0</v>
      </c>
      <c r="L32" s="225">
        <f t="shared" si="20"/>
        <v>0</v>
      </c>
      <c r="M32" s="225">
        <f t="shared" si="20"/>
        <v>0</v>
      </c>
      <c r="N32" s="225">
        <f t="shared" si="20"/>
        <v>0</v>
      </c>
      <c r="O32" s="225">
        <f t="shared" si="20"/>
        <v>0</v>
      </c>
      <c r="P32" s="42"/>
      <c r="Q32" s="42"/>
      <c r="R32" s="42"/>
      <c r="S32" s="42"/>
      <c r="T32" s="42"/>
      <c r="U32" s="42"/>
    </row>
    <row r="33" spans="2:22" s="12" customFormat="1" x14ac:dyDescent="0.2">
      <c r="B33" s="226" t="s">
        <v>24</v>
      </c>
      <c r="C33" s="225">
        <f t="shared" ref="C33:O33" si="21">(C6/(1-C6))*SUM(C27:C32)</f>
        <v>43.150090909090906</v>
      </c>
      <c r="D33" s="225">
        <f t="shared" si="21"/>
        <v>41.939709677419359</v>
      </c>
      <c r="E33" s="225">
        <f t="shared" si="21"/>
        <v>40.744846153846154</v>
      </c>
      <c r="F33" s="225">
        <f t="shared" si="21"/>
        <v>38.400493670886071</v>
      </c>
      <c r="G33" s="225">
        <f t="shared" si="21"/>
        <v>37.250433962264154</v>
      </c>
      <c r="H33" s="225">
        <f t="shared" si="21"/>
        <v>36.114750000000001</v>
      </c>
      <c r="I33" s="225">
        <f t="shared" si="21"/>
        <v>34.993173913043478</v>
      </c>
      <c r="J33" s="225">
        <f t="shared" si="21"/>
        <v>33.885444444444438</v>
      </c>
      <c r="K33" s="225">
        <f t="shared" si="21"/>
        <v>31.710512195121954</v>
      </c>
      <c r="L33" s="225">
        <f t="shared" si="21"/>
        <v>30.642818181818182</v>
      </c>
      <c r="M33" s="225">
        <f t="shared" si="21"/>
        <v>29.587987951807232</v>
      </c>
      <c r="N33" s="225">
        <f t="shared" si="21"/>
        <v>19.698954545454541</v>
      </c>
      <c r="O33" s="225">
        <f t="shared" si="21"/>
        <v>0</v>
      </c>
      <c r="P33" s="42"/>
      <c r="Q33" s="42"/>
      <c r="R33" s="42"/>
      <c r="S33" s="42"/>
      <c r="T33" s="42"/>
      <c r="U33" s="42"/>
      <c r="V33" s="245"/>
    </row>
    <row r="34" spans="2:22" s="12" customFormat="1" ht="15" x14ac:dyDescent="0.2">
      <c r="B34" s="223" t="s">
        <v>13</v>
      </c>
      <c r="C34" s="214">
        <f t="shared" ref="C34:O34" si="22">SUM(C27:C33)</f>
        <v>187.60909090909092</v>
      </c>
      <c r="D34" s="214">
        <f t="shared" si="22"/>
        <v>186.39870967741936</v>
      </c>
      <c r="E34" s="214">
        <f t="shared" si="22"/>
        <v>185.20384615384614</v>
      </c>
      <c r="F34" s="214">
        <f t="shared" si="22"/>
        <v>182.85949367088608</v>
      </c>
      <c r="G34" s="214">
        <f t="shared" si="22"/>
        <v>181.70943396226414</v>
      </c>
      <c r="H34" s="214">
        <f t="shared" si="22"/>
        <v>180.57375000000002</v>
      </c>
      <c r="I34" s="214">
        <f t="shared" si="22"/>
        <v>179.45217391304348</v>
      </c>
      <c r="J34" s="214">
        <f t="shared" si="22"/>
        <v>178.34444444444441</v>
      </c>
      <c r="K34" s="214">
        <f t="shared" si="22"/>
        <v>176.169512195122</v>
      </c>
      <c r="L34" s="214">
        <f t="shared" si="22"/>
        <v>175.10181818181817</v>
      </c>
      <c r="M34" s="214">
        <f t="shared" si="22"/>
        <v>174.04698795180724</v>
      </c>
      <c r="N34" s="214">
        <f t="shared" si="22"/>
        <v>164.15795454545452</v>
      </c>
      <c r="O34" s="214">
        <f t="shared" si="22"/>
        <v>144.459</v>
      </c>
      <c r="P34" s="42"/>
      <c r="Q34" s="42"/>
      <c r="R34" s="42"/>
      <c r="S34" s="42"/>
      <c r="T34" s="42"/>
      <c r="U34" s="42"/>
    </row>
    <row r="35" spans="2:22" s="12" customFormat="1" x14ac:dyDescent="0.2">
      <c r="B35" s="210"/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42"/>
      <c r="Q35" s="42"/>
      <c r="R35" s="42"/>
      <c r="S35" s="42"/>
      <c r="T35" s="42"/>
      <c r="U35" s="42"/>
    </row>
    <row r="36" spans="2:22" s="12" customFormat="1" x14ac:dyDescent="0.2">
      <c r="B36" s="247" t="s">
        <v>17</v>
      </c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42"/>
      <c r="Q36" s="42"/>
      <c r="R36" s="42"/>
      <c r="S36" s="42"/>
      <c r="T36" s="42"/>
      <c r="U36" s="42"/>
    </row>
    <row r="37" spans="2:22" s="12" customFormat="1" x14ac:dyDescent="0.2">
      <c r="B37" s="247" t="s">
        <v>58</v>
      </c>
      <c r="C37" s="248">
        <f>C24/C34</f>
        <v>0.69916031538360357</v>
      </c>
      <c r="D37" s="249">
        <f t="shared" ref="D37:O37" si="23">D24/D34</f>
        <v>0.69916031538360357</v>
      </c>
      <c r="E37" s="249">
        <f t="shared" si="23"/>
        <v>0.69916031538360357</v>
      </c>
      <c r="F37" s="249">
        <f t="shared" si="23"/>
        <v>0.69916031538360357</v>
      </c>
      <c r="G37" s="249">
        <f t="shared" si="23"/>
        <v>0.69916031538360368</v>
      </c>
      <c r="H37" s="249">
        <f t="shared" si="23"/>
        <v>0.69916031538360357</v>
      </c>
      <c r="I37" s="249">
        <f t="shared" si="23"/>
        <v>0.69916031538360368</v>
      </c>
      <c r="J37" s="249">
        <f t="shared" si="23"/>
        <v>0.69916031538360379</v>
      </c>
      <c r="K37" s="249">
        <f t="shared" si="23"/>
        <v>0.69916031538360346</v>
      </c>
      <c r="L37" s="249">
        <f t="shared" si="23"/>
        <v>0.69916031538360368</v>
      </c>
      <c r="M37" s="249">
        <f t="shared" si="23"/>
        <v>0.69916031538360357</v>
      </c>
      <c r="N37" s="249">
        <f t="shared" si="23"/>
        <v>0.69916031538360379</v>
      </c>
      <c r="O37" s="249">
        <f t="shared" si="23"/>
        <v>0.69916031538360368</v>
      </c>
    </row>
    <row r="38" spans="2:22" s="12" customFormat="1" x14ac:dyDescent="0.2"/>
    <row r="39" spans="2:22" s="12" customFormat="1" x14ac:dyDescent="0.2">
      <c r="E39" s="56"/>
      <c r="F39" s="56"/>
      <c r="G39" s="56"/>
    </row>
    <row r="41" spans="2:22" x14ac:dyDescent="0.2">
      <c r="B41" s="222"/>
    </row>
    <row r="46" spans="2:22" x14ac:dyDescent="0.2"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</sheetData>
  <mergeCells count="7">
    <mergeCell ref="C35:O35"/>
    <mergeCell ref="B5:B6"/>
    <mergeCell ref="C5:O5"/>
    <mergeCell ref="C2:D2"/>
    <mergeCell ref="C3:D3"/>
    <mergeCell ref="C4:D4"/>
    <mergeCell ref="E2:O4"/>
  </mergeCells>
  <pageMargins left="0.51181102362204722" right="0.51181102362204722" top="0.78740157480314965" bottom="0.78740157480314965" header="0.31496062992125984" footer="0.31496062992125984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46"/>
  <sheetViews>
    <sheetView zoomScaleNormal="100" workbookViewId="0">
      <pane xSplit="2" topLeftCell="C1" activePane="topRight" state="frozen"/>
      <selection pane="topRight" activeCell="B16" sqref="B16"/>
    </sheetView>
  </sheetViews>
  <sheetFormatPr defaultRowHeight="12.75" x14ac:dyDescent="0.2"/>
  <cols>
    <col min="2" max="2" width="24.140625" customWidth="1"/>
    <col min="3" max="15" width="8.5703125" bestFit="1" customWidth="1"/>
    <col min="16" max="16" width="11.5703125" bestFit="1" customWidth="1"/>
    <col min="17" max="17" width="11.85546875" bestFit="1" customWidth="1"/>
    <col min="18" max="18" width="7.5703125" bestFit="1" customWidth="1"/>
    <col min="19" max="19" width="9.140625" bestFit="1" customWidth="1"/>
    <col min="20" max="27" width="7.5703125" bestFit="1" customWidth="1"/>
  </cols>
  <sheetData>
    <row r="2" spans="2:21" ht="27.75" customHeight="1" x14ac:dyDescent="0.2">
      <c r="B2" s="250" t="s">
        <v>57</v>
      </c>
      <c r="C2" s="281" t="s">
        <v>19</v>
      </c>
      <c r="D2" s="282"/>
      <c r="E2" s="271" t="s">
        <v>59</v>
      </c>
      <c r="F2" s="272"/>
      <c r="G2" s="272"/>
      <c r="H2" s="272"/>
      <c r="I2" s="272"/>
      <c r="J2" s="272"/>
      <c r="K2" s="272"/>
      <c r="L2" s="272"/>
      <c r="M2" s="272"/>
      <c r="N2" s="272"/>
      <c r="O2" s="273"/>
    </row>
    <row r="3" spans="2:21" ht="15" x14ac:dyDescent="0.2">
      <c r="B3" s="207" t="s">
        <v>20</v>
      </c>
      <c r="C3" s="283">
        <f>8.8%*(1-60%)</f>
        <v>3.5200000000000002E-2</v>
      </c>
      <c r="D3" s="284"/>
      <c r="E3" s="274"/>
      <c r="F3" s="275"/>
      <c r="G3" s="275"/>
      <c r="H3" s="275"/>
      <c r="I3" s="275"/>
      <c r="J3" s="275"/>
      <c r="K3" s="275"/>
      <c r="L3" s="275"/>
      <c r="M3" s="275"/>
      <c r="N3" s="275"/>
      <c r="O3" s="276"/>
      <c r="P3" s="2"/>
      <c r="Q3" s="2"/>
      <c r="R3" s="2"/>
      <c r="S3" s="2"/>
      <c r="T3" s="2"/>
      <c r="U3" s="2"/>
    </row>
    <row r="4" spans="2:21" ht="15" x14ac:dyDescent="0.2">
      <c r="B4" s="207" t="s">
        <v>21</v>
      </c>
      <c r="C4" s="283">
        <f>0.1%*(1-60%)</f>
        <v>4.0000000000000002E-4</v>
      </c>
      <c r="D4" s="284"/>
      <c r="E4" s="277"/>
      <c r="F4" s="278"/>
      <c r="G4" s="278"/>
      <c r="H4" s="278"/>
      <c r="I4" s="278"/>
      <c r="J4" s="278"/>
      <c r="K4" s="278"/>
      <c r="L4" s="278"/>
      <c r="M4" s="278"/>
      <c r="N4" s="278"/>
      <c r="O4" s="279"/>
      <c r="P4" s="3"/>
      <c r="Q4" s="3"/>
      <c r="R4" s="3"/>
      <c r="S4" s="3"/>
      <c r="T4" s="3"/>
      <c r="U4" s="3"/>
    </row>
    <row r="5" spans="2:21" x14ac:dyDescent="0.2">
      <c r="B5" s="267"/>
      <c r="C5" s="268" t="s">
        <v>11</v>
      </c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4"/>
      <c r="Q5" s="5"/>
      <c r="R5" s="4"/>
      <c r="S5" s="4"/>
      <c r="T5" s="4"/>
      <c r="U5" s="4"/>
    </row>
    <row r="6" spans="2:21" x14ac:dyDescent="0.2">
      <c r="B6" s="267"/>
      <c r="C6" s="242">
        <v>0.23</v>
      </c>
      <c r="D6" s="208">
        <v>0.22500000000000001</v>
      </c>
      <c r="E6" s="242">
        <v>0.22</v>
      </c>
      <c r="F6" s="242">
        <v>0.21</v>
      </c>
      <c r="G6" s="208">
        <v>0.20499999999999999</v>
      </c>
      <c r="H6" s="242">
        <v>0.2</v>
      </c>
      <c r="I6" s="208">
        <v>0.19500000000000001</v>
      </c>
      <c r="J6" s="242">
        <v>0.19</v>
      </c>
      <c r="K6" s="242">
        <v>0.18</v>
      </c>
      <c r="L6" s="208">
        <v>0.17499999999999999</v>
      </c>
      <c r="M6" s="242">
        <v>0.17</v>
      </c>
      <c r="N6" s="242">
        <v>0.12</v>
      </c>
      <c r="O6" s="242">
        <v>0</v>
      </c>
      <c r="P6" s="1"/>
      <c r="Q6" s="13"/>
      <c r="R6" s="1"/>
      <c r="S6" s="1"/>
      <c r="T6" s="1"/>
      <c r="U6" s="1"/>
    </row>
    <row r="7" spans="2:21" s="12" customFormat="1" x14ac:dyDescent="0.2">
      <c r="B7" s="209" t="s">
        <v>8</v>
      </c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10"/>
      <c r="P7" s="42"/>
      <c r="Q7" s="42"/>
      <c r="R7" s="42"/>
      <c r="S7" s="42"/>
      <c r="T7" s="42"/>
      <c r="U7" s="42"/>
    </row>
    <row r="8" spans="2:21" s="12" customFormat="1" x14ac:dyDescent="0.2">
      <c r="B8" s="223" t="s">
        <v>9</v>
      </c>
      <c r="C8" s="211">
        <v>100</v>
      </c>
      <c r="D8" s="211">
        <v>100</v>
      </c>
      <c r="E8" s="211">
        <v>100</v>
      </c>
      <c r="F8" s="211">
        <v>100</v>
      </c>
      <c r="G8" s="211">
        <v>100</v>
      </c>
      <c r="H8" s="211">
        <v>100</v>
      </c>
      <c r="I8" s="211">
        <v>100</v>
      </c>
      <c r="J8" s="211">
        <v>100</v>
      </c>
      <c r="K8" s="211">
        <v>100</v>
      </c>
      <c r="L8" s="211">
        <v>100</v>
      </c>
      <c r="M8" s="211">
        <v>100</v>
      </c>
      <c r="N8" s="211">
        <v>100</v>
      </c>
      <c r="O8" s="211">
        <v>100</v>
      </c>
      <c r="P8" s="42"/>
      <c r="Q8" s="42"/>
      <c r="R8" s="42"/>
      <c r="S8" s="42"/>
      <c r="T8" s="42"/>
      <c r="U8" s="42"/>
    </row>
    <row r="9" spans="2:21" s="12" customFormat="1" x14ac:dyDescent="0.2">
      <c r="B9" s="224" t="s">
        <v>22</v>
      </c>
      <c r="C9" s="225">
        <f t="shared" ref="C9:O9" si="0">C8*$C$3</f>
        <v>3.52</v>
      </c>
      <c r="D9" s="225">
        <f t="shared" si="0"/>
        <v>3.52</v>
      </c>
      <c r="E9" s="225">
        <f t="shared" si="0"/>
        <v>3.52</v>
      </c>
      <c r="F9" s="225">
        <f t="shared" si="0"/>
        <v>3.52</v>
      </c>
      <c r="G9" s="225">
        <f t="shared" si="0"/>
        <v>3.52</v>
      </c>
      <c r="H9" s="225">
        <f t="shared" si="0"/>
        <v>3.52</v>
      </c>
      <c r="I9" s="225">
        <f t="shared" si="0"/>
        <v>3.52</v>
      </c>
      <c r="J9" s="225">
        <f t="shared" si="0"/>
        <v>3.52</v>
      </c>
      <c r="K9" s="225">
        <f t="shared" si="0"/>
        <v>3.52</v>
      </c>
      <c r="L9" s="225">
        <f t="shared" si="0"/>
        <v>3.52</v>
      </c>
      <c r="M9" s="225">
        <f t="shared" si="0"/>
        <v>3.52</v>
      </c>
      <c r="N9" s="225">
        <f t="shared" si="0"/>
        <v>3.52</v>
      </c>
      <c r="O9" s="225">
        <f t="shared" si="0"/>
        <v>3.52</v>
      </c>
      <c r="P9" s="43"/>
      <c r="Q9" s="43"/>
      <c r="R9" s="44"/>
      <c r="S9" s="43"/>
      <c r="T9" s="43"/>
      <c r="U9" s="43"/>
    </row>
    <row r="10" spans="2:21" s="12" customFormat="1" x14ac:dyDescent="0.2">
      <c r="B10" s="226" t="s">
        <v>23</v>
      </c>
      <c r="C10" s="225">
        <f t="shared" ref="C10:O10" si="1">C8*$C$4</f>
        <v>0.04</v>
      </c>
      <c r="D10" s="225">
        <f t="shared" si="1"/>
        <v>0.04</v>
      </c>
      <c r="E10" s="225">
        <f t="shared" si="1"/>
        <v>0.04</v>
      </c>
      <c r="F10" s="225">
        <f t="shared" si="1"/>
        <v>0.04</v>
      </c>
      <c r="G10" s="225">
        <f t="shared" si="1"/>
        <v>0.04</v>
      </c>
      <c r="H10" s="225">
        <f t="shared" si="1"/>
        <v>0.04</v>
      </c>
      <c r="I10" s="225">
        <f t="shared" si="1"/>
        <v>0.04</v>
      </c>
      <c r="J10" s="225">
        <f t="shared" si="1"/>
        <v>0.04</v>
      </c>
      <c r="K10" s="225">
        <f t="shared" si="1"/>
        <v>0.04</v>
      </c>
      <c r="L10" s="225">
        <f t="shared" si="1"/>
        <v>0.04</v>
      </c>
      <c r="M10" s="225">
        <f t="shared" si="1"/>
        <v>0.04</v>
      </c>
      <c r="N10" s="225">
        <f t="shared" si="1"/>
        <v>0.04</v>
      </c>
      <c r="O10" s="225">
        <f t="shared" si="1"/>
        <v>0.04</v>
      </c>
      <c r="P10" s="43"/>
      <c r="Q10" s="43"/>
      <c r="R10" s="44"/>
      <c r="S10" s="43"/>
      <c r="T10" s="43"/>
      <c r="U10" s="43"/>
    </row>
    <row r="11" spans="2:21" s="12" customFormat="1" x14ac:dyDescent="0.2">
      <c r="B11" s="246" t="s">
        <v>24</v>
      </c>
      <c r="C11" s="225">
        <f>(C6/(1-C6))*SUM(C8+C9+C10)</f>
        <v>30.933506493506492</v>
      </c>
      <c r="D11" s="225">
        <f t="shared" ref="D11:O11" si="2">(D6/(1-D6))*SUM(D8+D9+D10)</f>
        <v>30.065806451612907</v>
      </c>
      <c r="E11" s="225">
        <f t="shared" si="2"/>
        <v>29.209230769230771</v>
      </c>
      <c r="F11" s="225">
        <f t="shared" si="2"/>
        <v>27.528607594936705</v>
      </c>
      <c r="G11" s="225">
        <f t="shared" si="2"/>
        <v>26.704150943396225</v>
      </c>
      <c r="H11" s="225">
        <f t="shared" si="2"/>
        <v>25.89</v>
      </c>
      <c r="I11" s="225">
        <f t="shared" si="2"/>
        <v>25.085962732919256</v>
      </c>
      <c r="J11" s="225">
        <f t="shared" si="2"/>
        <v>24.291851851851852</v>
      </c>
      <c r="K11" s="225">
        <f t="shared" si="2"/>
        <v>22.732682926829266</v>
      </c>
      <c r="L11" s="225">
        <f t="shared" si="2"/>
        <v>21.967272727272729</v>
      </c>
      <c r="M11" s="225">
        <f t="shared" si="2"/>
        <v>21.211084337349401</v>
      </c>
      <c r="N11" s="225">
        <f t="shared" si="2"/>
        <v>14.121818181818181</v>
      </c>
      <c r="O11" s="225">
        <f t="shared" si="2"/>
        <v>0</v>
      </c>
      <c r="P11" s="43"/>
      <c r="Q11" s="43"/>
      <c r="R11" s="44"/>
      <c r="S11" s="43"/>
      <c r="T11" s="43"/>
      <c r="U11" s="43"/>
    </row>
    <row r="12" spans="2:21" s="12" customFormat="1" x14ac:dyDescent="0.2">
      <c r="B12" s="223" t="s">
        <v>12</v>
      </c>
      <c r="C12" s="213">
        <v>0</v>
      </c>
      <c r="D12" s="213">
        <v>0</v>
      </c>
      <c r="E12" s="213">
        <v>0</v>
      </c>
      <c r="F12" s="213">
        <v>0</v>
      </c>
      <c r="G12" s="213">
        <v>0</v>
      </c>
      <c r="H12" s="213">
        <v>0</v>
      </c>
      <c r="I12" s="213">
        <v>0</v>
      </c>
      <c r="J12" s="213">
        <v>0</v>
      </c>
      <c r="K12" s="213">
        <v>0</v>
      </c>
      <c r="L12" s="213">
        <v>0</v>
      </c>
      <c r="M12" s="213">
        <v>0</v>
      </c>
      <c r="N12" s="213">
        <v>0</v>
      </c>
      <c r="O12" s="213">
        <v>0</v>
      </c>
      <c r="P12" s="43"/>
      <c r="Q12" s="43"/>
      <c r="R12" s="44"/>
      <c r="S12" s="43"/>
      <c r="T12" s="43"/>
      <c r="U12" s="43"/>
    </row>
    <row r="13" spans="2:21" s="12" customFormat="1" ht="15" x14ac:dyDescent="0.2">
      <c r="B13" s="223" t="s">
        <v>13</v>
      </c>
      <c r="C13" s="214">
        <f t="shared" ref="C13:O13" si="3">SUM(C8:C12)</f>
        <v>134.49350649350649</v>
      </c>
      <c r="D13" s="214">
        <f t="shared" si="3"/>
        <v>133.6258064516129</v>
      </c>
      <c r="E13" s="214">
        <f t="shared" si="3"/>
        <v>132.76923076923077</v>
      </c>
      <c r="F13" s="214">
        <f t="shared" si="3"/>
        <v>131.08860759493672</v>
      </c>
      <c r="G13" s="214">
        <f t="shared" si="3"/>
        <v>130.26415094339623</v>
      </c>
      <c r="H13" s="214">
        <f t="shared" si="3"/>
        <v>129.44999999999999</v>
      </c>
      <c r="I13" s="214">
        <f t="shared" si="3"/>
        <v>128.64596273291926</v>
      </c>
      <c r="J13" s="214">
        <f t="shared" si="3"/>
        <v>127.85185185185185</v>
      </c>
      <c r="K13" s="214">
        <f t="shared" si="3"/>
        <v>126.29268292682927</v>
      </c>
      <c r="L13" s="214">
        <f t="shared" si="3"/>
        <v>125.52727272727273</v>
      </c>
      <c r="M13" s="214">
        <f t="shared" si="3"/>
        <v>124.77108433734941</v>
      </c>
      <c r="N13" s="214">
        <f t="shared" si="3"/>
        <v>117.68181818181819</v>
      </c>
      <c r="O13" s="214">
        <f t="shared" si="3"/>
        <v>103.56</v>
      </c>
      <c r="P13" s="45"/>
      <c r="Q13" s="45"/>
      <c r="R13" s="45"/>
      <c r="S13" s="45"/>
      <c r="T13" s="45"/>
      <c r="U13" s="45"/>
    </row>
    <row r="14" spans="2:21" s="48" customFormat="1" ht="15" x14ac:dyDescent="0.2">
      <c r="B14" s="227" t="s">
        <v>14</v>
      </c>
      <c r="C14" s="215">
        <f>C13</f>
        <v>134.49350649350649</v>
      </c>
      <c r="D14" s="215">
        <f t="shared" ref="D14:O14" si="4">D13</f>
        <v>133.6258064516129</v>
      </c>
      <c r="E14" s="215">
        <f t="shared" si="4"/>
        <v>132.76923076923077</v>
      </c>
      <c r="F14" s="215">
        <f t="shared" si="4"/>
        <v>131.08860759493672</v>
      </c>
      <c r="G14" s="215">
        <f t="shared" si="4"/>
        <v>130.26415094339623</v>
      </c>
      <c r="H14" s="215">
        <f t="shared" si="4"/>
        <v>129.44999999999999</v>
      </c>
      <c r="I14" s="215">
        <f>I13</f>
        <v>128.64596273291926</v>
      </c>
      <c r="J14" s="215">
        <f t="shared" si="4"/>
        <v>127.85185185185185</v>
      </c>
      <c r="K14" s="215">
        <f t="shared" si="4"/>
        <v>126.29268292682927</v>
      </c>
      <c r="L14" s="215">
        <f>L13</f>
        <v>125.52727272727273</v>
      </c>
      <c r="M14" s="215">
        <f t="shared" si="4"/>
        <v>124.77108433734941</v>
      </c>
      <c r="N14" s="215">
        <f t="shared" si="4"/>
        <v>117.68181818181819</v>
      </c>
      <c r="O14" s="215">
        <f t="shared" si="4"/>
        <v>103.56</v>
      </c>
      <c r="P14" s="46"/>
      <c r="Q14" s="47"/>
      <c r="R14" s="47"/>
      <c r="S14" s="47"/>
      <c r="T14" s="47"/>
      <c r="U14" s="47"/>
    </row>
    <row r="15" spans="2:21" s="12" customFormat="1" x14ac:dyDescent="0.2">
      <c r="B15" s="223" t="s">
        <v>61</v>
      </c>
      <c r="C15" s="216">
        <v>1</v>
      </c>
      <c r="D15" s="216">
        <v>1</v>
      </c>
      <c r="E15" s="216">
        <v>1</v>
      </c>
      <c r="F15" s="216">
        <v>1</v>
      </c>
      <c r="G15" s="216">
        <v>1</v>
      </c>
      <c r="H15" s="216">
        <v>1</v>
      </c>
      <c r="I15" s="216">
        <v>1</v>
      </c>
      <c r="J15" s="216">
        <v>1</v>
      </c>
      <c r="K15" s="216">
        <v>1</v>
      </c>
      <c r="L15" s="216">
        <v>1</v>
      </c>
      <c r="M15" s="216">
        <v>1</v>
      </c>
      <c r="N15" s="216">
        <v>1</v>
      </c>
      <c r="O15" s="216">
        <v>1</v>
      </c>
      <c r="P15" s="49"/>
      <c r="Q15" s="50"/>
      <c r="R15" s="51"/>
      <c r="S15" s="51"/>
      <c r="T15" s="51"/>
      <c r="U15" s="51"/>
    </row>
    <row r="16" spans="2:21" s="12" customFormat="1" x14ac:dyDescent="0.2">
      <c r="B16" s="228" t="s">
        <v>15</v>
      </c>
      <c r="C16" s="213">
        <f t="shared" ref="C16:G16" si="5">C13+C15</f>
        <v>135.49350649350649</v>
      </c>
      <c r="D16" s="213">
        <f t="shared" si="5"/>
        <v>134.6258064516129</v>
      </c>
      <c r="E16" s="213">
        <f t="shared" si="5"/>
        <v>133.76923076923077</v>
      </c>
      <c r="F16" s="213">
        <f t="shared" si="5"/>
        <v>132.08860759493672</v>
      </c>
      <c r="G16" s="213">
        <f t="shared" si="5"/>
        <v>131.26415094339623</v>
      </c>
      <c r="H16" s="213">
        <f>H13+H15</f>
        <v>130.44999999999999</v>
      </c>
      <c r="I16" s="213">
        <f>I13+I15</f>
        <v>129.64596273291926</v>
      </c>
      <c r="J16" s="213">
        <f t="shared" ref="J16:O16" si="6">J13+J15</f>
        <v>128.85185185185185</v>
      </c>
      <c r="K16" s="213">
        <f t="shared" si="6"/>
        <v>127.29268292682927</v>
      </c>
      <c r="L16" s="213">
        <f>L13+L15</f>
        <v>126.52727272727273</v>
      </c>
      <c r="M16" s="213">
        <f t="shared" si="6"/>
        <v>125.77108433734941</v>
      </c>
      <c r="N16" s="217">
        <f t="shared" si="6"/>
        <v>118.68181818181819</v>
      </c>
      <c r="O16" s="217">
        <f t="shared" si="6"/>
        <v>104.56</v>
      </c>
    </row>
    <row r="17" spans="2:21" s="12" customFormat="1" x14ac:dyDescent="0.2">
      <c r="B17" s="229" t="s">
        <v>25</v>
      </c>
      <c r="C17" s="221">
        <f t="shared" ref="C17:O17" si="7">-C9</f>
        <v>-3.52</v>
      </c>
      <c r="D17" s="221">
        <f t="shared" si="7"/>
        <v>-3.52</v>
      </c>
      <c r="E17" s="221">
        <f t="shared" si="7"/>
        <v>-3.52</v>
      </c>
      <c r="F17" s="221">
        <f t="shared" si="7"/>
        <v>-3.52</v>
      </c>
      <c r="G17" s="221">
        <f t="shared" si="7"/>
        <v>-3.52</v>
      </c>
      <c r="H17" s="221">
        <f t="shared" si="7"/>
        <v>-3.52</v>
      </c>
      <c r="I17" s="221">
        <f t="shared" si="7"/>
        <v>-3.52</v>
      </c>
      <c r="J17" s="221">
        <f t="shared" si="7"/>
        <v>-3.52</v>
      </c>
      <c r="K17" s="221">
        <f t="shared" si="7"/>
        <v>-3.52</v>
      </c>
      <c r="L17" s="221">
        <f t="shared" si="7"/>
        <v>-3.52</v>
      </c>
      <c r="M17" s="221">
        <f t="shared" si="7"/>
        <v>-3.52</v>
      </c>
      <c r="N17" s="221">
        <f t="shared" si="7"/>
        <v>-3.52</v>
      </c>
      <c r="O17" s="221">
        <f t="shared" si="7"/>
        <v>-3.52</v>
      </c>
      <c r="Q17" s="52"/>
    </row>
    <row r="18" spans="2:21" s="12" customFormat="1" x14ac:dyDescent="0.2">
      <c r="B18" s="229" t="s">
        <v>26</v>
      </c>
      <c r="C18" s="221">
        <f t="shared" ref="C18:O18" si="8">-C10</f>
        <v>-0.04</v>
      </c>
      <c r="D18" s="221">
        <f t="shared" si="8"/>
        <v>-0.04</v>
      </c>
      <c r="E18" s="221">
        <f t="shared" si="8"/>
        <v>-0.04</v>
      </c>
      <c r="F18" s="221">
        <f t="shared" si="8"/>
        <v>-0.04</v>
      </c>
      <c r="G18" s="221">
        <f t="shared" si="8"/>
        <v>-0.04</v>
      </c>
      <c r="H18" s="221">
        <f t="shared" si="8"/>
        <v>-0.04</v>
      </c>
      <c r="I18" s="221">
        <f t="shared" si="8"/>
        <v>-0.04</v>
      </c>
      <c r="J18" s="221">
        <f t="shared" si="8"/>
        <v>-0.04</v>
      </c>
      <c r="K18" s="221">
        <f t="shared" si="8"/>
        <v>-0.04</v>
      </c>
      <c r="L18" s="221">
        <f t="shared" si="8"/>
        <v>-0.04</v>
      </c>
      <c r="M18" s="221">
        <f t="shared" si="8"/>
        <v>-0.04</v>
      </c>
      <c r="N18" s="221">
        <f t="shared" si="8"/>
        <v>-0.04</v>
      </c>
      <c r="O18" s="221">
        <f t="shared" si="8"/>
        <v>-0.04</v>
      </c>
      <c r="Q18" s="52"/>
    </row>
    <row r="19" spans="2:21" s="12" customFormat="1" x14ac:dyDescent="0.2">
      <c r="B19" s="229" t="s">
        <v>27</v>
      </c>
      <c r="C19" s="221">
        <f t="shared" ref="C19:O19" si="9">-C11</f>
        <v>-30.933506493506492</v>
      </c>
      <c r="D19" s="221">
        <f t="shared" si="9"/>
        <v>-30.065806451612907</v>
      </c>
      <c r="E19" s="221">
        <f t="shared" si="9"/>
        <v>-29.209230769230771</v>
      </c>
      <c r="F19" s="221">
        <f t="shared" si="9"/>
        <v>-27.528607594936705</v>
      </c>
      <c r="G19" s="221">
        <f t="shared" si="9"/>
        <v>-26.704150943396225</v>
      </c>
      <c r="H19" s="221">
        <f t="shared" si="9"/>
        <v>-25.89</v>
      </c>
      <c r="I19" s="221">
        <f t="shared" si="9"/>
        <v>-25.085962732919256</v>
      </c>
      <c r="J19" s="221">
        <f t="shared" si="9"/>
        <v>-24.291851851851852</v>
      </c>
      <c r="K19" s="221">
        <f t="shared" si="9"/>
        <v>-22.732682926829266</v>
      </c>
      <c r="L19" s="221">
        <f t="shared" si="9"/>
        <v>-21.967272727272729</v>
      </c>
      <c r="M19" s="221">
        <f t="shared" si="9"/>
        <v>-21.211084337349401</v>
      </c>
      <c r="N19" s="221">
        <f t="shared" si="9"/>
        <v>-14.121818181818181</v>
      </c>
      <c r="O19" s="221">
        <f t="shared" si="9"/>
        <v>0</v>
      </c>
      <c r="Q19" s="52"/>
    </row>
    <row r="20" spans="2:21" s="12" customFormat="1" x14ac:dyDescent="0.2">
      <c r="B20" s="224" t="s">
        <v>22</v>
      </c>
      <c r="C20" s="225">
        <f t="shared" ref="C20:O20" si="10">$C$3*(SUM(C16:C19))</f>
        <v>3.5552000000000001</v>
      </c>
      <c r="D20" s="225">
        <f t="shared" si="10"/>
        <v>3.5552000000000001</v>
      </c>
      <c r="E20" s="225">
        <f t="shared" si="10"/>
        <v>3.5552000000000001</v>
      </c>
      <c r="F20" s="225">
        <f t="shared" si="10"/>
        <v>3.5552000000000006</v>
      </c>
      <c r="G20" s="225">
        <f t="shared" si="10"/>
        <v>3.5552000000000001</v>
      </c>
      <c r="H20" s="225">
        <f t="shared" si="10"/>
        <v>3.5551999999999997</v>
      </c>
      <c r="I20" s="225">
        <f t="shared" si="10"/>
        <v>3.5552000000000001</v>
      </c>
      <c r="J20" s="225">
        <f t="shared" si="10"/>
        <v>3.5552000000000001</v>
      </c>
      <c r="K20" s="225">
        <f t="shared" si="10"/>
        <v>3.5552000000000001</v>
      </c>
      <c r="L20" s="225">
        <f t="shared" si="10"/>
        <v>3.5552000000000001</v>
      </c>
      <c r="M20" s="225">
        <f t="shared" si="10"/>
        <v>3.5552000000000001</v>
      </c>
      <c r="N20" s="225">
        <f t="shared" si="10"/>
        <v>3.5552000000000001</v>
      </c>
      <c r="O20" s="225">
        <f t="shared" si="10"/>
        <v>3.5552000000000001</v>
      </c>
    </row>
    <row r="21" spans="2:21" s="12" customFormat="1" x14ac:dyDescent="0.2">
      <c r="B21" s="226" t="s">
        <v>23</v>
      </c>
      <c r="C21" s="225">
        <f t="shared" ref="C21:O21" si="11">$C$4*SUM(C16:C19)</f>
        <v>4.0400000000000005E-2</v>
      </c>
      <c r="D21" s="225">
        <f t="shared" si="11"/>
        <v>4.0400000000000005E-2</v>
      </c>
      <c r="E21" s="225">
        <f t="shared" si="11"/>
        <v>4.0400000000000005E-2</v>
      </c>
      <c r="F21" s="225">
        <f t="shared" si="11"/>
        <v>4.0400000000000005E-2</v>
      </c>
      <c r="G21" s="225">
        <f t="shared" si="11"/>
        <v>4.0400000000000005E-2</v>
      </c>
      <c r="H21" s="225">
        <f t="shared" si="11"/>
        <v>4.0399999999999998E-2</v>
      </c>
      <c r="I21" s="225">
        <f t="shared" si="11"/>
        <v>4.0400000000000005E-2</v>
      </c>
      <c r="J21" s="225">
        <f t="shared" si="11"/>
        <v>4.0400000000000005E-2</v>
      </c>
      <c r="K21" s="225">
        <f t="shared" si="11"/>
        <v>4.0400000000000005E-2</v>
      </c>
      <c r="L21" s="225">
        <f t="shared" si="11"/>
        <v>4.0400000000000005E-2</v>
      </c>
      <c r="M21" s="225">
        <f t="shared" si="11"/>
        <v>4.0400000000000005E-2</v>
      </c>
      <c r="N21" s="225">
        <f t="shared" si="11"/>
        <v>4.0400000000000005E-2</v>
      </c>
      <c r="O21" s="225">
        <f t="shared" si="11"/>
        <v>4.0400000000000005E-2</v>
      </c>
    </row>
    <row r="22" spans="2:21" s="12" customFormat="1" x14ac:dyDescent="0.2">
      <c r="B22" s="226" t="s">
        <v>24</v>
      </c>
      <c r="C22" s="225">
        <f t="shared" ref="C22:O22" si="12">(C6/(1-C6))*SUM(C16:C21)</f>
        <v>31.242841558441558</v>
      </c>
      <c r="D22" s="225">
        <f t="shared" si="12"/>
        <v>30.366464516129035</v>
      </c>
      <c r="E22" s="225">
        <f t="shared" si="12"/>
        <v>29.501323076923079</v>
      </c>
      <c r="F22" s="225">
        <f t="shared" si="12"/>
        <v>27.80389367088608</v>
      </c>
      <c r="G22" s="225">
        <f t="shared" si="12"/>
        <v>26.971192452830191</v>
      </c>
      <c r="H22" s="225">
        <f t="shared" si="12"/>
        <v>26.148899999999998</v>
      </c>
      <c r="I22" s="225">
        <f t="shared" si="12"/>
        <v>25.336822360248451</v>
      </c>
      <c r="J22" s="225">
        <f t="shared" si="12"/>
        <v>24.534770370370371</v>
      </c>
      <c r="K22" s="225">
        <f t="shared" si="12"/>
        <v>22.960009756097559</v>
      </c>
      <c r="L22" s="225">
        <f t="shared" si="12"/>
        <v>22.186945454545455</v>
      </c>
      <c r="M22" s="225">
        <f t="shared" si="12"/>
        <v>21.423195180722896</v>
      </c>
      <c r="N22" s="225">
        <f t="shared" si="12"/>
        <v>14.263036363636363</v>
      </c>
      <c r="O22" s="225">
        <f t="shared" si="12"/>
        <v>0</v>
      </c>
    </row>
    <row r="23" spans="2:21" s="12" customFormat="1" x14ac:dyDescent="0.2">
      <c r="B23" s="223" t="s">
        <v>12</v>
      </c>
      <c r="C23" s="213">
        <v>0</v>
      </c>
      <c r="D23" s="213">
        <v>0</v>
      </c>
      <c r="E23" s="213">
        <v>0</v>
      </c>
      <c r="F23" s="213">
        <v>0</v>
      </c>
      <c r="G23" s="213">
        <v>0</v>
      </c>
      <c r="H23" s="213">
        <v>0</v>
      </c>
      <c r="I23" s="213">
        <v>0</v>
      </c>
      <c r="J23" s="213">
        <v>0</v>
      </c>
      <c r="K23" s="213">
        <v>0</v>
      </c>
      <c r="L23" s="213">
        <v>0</v>
      </c>
      <c r="M23" s="213">
        <v>0</v>
      </c>
      <c r="N23" s="213">
        <v>0</v>
      </c>
      <c r="O23" s="213">
        <v>0</v>
      </c>
      <c r="P23" s="53"/>
      <c r="Q23" s="53"/>
      <c r="R23" s="53"/>
      <c r="S23" s="53"/>
      <c r="T23" s="53"/>
      <c r="U23" s="53"/>
    </row>
    <row r="24" spans="2:21" s="12" customFormat="1" ht="14.25" x14ac:dyDescent="0.2">
      <c r="B24" s="223" t="s">
        <v>13</v>
      </c>
      <c r="C24" s="220">
        <f t="shared" ref="C24:O24" si="13">SUM(C16:C23)</f>
        <v>135.83844155844156</v>
      </c>
      <c r="D24" s="220">
        <f t="shared" si="13"/>
        <v>134.96206451612903</v>
      </c>
      <c r="E24" s="220">
        <f t="shared" si="13"/>
        <v>134.09692307692308</v>
      </c>
      <c r="F24" s="220">
        <f t="shared" si="13"/>
        <v>132.3994936708861</v>
      </c>
      <c r="G24" s="220">
        <f t="shared" si="13"/>
        <v>131.56679245283019</v>
      </c>
      <c r="H24" s="220">
        <f t="shared" si="13"/>
        <v>130.74449999999999</v>
      </c>
      <c r="I24" s="220">
        <f t="shared" si="13"/>
        <v>129.93242236024847</v>
      </c>
      <c r="J24" s="220">
        <f t="shared" si="13"/>
        <v>129.13037037037037</v>
      </c>
      <c r="K24" s="220">
        <f t="shared" si="13"/>
        <v>127.55560975609757</v>
      </c>
      <c r="L24" s="220">
        <f t="shared" si="13"/>
        <v>126.78254545454546</v>
      </c>
      <c r="M24" s="220">
        <f t="shared" si="13"/>
        <v>126.0187951807229</v>
      </c>
      <c r="N24" s="220">
        <f t="shared" si="13"/>
        <v>118.85863636363636</v>
      </c>
      <c r="O24" s="220">
        <f t="shared" si="13"/>
        <v>104.5956</v>
      </c>
      <c r="P24" s="45"/>
      <c r="Q24" s="45"/>
      <c r="R24" s="45"/>
      <c r="S24" s="45"/>
      <c r="T24" s="45"/>
      <c r="U24" s="45"/>
    </row>
    <row r="25" spans="2:21" s="48" customFormat="1" ht="15" x14ac:dyDescent="0.2">
      <c r="B25" s="227" t="s">
        <v>16</v>
      </c>
      <c r="C25" s="215">
        <f>C24</f>
        <v>135.83844155844156</v>
      </c>
      <c r="D25" s="215">
        <f t="shared" ref="D25:O25" si="14">D24</f>
        <v>134.96206451612903</v>
      </c>
      <c r="E25" s="215">
        <f t="shared" si="14"/>
        <v>134.09692307692308</v>
      </c>
      <c r="F25" s="215">
        <f t="shared" si="14"/>
        <v>132.3994936708861</v>
      </c>
      <c r="G25" s="215">
        <f t="shared" si="14"/>
        <v>131.56679245283019</v>
      </c>
      <c r="H25" s="215">
        <f t="shared" si="14"/>
        <v>130.74449999999999</v>
      </c>
      <c r="I25" s="215">
        <f>I24</f>
        <v>129.93242236024847</v>
      </c>
      <c r="J25" s="215">
        <f t="shared" si="14"/>
        <v>129.13037037037037</v>
      </c>
      <c r="K25" s="215">
        <f t="shared" si="14"/>
        <v>127.55560975609757</v>
      </c>
      <c r="L25" s="215">
        <f>L24</f>
        <v>126.78254545454546</v>
      </c>
      <c r="M25" s="215">
        <f t="shared" si="14"/>
        <v>126.0187951807229</v>
      </c>
      <c r="N25" s="215">
        <f t="shared" si="14"/>
        <v>118.85863636363636</v>
      </c>
      <c r="O25" s="215">
        <f t="shared" si="14"/>
        <v>104.5956</v>
      </c>
      <c r="P25" s="46"/>
      <c r="Q25" s="47"/>
      <c r="R25" s="47"/>
      <c r="S25" s="47"/>
      <c r="T25" s="47"/>
      <c r="U25" s="47"/>
    </row>
    <row r="26" spans="2:21" s="12" customFormat="1" x14ac:dyDescent="0.2">
      <c r="B26" s="223" t="s">
        <v>9</v>
      </c>
      <c r="C26" s="216">
        <v>43.459000000000003</v>
      </c>
      <c r="D26" s="216">
        <v>43.459000000000003</v>
      </c>
      <c r="E26" s="216">
        <v>43.459000000000003</v>
      </c>
      <c r="F26" s="216">
        <v>43.459000000000003</v>
      </c>
      <c r="G26" s="216">
        <v>43.459000000000003</v>
      </c>
      <c r="H26" s="216">
        <v>43.459000000000003</v>
      </c>
      <c r="I26" s="216">
        <v>43.459000000000003</v>
      </c>
      <c r="J26" s="216">
        <v>43.459000000000003</v>
      </c>
      <c r="K26" s="216">
        <v>43.459000000000003</v>
      </c>
      <c r="L26" s="216">
        <v>43.459000000000003</v>
      </c>
      <c r="M26" s="216">
        <v>43.459000000000003</v>
      </c>
      <c r="N26" s="216">
        <v>43.459000000000003</v>
      </c>
      <c r="O26" s="216">
        <v>43.459000000000003</v>
      </c>
      <c r="P26" s="14"/>
      <c r="Q26" s="14"/>
      <c r="R26" s="14"/>
      <c r="S26" s="14"/>
      <c r="T26" s="14"/>
      <c r="U26" s="14"/>
    </row>
    <row r="27" spans="2:21" s="12" customFormat="1" x14ac:dyDescent="0.2">
      <c r="B27" s="228" t="s">
        <v>15</v>
      </c>
      <c r="C27" s="213">
        <f t="shared" ref="C27:O27" si="15">C24+C26</f>
        <v>179.29744155844156</v>
      </c>
      <c r="D27" s="213">
        <f t="shared" si="15"/>
        <v>178.42106451612904</v>
      </c>
      <c r="E27" s="213">
        <f t="shared" si="15"/>
        <v>177.55592307692308</v>
      </c>
      <c r="F27" s="213">
        <f t="shared" si="15"/>
        <v>175.85849367088611</v>
      </c>
      <c r="G27" s="213">
        <f t="shared" si="15"/>
        <v>175.02579245283019</v>
      </c>
      <c r="H27" s="213">
        <f t="shared" si="15"/>
        <v>174.20349999999999</v>
      </c>
      <c r="I27" s="213">
        <f>I24+I26</f>
        <v>173.39142236024847</v>
      </c>
      <c r="J27" s="213">
        <f t="shared" si="15"/>
        <v>172.58937037037037</v>
      </c>
      <c r="K27" s="213">
        <f t="shared" si="15"/>
        <v>171.01460975609757</v>
      </c>
      <c r="L27" s="213">
        <f>L24+L26</f>
        <v>170.24154545454547</v>
      </c>
      <c r="M27" s="213">
        <f t="shared" si="15"/>
        <v>169.47779518072292</v>
      </c>
      <c r="N27" s="217">
        <f t="shared" si="15"/>
        <v>162.31763636363638</v>
      </c>
      <c r="O27" s="217">
        <f t="shared" si="15"/>
        <v>148.05459999999999</v>
      </c>
      <c r="P27" s="54"/>
      <c r="Q27" s="44"/>
      <c r="R27" s="54"/>
      <c r="S27" s="54"/>
      <c r="T27" s="54"/>
      <c r="U27" s="54"/>
    </row>
    <row r="28" spans="2:21" s="12" customFormat="1" x14ac:dyDescent="0.2">
      <c r="B28" s="229" t="s">
        <v>25</v>
      </c>
      <c r="C28" s="221">
        <f t="shared" ref="C28:O28" si="16">-C20</f>
        <v>-3.5552000000000001</v>
      </c>
      <c r="D28" s="221">
        <f t="shared" si="16"/>
        <v>-3.5552000000000001</v>
      </c>
      <c r="E28" s="221">
        <f t="shared" si="16"/>
        <v>-3.5552000000000001</v>
      </c>
      <c r="F28" s="221">
        <f t="shared" si="16"/>
        <v>-3.5552000000000006</v>
      </c>
      <c r="G28" s="221">
        <f t="shared" si="16"/>
        <v>-3.5552000000000001</v>
      </c>
      <c r="H28" s="221">
        <f t="shared" si="16"/>
        <v>-3.5551999999999997</v>
      </c>
      <c r="I28" s="221">
        <f t="shared" si="16"/>
        <v>-3.5552000000000001</v>
      </c>
      <c r="J28" s="221">
        <f t="shared" si="16"/>
        <v>-3.5552000000000001</v>
      </c>
      <c r="K28" s="221">
        <f t="shared" si="16"/>
        <v>-3.5552000000000001</v>
      </c>
      <c r="L28" s="221">
        <f t="shared" si="16"/>
        <v>-3.5552000000000001</v>
      </c>
      <c r="M28" s="221">
        <f t="shared" si="16"/>
        <v>-3.5552000000000001</v>
      </c>
      <c r="N28" s="221">
        <f t="shared" si="16"/>
        <v>-3.5552000000000001</v>
      </c>
      <c r="O28" s="221">
        <f t="shared" si="16"/>
        <v>-3.5552000000000001</v>
      </c>
      <c r="P28" s="42"/>
      <c r="Q28" s="42"/>
      <c r="R28" s="42"/>
      <c r="S28" s="42"/>
      <c r="T28" s="42"/>
      <c r="U28" s="42"/>
    </row>
    <row r="29" spans="2:21" s="12" customFormat="1" x14ac:dyDescent="0.2">
      <c r="B29" s="229" t="s">
        <v>26</v>
      </c>
      <c r="C29" s="221">
        <f t="shared" ref="C29:O29" si="17">-C21</f>
        <v>-4.0400000000000005E-2</v>
      </c>
      <c r="D29" s="221">
        <f t="shared" si="17"/>
        <v>-4.0400000000000005E-2</v>
      </c>
      <c r="E29" s="221">
        <f t="shared" si="17"/>
        <v>-4.0400000000000005E-2</v>
      </c>
      <c r="F29" s="221">
        <f t="shared" si="17"/>
        <v>-4.0400000000000005E-2</v>
      </c>
      <c r="G29" s="221">
        <f t="shared" si="17"/>
        <v>-4.0400000000000005E-2</v>
      </c>
      <c r="H29" s="221">
        <f t="shared" si="17"/>
        <v>-4.0399999999999998E-2</v>
      </c>
      <c r="I29" s="221">
        <f t="shared" si="17"/>
        <v>-4.0400000000000005E-2</v>
      </c>
      <c r="J29" s="221">
        <f t="shared" si="17"/>
        <v>-4.0400000000000005E-2</v>
      </c>
      <c r="K29" s="221">
        <f t="shared" si="17"/>
        <v>-4.0400000000000005E-2</v>
      </c>
      <c r="L29" s="221">
        <f t="shared" si="17"/>
        <v>-4.0400000000000005E-2</v>
      </c>
      <c r="M29" s="221">
        <f t="shared" si="17"/>
        <v>-4.0400000000000005E-2</v>
      </c>
      <c r="N29" s="221">
        <f t="shared" si="17"/>
        <v>-4.0400000000000005E-2</v>
      </c>
      <c r="O29" s="221">
        <f t="shared" si="17"/>
        <v>-4.0400000000000005E-2</v>
      </c>
      <c r="P29" s="42"/>
      <c r="Q29" s="42"/>
      <c r="R29" s="42"/>
      <c r="S29" s="42"/>
      <c r="T29" s="42"/>
      <c r="U29" s="42"/>
    </row>
    <row r="30" spans="2:21" s="12" customFormat="1" x14ac:dyDescent="0.2">
      <c r="B30" s="229" t="s">
        <v>27</v>
      </c>
      <c r="C30" s="221">
        <f t="shared" ref="C30:O30" si="18">-C22</f>
        <v>-31.242841558441558</v>
      </c>
      <c r="D30" s="221">
        <f t="shared" si="18"/>
        <v>-30.366464516129035</v>
      </c>
      <c r="E30" s="221">
        <f t="shared" si="18"/>
        <v>-29.501323076923079</v>
      </c>
      <c r="F30" s="221">
        <f t="shared" si="18"/>
        <v>-27.80389367088608</v>
      </c>
      <c r="G30" s="221">
        <f t="shared" si="18"/>
        <v>-26.971192452830191</v>
      </c>
      <c r="H30" s="221">
        <f t="shared" si="18"/>
        <v>-26.148899999999998</v>
      </c>
      <c r="I30" s="221">
        <f t="shared" si="18"/>
        <v>-25.336822360248451</v>
      </c>
      <c r="J30" s="221">
        <f t="shared" si="18"/>
        <v>-24.534770370370371</v>
      </c>
      <c r="K30" s="221">
        <f t="shared" si="18"/>
        <v>-22.960009756097559</v>
      </c>
      <c r="L30" s="221">
        <f t="shared" si="18"/>
        <v>-22.186945454545455</v>
      </c>
      <c r="M30" s="221">
        <f t="shared" si="18"/>
        <v>-21.423195180722896</v>
      </c>
      <c r="N30" s="221">
        <f t="shared" si="18"/>
        <v>-14.263036363636363</v>
      </c>
      <c r="O30" s="221">
        <f t="shared" si="18"/>
        <v>0</v>
      </c>
      <c r="P30" s="42"/>
      <c r="Q30" s="42"/>
      <c r="R30" s="42"/>
      <c r="S30" s="42"/>
      <c r="T30" s="42"/>
      <c r="U30" s="42"/>
    </row>
    <row r="31" spans="2:21" s="12" customFormat="1" x14ac:dyDescent="0.2">
      <c r="B31" s="224" t="s">
        <v>22</v>
      </c>
      <c r="C31" s="225">
        <f t="shared" ref="C31:O31" si="19">$C$3*(SUM(C27:C30))</f>
        <v>5.0849567999999996</v>
      </c>
      <c r="D31" s="225">
        <f t="shared" si="19"/>
        <v>5.0849567999999996</v>
      </c>
      <c r="E31" s="225">
        <f t="shared" si="19"/>
        <v>5.0849567999999996</v>
      </c>
      <c r="F31" s="225">
        <f t="shared" si="19"/>
        <v>5.0849568000000005</v>
      </c>
      <c r="G31" s="225">
        <f t="shared" si="19"/>
        <v>5.0849567999999996</v>
      </c>
      <c r="H31" s="225">
        <f t="shared" si="19"/>
        <v>5.0849567999999996</v>
      </c>
      <c r="I31" s="225">
        <f t="shared" si="19"/>
        <v>5.0849568000000005</v>
      </c>
      <c r="J31" s="225">
        <f t="shared" si="19"/>
        <v>5.0849567999999996</v>
      </c>
      <c r="K31" s="225">
        <f t="shared" si="19"/>
        <v>5.0849568000000005</v>
      </c>
      <c r="L31" s="225">
        <f t="shared" si="19"/>
        <v>5.0849568000000005</v>
      </c>
      <c r="M31" s="225">
        <f t="shared" si="19"/>
        <v>5.0849568000000005</v>
      </c>
      <c r="N31" s="225">
        <f t="shared" si="19"/>
        <v>5.0849568000000005</v>
      </c>
      <c r="O31" s="225">
        <f t="shared" si="19"/>
        <v>5.0849567999999996</v>
      </c>
      <c r="P31" s="42"/>
      <c r="Q31" s="42"/>
      <c r="R31" s="42"/>
      <c r="S31" s="42"/>
      <c r="T31" s="42"/>
      <c r="U31" s="42"/>
    </row>
    <row r="32" spans="2:21" s="12" customFormat="1" x14ac:dyDescent="0.2">
      <c r="B32" s="226" t="s">
        <v>23</v>
      </c>
      <c r="C32" s="225">
        <f>$C$4*SUM(C27:C30)</f>
        <v>5.7783599999999991E-2</v>
      </c>
      <c r="D32" s="225">
        <f t="shared" ref="D32:O32" si="20">$C$4*SUM(D27:D30)</f>
        <v>5.7783599999999991E-2</v>
      </c>
      <c r="E32" s="225">
        <f t="shared" si="20"/>
        <v>5.7783599999999991E-2</v>
      </c>
      <c r="F32" s="225">
        <f t="shared" si="20"/>
        <v>5.7783600000000004E-2</v>
      </c>
      <c r="G32" s="225">
        <f t="shared" si="20"/>
        <v>5.7783599999999991E-2</v>
      </c>
      <c r="H32" s="225">
        <f t="shared" si="20"/>
        <v>5.7783599999999991E-2</v>
      </c>
      <c r="I32" s="225">
        <f t="shared" si="20"/>
        <v>5.7783600000000004E-2</v>
      </c>
      <c r="J32" s="225">
        <f t="shared" si="20"/>
        <v>5.7783599999999991E-2</v>
      </c>
      <c r="K32" s="225">
        <f t="shared" si="20"/>
        <v>5.7783600000000004E-2</v>
      </c>
      <c r="L32" s="225">
        <f t="shared" si="20"/>
        <v>5.7783600000000004E-2</v>
      </c>
      <c r="M32" s="225">
        <f t="shared" si="20"/>
        <v>5.7783600000000004E-2</v>
      </c>
      <c r="N32" s="225">
        <f t="shared" si="20"/>
        <v>5.7783600000000004E-2</v>
      </c>
      <c r="O32" s="225">
        <f t="shared" si="20"/>
        <v>5.7783599999999991E-2</v>
      </c>
      <c r="P32" s="42"/>
      <c r="Q32" s="42"/>
      <c r="R32" s="42"/>
      <c r="S32" s="42"/>
      <c r="T32" s="42"/>
      <c r="U32" s="42"/>
    </row>
    <row r="33" spans="2:21" s="12" customFormat="1" x14ac:dyDescent="0.2">
      <c r="B33" s="226" t="s">
        <v>24</v>
      </c>
      <c r="C33" s="225">
        <f t="shared" ref="C33:O33" si="21">(C6/(1-C6))*SUM(C27:C32)</f>
        <v>44.686234145454527</v>
      </c>
      <c r="D33" s="225">
        <f t="shared" si="21"/>
        <v>43.432763341935477</v>
      </c>
      <c r="E33" s="225">
        <f t="shared" si="21"/>
        <v>42.195362676923061</v>
      </c>
      <c r="F33" s="225">
        <f t="shared" si="21"/>
        <v>39.767551245569614</v>
      </c>
      <c r="G33" s="225">
        <f t="shared" si="21"/>
        <v>38.576549411320741</v>
      </c>
      <c r="H33" s="225">
        <f t="shared" si="21"/>
        <v>37.400435099999989</v>
      </c>
      <c r="I33" s="225">
        <f t="shared" si="21"/>
        <v>36.238930904347825</v>
      </c>
      <c r="J33" s="225">
        <f t="shared" si="21"/>
        <v>35.091766266666653</v>
      </c>
      <c r="K33" s="225">
        <f t="shared" si="21"/>
        <v>32.839406429268287</v>
      </c>
      <c r="L33" s="225">
        <f t="shared" si="21"/>
        <v>31.733702509090907</v>
      </c>
      <c r="M33" s="225">
        <f t="shared" si="21"/>
        <v>30.641320322891566</v>
      </c>
      <c r="N33" s="225">
        <f t="shared" si="21"/>
        <v>20.400237327272723</v>
      </c>
      <c r="O33" s="225">
        <f t="shared" si="21"/>
        <v>0</v>
      </c>
      <c r="P33" s="42"/>
      <c r="Q33" s="42"/>
      <c r="R33" s="42"/>
      <c r="S33" s="42"/>
      <c r="T33" s="42"/>
      <c r="U33" s="42"/>
    </row>
    <row r="34" spans="2:21" s="12" customFormat="1" ht="13.5" customHeight="1" x14ac:dyDescent="0.2">
      <c r="B34" s="223" t="s">
        <v>13</v>
      </c>
      <c r="C34" s="214">
        <f t="shared" ref="C34:O34" si="22">SUM(C27:C33)</f>
        <v>194.28797454545449</v>
      </c>
      <c r="D34" s="214">
        <f t="shared" si="22"/>
        <v>193.03450374193542</v>
      </c>
      <c r="E34" s="214">
        <f t="shared" si="22"/>
        <v>191.79710307692301</v>
      </c>
      <c r="F34" s="214">
        <f t="shared" si="22"/>
        <v>189.3692916455696</v>
      </c>
      <c r="G34" s="214">
        <f t="shared" si="22"/>
        <v>188.1782898113207</v>
      </c>
      <c r="H34" s="214">
        <f t="shared" si="22"/>
        <v>187.00217549999994</v>
      </c>
      <c r="I34" s="214">
        <f t="shared" si="22"/>
        <v>185.84067130434781</v>
      </c>
      <c r="J34" s="214">
        <f t="shared" si="22"/>
        <v>184.69350666666662</v>
      </c>
      <c r="K34" s="214">
        <f t="shared" si="22"/>
        <v>182.44114682926826</v>
      </c>
      <c r="L34" s="214">
        <f t="shared" si="22"/>
        <v>181.33544290909089</v>
      </c>
      <c r="M34" s="214">
        <f t="shared" si="22"/>
        <v>180.24306072289156</v>
      </c>
      <c r="N34" s="214">
        <f t="shared" si="22"/>
        <v>170.0019777272727</v>
      </c>
      <c r="O34" s="214">
        <f t="shared" si="22"/>
        <v>149.60174039999995</v>
      </c>
      <c r="P34" s="42"/>
      <c r="Q34" s="42"/>
      <c r="R34" s="42"/>
      <c r="S34" s="42"/>
      <c r="T34" s="42"/>
      <c r="U34" s="42"/>
    </row>
    <row r="35" spans="2:21" s="12" customFormat="1" ht="13.5" customHeight="1" x14ac:dyDescent="0.2">
      <c r="B35" s="223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42"/>
      <c r="Q35" s="42"/>
      <c r="R35" s="42"/>
      <c r="S35" s="42"/>
      <c r="T35" s="42"/>
      <c r="U35" s="42"/>
    </row>
    <row r="36" spans="2:21" s="12" customFormat="1" ht="13.5" customHeight="1" x14ac:dyDescent="0.2">
      <c r="B36" s="247" t="s">
        <v>17</v>
      </c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42"/>
      <c r="Q36" s="42"/>
      <c r="R36" s="42"/>
      <c r="S36" s="42"/>
      <c r="T36" s="42"/>
      <c r="U36" s="42"/>
    </row>
    <row r="37" spans="2:21" s="12" customFormat="1" x14ac:dyDescent="0.2">
      <c r="B37" s="247" t="s">
        <v>58</v>
      </c>
      <c r="C37" s="249">
        <f>C24/C34</f>
        <v>0.6991603153836039</v>
      </c>
      <c r="D37" s="249">
        <f t="shared" ref="D37:O37" si="23">D24/D34</f>
        <v>0.6991603153836039</v>
      </c>
      <c r="E37" s="249">
        <f t="shared" si="23"/>
        <v>0.6991603153836039</v>
      </c>
      <c r="F37" s="249">
        <f t="shared" si="23"/>
        <v>0.6991603153836039</v>
      </c>
      <c r="G37" s="249">
        <f t="shared" si="23"/>
        <v>0.6991603153836039</v>
      </c>
      <c r="H37" s="249">
        <f t="shared" si="23"/>
        <v>0.69916031538360379</v>
      </c>
      <c r="I37" s="249">
        <f t="shared" si="23"/>
        <v>0.69916031538360379</v>
      </c>
      <c r="J37" s="249">
        <f t="shared" si="23"/>
        <v>0.69916031538360379</v>
      </c>
      <c r="K37" s="249">
        <f t="shared" si="23"/>
        <v>0.69916031538360379</v>
      </c>
      <c r="L37" s="249">
        <f t="shared" si="23"/>
        <v>0.69916031538360379</v>
      </c>
      <c r="M37" s="249">
        <f t="shared" si="23"/>
        <v>0.69916031538360379</v>
      </c>
      <c r="N37" s="249">
        <f t="shared" si="23"/>
        <v>0.69916031538360379</v>
      </c>
      <c r="O37" s="249">
        <f t="shared" si="23"/>
        <v>0.6991603153836039</v>
      </c>
    </row>
    <row r="38" spans="2:21" s="12" customFormat="1" x14ac:dyDescent="0.2"/>
    <row r="39" spans="2:21" s="12" customFormat="1" x14ac:dyDescent="0.2">
      <c r="E39" s="56"/>
      <c r="F39" s="56"/>
      <c r="G39" s="56"/>
    </row>
    <row r="41" spans="2:21" x14ac:dyDescent="0.2">
      <c r="B41" s="222"/>
    </row>
    <row r="46" spans="2:21" x14ac:dyDescent="0.2"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</sheetData>
  <mergeCells count="6">
    <mergeCell ref="C2:D2"/>
    <mergeCell ref="C3:D3"/>
    <mergeCell ref="C4:D4"/>
    <mergeCell ref="E2:O4"/>
    <mergeCell ref="B5:B6"/>
    <mergeCell ref="C5:O5"/>
  </mergeCells>
  <pageMargins left="0.51181102362204722" right="0.51181102362204722" top="0.78740157480314965" bottom="0.78740157480314965" header="0.31496062992125984" footer="0.31496062992125984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59"/>
  <sheetViews>
    <sheetView zoomScale="95" zoomScaleNormal="95" workbookViewId="0">
      <selection activeCell="D21" sqref="D21"/>
    </sheetView>
  </sheetViews>
  <sheetFormatPr defaultRowHeight="15" x14ac:dyDescent="0.25"/>
  <cols>
    <col min="1" max="1" width="9.42578125" customWidth="1"/>
    <col min="2" max="2" width="15.7109375" customWidth="1"/>
    <col min="3" max="3" width="13.85546875" customWidth="1"/>
    <col min="4" max="4" width="15.140625" customWidth="1"/>
    <col min="5" max="5" width="3" customWidth="1"/>
    <col min="6" max="6" width="2.7109375" customWidth="1"/>
    <col min="7" max="7" width="2.85546875" customWidth="1"/>
    <col min="8" max="8" width="6" customWidth="1"/>
    <col min="9" max="9" width="8.42578125" style="37" bestFit="1" customWidth="1"/>
    <col min="10" max="22" width="9.42578125" customWidth="1"/>
    <col min="23" max="23" width="0.85546875" customWidth="1"/>
    <col min="24" max="36" width="8.42578125" customWidth="1"/>
    <col min="37" max="37" width="0.85546875" customWidth="1"/>
    <col min="38" max="42" width="8.42578125" bestFit="1" customWidth="1"/>
    <col min="43" max="44" width="8.42578125" customWidth="1"/>
    <col min="45" max="45" width="8.42578125" bestFit="1" customWidth="1"/>
    <col min="46" max="46" width="9.28515625" bestFit="1" customWidth="1"/>
    <col min="47" max="54" width="9.28515625" customWidth="1"/>
    <col min="55" max="56" width="9.28515625" bestFit="1" customWidth="1"/>
    <col min="59" max="59" width="15.140625" style="17" customWidth="1"/>
    <col min="65" max="67" width="7.140625" bestFit="1" customWidth="1"/>
    <col min="70" max="70" width="7.140625" bestFit="1" customWidth="1"/>
    <col min="72" max="72" width="7.140625" bestFit="1" customWidth="1"/>
    <col min="75" max="75" width="7.140625" bestFit="1" customWidth="1"/>
  </cols>
  <sheetData>
    <row r="1" spans="1:59" ht="26.25" x14ac:dyDescent="0.4">
      <c r="A1" s="297" t="s">
        <v>28</v>
      </c>
      <c r="B1" s="297"/>
      <c r="C1" s="297"/>
      <c r="D1" s="297"/>
      <c r="G1" s="285" t="s">
        <v>29</v>
      </c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  <c r="AE1" s="286"/>
      <c r="AF1" s="286"/>
      <c r="AG1" s="286"/>
      <c r="AH1" s="286"/>
      <c r="AI1" s="286"/>
      <c r="AJ1" s="286"/>
      <c r="AK1" s="286"/>
      <c r="AL1" s="286"/>
      <c r="AM1" s="286"/>
      <c r="AN1" s="286"/>
      <c r="AO1" s="286"/>
      <c r="AP1" s="286"/>
      <c r="AQ1" s="286"/>
      <c r="AR1" s="286"/>
      <c r="AS1" s="286"/>
      <c r="AT1" s="286"/>
      <c r="AU1" s="286"/>
      <c r="AV1" s="286"/>
      <c r="AW1" s="286"/>
      <c r="AX1" s="287"/>
      <c r="BG1"/>
    </row>
    <row r="2" spans="1:59" ht="21" customHeight="1" x14ac:dyDescent="0.2">
      <c r="A2" s="15" t="s">
        <v>30</v>
      </c>
      <c r="B2" s="15" t="s">
        <v>31</v>
      </c>
      <c r="C2" s="15" t="s">
        <v>32</v>
      </c>
      <c r="D2" s="15" t="s">
        <v>33</v>
      </c>
      <c r="G2" s="288" t="s">
        <v>34</v>
      </c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289"/>
      <c r="AT2" s="289"/>
      <c r="AU2" s="289"/>
      <c r="AV2" s="289"/>
      <c r="AW2" s="289"/>
      <c r="AX2" s="290"/>
      <c r="BG2"/>
    </row>
    <row r="3" spans="1:59" ht="23.25" customHeight="1" x14ac:dyDescent="0.2">
      <c r="A3" s="16" t="s">
        <v>35</v>
      </c>
      <c r="B3" s="298" t="s">
        <v>36</v>
      </c>
      <c r="C3" s="299"/>
      <c r="D3" s="300"/>
      <c r="G3" s="317" t="s">
        <v>37</v>
      </c>
      <c r="H3" s="306" t="s">
        <v>38</v>
      </c>
      <c r="I3" s="307"/>
      <c r="J3" s="301" t="s">
        <v>39</v>
      </c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3"/>
      <c r="W3" s="25"/>
      <c r="X3" s="294" t="s">
        <v>40</v>
      </c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6"/>
      <c r="AK3" s="25"/>
      <c r="AL3" s="291" t="s">
        <v>41</v>
      </c>
      <c r="AM3" s="292"/>
      <c r="AN3" s="292"/>
      <c r="AO3" s="292"/>
      <c r="AP3" s="292"/>
      <c r="AQ3" s="292"/>
      <c r="AR3" s="292"/>
      <c r="AS3" s="292"/>
      <c r="AT3" s="292"/>
      <c r="AU3" s="292"/>
      <c r="AV3" s="292"/>
      <c r="AW3" s="292"/>
      <c r="AX3" s="293"/>
      <c r="BG3"/>
    </row>
    <row r="4" spans="1:59" ht="12.75" x14ac:dyDescent="0.2">
      <c r="A4" s="68">
        <v>0</v>
      </c>
      <c r="B4" s="62" t="e">
        <f>#REF!</f>
        <v>#REF!</v>
      </c>
      <c r="C4" s="62" t="e">
        <f>#REF!</f>
        <v>#REF!</v>
      </c>
      <c r="D4" s="62" t="e">
        <f>#REF!</f>
        <v>#REF!</v>
      </c>
      <c r="G4" s="318"/>
      <c r="H4" s="41" t="s">
        <v>42</v>
      </c>
      <c r="I4" s="40" t="s">
        <v>43</v>
      </c>
      <c r="J4" s="145">
        <v>0</v>
      </c>
      <c r="K4" s="146">
        <v>0.12</v>
      </c>
      <c r="L4" s="146">
        <v>0.17</v>
      </c>
      <c r="M4" s="147">
        <v>0.17499999999999999</v>
      </c>
      <c r="N4" s="146">
        <v>0.18</v>
      </c>
      <c r="O4" s="148">
        <v>0.19</v>
      </c>
      <c r="P4" s="149">
        <v>0.19500000000000001</v>
      </c>
      <c r="Q4" s="148">
        <v>0.2</v>
      </c>
      <c r="R4" s="187">
        <v>0.20499999999999999</v>
      </c>
      <c r="S4" s="188">
        <v>0.21</v>
      </c>
      <c r="T4" s="188">
        <v>0.22</v>
      </c>
      <c r="U4" s="178">
        <v>0.22500000000000001</v>
      </c>
      <c r="V4" s="188">
        <v>0.23</v>
      </c>
      <c r="W4" s="31"/>
      <c r="X4" s="145">
        <v>0</v>
      </c>
      <c r="Y4" s="146">
        <v>0.12</v>
      </c>
      <c r="Z4" s="146">
        <v>0.17</v>
      </c>
      <c r="AA4" s="147">
        <v>0.17499999999999999</v>
      </c>
      <c r="AB4" s="146">
        <v>0.18</v>
      </c>
      <c r="AC4" s="148">
        <v>0.19</v>
      </c>
      <c r="AD4" s="149">
        <v>0.19500000000000001</v>
      </c>
      <c r="AE4" s="148">
        <v>0.2</v>
      </c>
      <c r="AF4" s="187">
        <v>0.20499999999999999</v>
      </c>
      <c r="AG4" s="188">
        <v>0.21</v>
      </c>
      <c r="AH4" s="188">
        <v>0.22</v>
      </c>
      <c r="AI4" s="178">
        <v>0.22500000000000001</v>
      </c>
      <c r="AJ4" s="188">
        <v>0.23</v>
      </c>
      <c r="AK4" s="31"/>
      <c r="AL4" s="145">
        <v>0</v>
      </c>
      <c r="AM4" s="146">
        <v>0.12</v>
      </c>
      <c r="AN4" s="146">
        <v>0.17</v>
      </c>
      <c r="AO4" s="147">
        <v>0.17499999999999999</v>
      </c>
      <c r="AP4" s="146">
        <v>0.18</v>
      </c>
      <c r="AQ4" s="148">
        <v>0.19</v>
      </c>
      <c r="AR4" s="149">
        <v>0.19500000000000001</v>
      </c>
      <c r="AS4" s="148">
        <v>0.2</v>
      </c>
      <c r="AT4" s="149">
        <v>0.20499999999999999</v>
      </c>
      <c r="AU4" s="71">
        <v>0.21</v>
      </c>
      <c r="AV4" s="140">
        <v>0.22</v>
      </c>
      <c r="AW4" s="178">
        <v>0.22500000000000001</v>
      </c>
      <c r="AX4" s="189">
        <v>0.23</v>
      </c>
      <c r="BG4"/>
    </row>
    <row r="5" spans="1:59" ht="15.75" customHeight="1" x14ac:dyDescent="0.25">
      <c r="A5" s="68">
        <v>0.12</v>
      </c>
      <c r="B5" s="62" t="e">
        <f>#REF!</f>
        <v>#REF!</v>
      </c>
      <c r="C5" s="62" t="e">
        <f>#REF!</f>
        <v>#REF!</v>
      </c>
      <c r="D5" s="62" t="e">
        <f>#REF!</f>
        <v>#REF!</v>
      </c>
      <c r="G5" s="318"/>
      <c r="H5" s="308" t="s">
        <v>44</v>
      </c>
      <c r="I5" s="181">
        <v>0</v>
      </c>
      <c r="J5" s="60" t="e">
        <f t="shared" ref="J5" si="0">$B$4/B4</f>
        <v>#REF!</v>
      </c>
      <c r="K5" s="184" t="e">
        <f t="shared" ref="K5:K15" si="1">$B$5/B4</f>
        <v>#REF!</v>
      </c>
      <c r="L5" s="184" t="e">
        <f t="shared" ref="L5:L15" si="2">$B$6/B4</f>
        <v>#REF!</v>
      </c>
      <c r="M5" s="184" t="e">
        <f t="shared" ref="M5:M15" si="3">$B$7/B4</f>
        <v>#REF!</v>
      </c>
      <c r="N5" s="184" t="e">
        <f t="shared" ref="N5:N15" si="4">$B$8/B4</f>
        <v>#REF!</v>
      </c>
      <c r="O5" s="184" t="e">
        <f t="shared" ref="O5:O15" si="5">$B$9/B4</f>
        <v>#REF!</v>
      </c>
      <c r="P5" s="184" t="e">
        <f>$B$10/B4</f>
        <v>#REF!</v>
      </c>
      <c r="Q5" s="184" t="e">
        <f>$B$11/B4</f>
        <v>#REF!</v>
      </c>
      <c r="R5" s="184" t="e">
        <f>$B$12/B4</f>
        <v>#REF!</v>
      </c>
      <c r="S5" s="184" t="e">
        <f>$B$13/B4</f>
        <v>#REF!</v>
      </c>
      <c r="T5" s="184" t="e">
        <f>$B$14/B4</f>
        <v>#REF!</v>
      </c>
      <c r="U5" s="184" t="e">
        <f>$B$15/B4</f>
        <v>#REF!</v>
      </c>
      <c r="V5" s="184" t="e">
        <f t="shared" ref="V5:V17" si="6">$B$16/B4</f>
        <v>#REF!</v>
      </c>
      <c r="W5" s="132"/>
      <c r="X5" s="184" t="e">
        <f t="shared" ref="X5" si="7">$C$4/B4</f>
        <v>#REF!</v>
      </c>
      <c r="Y5" s="184" t="e">
        <f t="shared" ref="Y5" si="8">$C$5/B4</f>
        <v>#REF!</v>
      </c>
      <c r="Z5" s="184" t="e">
        <f t="shared" ref="Z5" si="9">$C$6/B4</f>
        <v>#REF!</v>
      </c>
      <c r="AA5" s="184" t="e">
        <f t="shared" ref="AA5" si="10">$C$7/B4</f>
        <v>#REF!</v>
      </c>
      <c r="AB5" s="184" t="e">
        <f t="shared" ref="AB5" si="11">$C$8/B4</f>
        <v>#REF!</v>
      </c>
      <c r="AC5" s="184" t="e">
        <f>$C$9/B4</f>
        <v>#REF!</v>
      </c>
      <c r="AD5" s="184" t="e">
        <f>$C$10/B4</f>
        <v>#REF!</v>
      </c>
      <c r="AE5" s="184" t="e">
        <f>$C$11/B4</f>
        <v>#REF!</v>
      </c>
      <c r="AF5" s="184" t="e">
        <f>$C$12/B4</f>
        <v>#REF!</v>
      </c>
      <c r="AG5" s="184" t="e">
        <f>$C$13/B4</f>
        <v>#REF!</v>
      </c>
      <c r="AH5" s="184" t="e">
        <f>$C$14/B4</f>
        <v>#REF!</v>
      </c>
      <c r="AI5" s="184" t="e">
        <f>$C$15/B4</f>
        <v>#REF!</v>
      </c>
      <c r="AJ5" s="184" t="e">
        <f t="shared" ref="AJ5:AJ16" si="12">$C$16/B4</f>
        <v>#REF!</v>
      </c>
      <c r="AK5" s="61"/>
      <c r="AL5" s="129" t="e">
        <f t="shared" ref="AL5" si="13">$D$4/B4</f>
        <v>#REF!</v>
      </c>
      <c r="AM5" s="129" t="e">
        <f t="shared" ref="AM5" si="14">$D$5/B4</f>
        <v>#REF!</v>
      </c>
      <c r="AN5" s="129" t="e">
        <f t="shared" ref="AN5" si="15">$D$6/B4</f>
        <v>#REF!</v>
      </c>
      <c r="AO5" s="129" t="e">
        <f t="shared" ref="AO5" si="16">$D$7/B4</f>
        <v>#REF!</v>
      </c>
      <c r="AP5" s="129" t="e">
        <f t="shared" ref="AP5" si="17">$D$8/B4</f>
        <v>#REF!</v>
      </c>
      <c r="AQ5" s="129" t="e">
        <f t="shared" ref="AQ5" si="18">$D$9/B4</f>
        <v>#REF!</v>
      </c>
      <c r="AR5" s="129" t="e">
        <f>$D$10/B4</f>
        <v>#REF!</v>
      </c>
      <c r="AS5" s="129" t="e">
        <f>$D$11/B4</f>
        <v>#REF!</v>
      </c>
      <c r="AT5" s="129" t="e">
        <f>$D$12/B4</f>
        <v>#REF!</v>
      </c>
      <c r="AU5" s="129" t="e">
        <f>$D$13/B4</f>
        <v>#REF!</v>
      </c>
      <c r="AV5" s="129" t="e">
        <f>$D$14/B4</f>
        <v>#REF!</v>
      </c>
      <c r="AW5" s="177" t="e">
        <f>$D$15/B4</f>
        <v>#REF!</v>
      </c>
      <c r="AX5" s="190" t="e">
        <f t="shared" ref="AX5:AX16" si="19">$D$16/B4</f>
        <v>#REF!</v>
      </c>
    </row>
    <row r="6" spans="1:59" ht="15.75" x14ac:dyDescent="0.25">
      <c r="A6" s="68">
        <v>0.17</v>
      </c>
      <c r="B6" s="62" t="e">
        <f>#REF!</f>
        <v>#REF!</v>
      </c>
      <c r="C6" s="62" t="e">
        <f>#REF!</f>
        <v>#REF!</v>
      </c>
      <c r="D6" s="62" t="e">
        <f>#REF!</f>
        <v>#REF!</v>
      </c>
      <c r="G6" s="318"/>
      <c r="H6" s="309"/>
      <c r="I6" s="182">
        <v>0.12</v>
      </c>
      <c r="J6" s="184" t="e">
        <f t="shared" ref="J6:J11" si="20">$B$4/B5</f>
        <v>#REF!</v>
      </c>
      <c r="K6" s="60" t="e">
        <f t="shared" si="1"/>
        <v>#REF!</v>
      </c>
      <c r="L6" s="184" t="e">
        <f t="shared" si="2"/>
        <v>#REF!</v>
      </c>
      <c r="M6" s="184" t="e">
        <f t="shared" si="3"/>
        <v>#REF!</v>
      </c>
      <c r="N6" s="184" t="e">
        <f t="shared" si="4"/>
        <v>#REF!</v>
      </c>
      <c r="O6" s="184" t="e">
        <f t="shared" si="5"/>
        <v>#REF!</v>
      </c>
      <c r="P6" s="184" t="e">
        <f t="shared" ref="P6:P15" si="21">$B$10/B5</f>
        <v>#REF!</v>
      </c>
      <c r="Q6" s="184" t="e">
        <f>$B$11/B5</f>
        <v>#REF!</v>
      </c>
      <c r="R6" s="184" t="e">
        <f t="shared" ref="R6:R15" si="22">$B$12/B5</f>
        <v>#REF!</v>
      </c>
      <c r="S6" s="184" t="e">
        <f t="shared" ref="S6:S15" si="23">$B$13/B5</f>
        <v>#REF!</v>
      </c>
      <c r="T6" s="184" t="e">
        <f t="shared" ref="T6:T15" si="24">$B$14/B5</f>
        <v>#REF!</v>
      </c>
      <c r="U6" s="184" t="e">
        <f t="shared" ref="U6:U17" si="25">$B$15/B5</f>
        <v>#REF!</v>
      </c>
      <c r="V6" s="184" t="e">
        <f t="shared" si="6"/>
        <v>#REF!</v>
      </c>
      <c r="W6" s="132"/>
      <c r="X6" s="184" t="e">
        <f t="shared" ref="X6:X11" si="26">$C$4/B5</f>
        <v>#REF!</v>
      </c>
      <c r="Y6" s="184" t="e">
        <f t="shared" ref="Y6:Y11" si="27">$C$5/B5</f>
        <v>#REF!</v>
      </c>
      <c r="Z6" s="184" t="e">
        <f t="shared" ref="Z6:Z11" si="28">$C$6/B5</f>
        <v>#REF!</v>
      </c>
      <c r="AA6" s="184" t="e">
        <f t="shared" ref="AA6:AA11" si="29">$C$7/B5</f>
        <v>#REF!</v>
      </c>
      <c r="AB6" s="184" t="e">
        <f t="shared" ref="AB6:AB11" si="30">$C$8/B5</f>
        <v>#REF!</v>
      </c>
      <c r="AC6" s="184" t="e">
        <f t="shared" ref="AC6:AC10" si="31">$C$9/B5</f>
        <v>#REF!</v>
      </c>
      <c r="AD6" s="184" t="e">
        <f t="shared" ref="AD6:AD10" si="32">$C$10/B5</f>
        <v>#REF!</v>
      </c>
      <c r="AE6" s="184" t="e">
        <f t="shared" ref="AE6:AE10" si="33">$C$11/B5</f>
        <v>#REF!</v>
      </c>
      <c r="AF6" s="184" t="e">
        <f t="shared" ref="AF6:AF10" si="34">$C$12/B5</f>
        <v>#REF!</v>
      </c>
      <c r="AG6" s="184" t="e">
        <f t="shared" ref="AG6:AG10" si="35">$C$13/B5</f>
        <v>#REF!</v>
      </c>
      <c r="AH6" s="184" t="e">
        <f t="shared" ref="AH6:AH10" si="36">$C$14/B5</f>
        <v>#REF!</v>
      </c>
      <c r="AI6" s="184" t="e">
        <f t="shared" ref="AI6:AI17" si="37">$C$15/B5</f>
        <v>#REF!</v>
      </c>
      <c r="AJ6" s="184" t="e">
        <f t="shared" si="12"/>
        <v>#REF!</v>
      </c>
      <c r="AK6" s="144"/>
      <c r="AL6" s="129" t="e">
        <f t="shared" ref="AL6:AL15" si="38">$D$4/B5</f>
        <v>#REF!</v>
      </c>
      <c r="AM6" s="129" t="e">
        <f t="shared" ref="AM6:AM15" si="39">$D$5/B5</f>
        <v>#REF!</v>
      </c>
      <c r="AN6" s="129" t="e">
        <f t="shared" ref="AN6:AN15" si="40">$D$6/B5</f>
        <v>#REF!</v>
      </c>
      <c r="AO6" s="129" t="e">
        <f t="shared" ref="AO6:AO15" si="41">$D$7/B5</f>
        <v>#REF!</v>
      </c>
      <c r="AP6" s="129" t="e">
        <f t="shared" ref="AP6:AP15" si="42">$D$8/B5</f>
        <v>#REF!</v>
      </c>
      <c r="AQ6" s="129" t="e">
        <f t="shared" ref="AQ6:AQ15" si="43">$D$9/B5</f>
        <v>#REF!</v>
      </c>
      <c r="AR6" s="129" t="e">
        <f t="shared" ref="AR6:AR15" si="44">$D$10/B5</f>
        <v>#REF!</v>
      </c>
      <c r="AS6" s="129" t="e">
        <f t="shared" ref="AS6:AS15" si="45">$D$11/B5</f>
        <v>#REF!</v>
      </c>
      <c r="AT6" s="129" t="e">
        <f t="shared" ref="AT6:AT15" si="46">$D$12/B5</f>
        <v>#REF!</v>
      </c>
      <c r="AU6" s="129" t="e">
        <f t="shared" ref="AU6:AU15" si="47">$D$13/B5</f>
        <v>#REF!</v>
      </c>
      <c r="AV6" s="129" t="e">
        <f t="shared" ref="AV6:AV15" si="48">$D$14/B5</f>
        <v>#REF!</v>
      </c>
      <c r="AW6" s="177" t="e">
        <f t="shared" ref="AW6:AW17" si="49">$D$15/B5</f>
        <v>#REF!</v>
      </c>
      <c r="AX6" s="190" t="e">
        <f t="shared" si="19"/>
        <v>#REF!</v>
      </c>
    </row>
    <row r="7" spans="1:59" ht="15.75" x14ac:dyDescent="0.25">
      <c r="A7" s="68">
        <v>0.17499999999999999</v>
      </c>
      <c r="B7" s="62" t="e">
        <f>#REF!</f>
        <v>#REF!</v>
      </c>
      <c r="C7" s="62" t="e">
        <f>#REF!</f>
        <v>#REF!</v>
      </c>
      <c r="D7" s="62" t="e">
        <f>#REF!</f>
        <v>#REF!</v>
      </c>
      <c r="G7" s="318"/>
      <c r="H7" s="309"/>
      <c r="I7" s="182">
        <v>0.17</v>
      </c>
      <c r="J7" s="184" t="e">
        <f t="shared" si="20"/>
        <v>#REF!</v>
      </c>
      <c r="K7" s="184" t="e">
        <f t="shared" si="1"/>
        <v>#REF!</v>
      </c>
      <c r="L7" s="60" t="e">
        <f t="shared" si="2"/>
        <v>#REF!</v>
      </c>
      <c r="M7" s="184" t="e">
        <f t="shared" si="3"/>
        <v>#REF!</v>
      </c>
      <c r="N7" s="184" t="e">
        <f t="shared" si="4"/>
        <v>#REF!</v>
      </c>
      <c r="O7" s="184" t="e">
        <f t="shared" si="5"/>
        <v>#REF!</v>
      </c>
      <c r="P7" s="184" t="e">
        <f t="shared" si="21"/>
        <v>#REF!</v>
      </c>
      <c r="Q7" s="184" t="e">
        <f t="shared" ref="Q7:Q15" si="50">$B$11/B6</f>
        <v>#REF!</v>
      </c>
      <c r="R7" s="184" t="e">
        <f t="shared" si="22"/>
        <v>#REF!</v>
      </c>
      <c r="S7" s="184" t="e">
        <f t="shared" si="23"/>
        <v>#REF!</v>
      </c>
      <c r="T7" s="184" t="e">
        <f t="shared" si="24"/>
        <v>#REF!</v>
      </c>
      <c r="U7" s="184" t="e">
        <f t="shared" si="25"/>
        <v>#REF!</v>
      </c>
      <c r="V7" s="184" t="e">
        <f t="shared" si="6"/>
        <v>#REF!</v>
      </c>
      <c r="W7" s="132"/>
      <c r="X7" s="184" t="e">
        <f t="shared" si="26"/>
        <v>#REF!</v>
      </c>
      <c r="Y7" s="184" t="e">
        <f t="shared" si="27"/>
        <v>#REF!</v>
      </c>
      <c r="Z7" s="184" t="e">
        <f t="shared" si="28"/>
        <v>#REF!</v>
      </c>
      <c r="AA7" s="184" t="e">
        <f t="shared" si="29"/>
        <v>#REF!</v>
      </c>
      <c r="AB7" s="184" t="e">
        <f t="shared" si="30"/>
        <v>#REF!</v>
      </c>
      <c r="AC7" s="184" t="e">
        <f t="shared" si="31"/>
        <v>#REF!</v>
      </c>
      <c r="AD7" s="184" t="e">
        <f t="shared" si="32"/>
        <v>#REF!</v>
      </c>
      <c r="AE7" s="184" t="e">
        <f t="shared" si="33"/>
        <v>#REF!</v>
      </c>
      <c r="AF7" s="184" t="e">
        <f t="shared" si="34"/>
        <v>#REF!</v>
      </c>
      <c r="AG7" s="184" t="e">
        <f t="shared" si="35"/>
        <v>#REF!</v>
      </c>
      <c r="AH7" s="184" t="e">
        <f t="shared" si="36"/>
        <v>#REF!</v>
      </c>
      <c r="AI7" s="184" t="e">
        <f t="shared" si="37"/>
        <v>#REF!</v>
      </c>
      <c r="AJ7" s="184" t="e">
        <f t="shared" si="12"/>
        <v>#REF!</v>
      </c>
      <c r="AK7" s="144"/>
      <c r="AL7" s="129" t="e">
        <f t="shared" si="38"/>
        <v>#REF!</v>
      </c>
      <c r="AM7" s="129" t="e">
        <f t="shared" si="39"/>
        <v>#REF!</v>
      </c>
      <c r="AN7" s="129" t="e">
        <f t="shared" si="40"/>
        <v>#REF!</v>
      </c>
      <c r="AO7" s="129" t="e">
        <f t="shared" si="41"/>
        <v>#REF!</v>
      </c>
      <c r="AP7" s="129" t="e">
        <f t="shared" si="42"/>
        <v>#REF!</v>
      </c>
      <c r="AQ7" s="129" t="e">
        <f t="shared" si="43"/>
        <v>#REF!</v>
      </c>
      <c r="AR7" s="129" t="e">
        <f t="shared" si="44"/>
        <v>#REF!</v>
      </c>
      <c r="AS7" s="129" t="e">
        <f t="shared" si="45"/>
        <v>#REF!</v>
      </c>
      <c r="AT7" s="129" t="e">
        <f t="shared" si="46"/>
        <v>#REF!</v>
      </c>
      <c r="AU7" s="129" t="e">
        <f t="shared" si="47"/>
        <v>#REF!</v>
      </c>
      <c r="AV7" s="129" t="e">
        <f t="shared" si="48"/>
        <v>#REF!</v>
      </c>
      <c r="AW7" s="177" t="e">
        <f t="shared" si="49"/>
        <v>#REF!</v>
      </c>
      <c r="AX7" s="190" t="e">
        <f t="shared" si="19"/>
        <v>#REF!</v>
      </c>
    </row>
    <row r="8" spans="1:59" ht="15.75" x14ac:dyDescent="0.25">
      <c r="A8" s="68">
        <v>0.18</v>
      </c>
      <c r="B8" s="62" t="e">
        <f>#REF!</f>
        <v>#REF!</v>
      </c>
      <c r="C8" s="62" t="e">
        <f>#REF!</f>
        <v>#REF!</v>
      </c>
      <c r="D8" s="62" t="e">
        <f>#REF!</f>
        <v>#REF!</v>
      </c>
      <c r="G8" s="318"/>
      <c r="H8" s="309"/>
      <c r="I8" s="183">
        <v>0.17499999999999999</v>
      </c>
      <c r="J8" s="184" t="e">
        <f t="shared" si="20"/>
        <v>#REF!</v>
      </c>
      <c r="K8" s="184" t="e">
        <f t="shared" si="1"/>
        <v>#REF!</v>
      </c>
      <c r="L8" s="184" t="e">
        <f t="shared" si="2"/>
        <v>#REF!</v>
      </c>
      <c r="M8" s="60" t="e">
        <f t="shared" si="3"/>
        <v>#REF!</v>
      </c>
      <c r="N8" s="184" t="e">
        <f t="shared" si="4"/>
        <v>#REF!</v>
      </c>
      <c r="O8" s="184" t="e">
        <f t="shared" si="5"/>
        <v>#REF!</v>
      </c>
      <c r="P8" s="184" t="e">
        <f t="shared" si="21"/>
        <v>#REF!</v>
      </c>
      <c r="Q8" s="184" t="e">
        <f t="shared" si="50"/>
        <v>#REF!</v>
      </c>
      <c r="R8" s="184" t="e">
        <f t="shared" si="22"/>
        <v>#REF!</v>
      </c>
      <c r="S8" s="184" t="e">
        <f t="shared" si="23"/>
        <v>#REF!</v>
      </c>
      <c r="T8" s="184" t="e">
        <f t="shared" si="24"/>
        <v>#REF!</v>
      </c>
      <c r="U8" s="184" t="e">
        <f t="shared" si="25"/>
        <v>#REF!</v>
      </c>
      <c r="V8" s="184" t="e">
        <f t="shared" si="6"/>
        <v>#REF!</v>
      </c>
      <c r="W8" s="132"/>
      <c r="X8" s="184" t="e">
        <f t="shared" si="26"/>
        <v>#REF!</v>
      </c>
      <c r="Y8" s="184" t="e">
        <f t="shared" si="27"/>
        <v>#REF!</v>
      </c>
      <c r="Z8" s="184" t="e">
        <f t="shared" si="28"/>
        <v>#REF!</v>
      </c>
      <c r="AA8" s="184" t="e">
        <f t="shared" si="29"/>
        <v>#REF!</v>
      </c>
      <c r="AB8" s="184" t="e">
        <f t="shared" si="30"/>
        <v>#REF!</v>
      </c>
      <c r="AC8" s="184" t="e">
        <f t="shared" si="31"/>
        <v>#REF!</v>
      </c>
      <c r="AD8" s="184" t="e">
        <f t="shared" si="32"/>
        <v>#REF!</v>
      </c>
      <c r="AE8" s="184" t="e">
        <f t="shared" si="33"/>
        <v>#REF!</v>
      </c>
      <c r="AF8" s="184" t="e">
        <f t="shared" si="34"/>
        <v>#REF!</v>
      </c>
      <c r="AG8" s="184" t="e">
        <f t="shared" si="35"/>
        <v>#REF!</v>
      </c>
      <c r="AH8" s="184" t="e">
        <f t="shared" si="36"/>
        <v>#REF!</v>
      </c>
      <c r="AI8" s="184" t="e">
        <f t="shared" si="37"/>
        <v>#REF!</v>
      </c>
      <c r="AJ8" s="184" t="e">
        <f t="shared" si="12"/>
        <v>#REF!</v>
      </c>
      <c r="AK8" s="144"/>
      <c r="AL8" s="129" t="e">
        <f t="shared" si="38"/>
        <v>#REF!</v>
      </c>
      <c r="AM8" s="129" t="e">
        <f t="shared" si="39"/>
        <v>#REF!</v>
      </c>
      <c r="AN8" s="129" t="e">
        <f t="shared" si="40"/>
        <v>#REF!</v>
      </c>
      <c r="AO8" s="129" t="e">
        <f t="shared" si="41"/>
        <v>#REF!</v>
      </c>
      <c r="AP8" s="129" t="e">
        <f t="shared" si="42"/>
        <v>#REF!</v>
      </c>
      <c r="AQ8" s="129" t="e">
        <f t="shared" si="43"/>
        <v>#REF!</v>
      </c>
      <c r="AR8" s="129" t="e">
        <f t="shared" si="44"/>
        <v>#REF!</v>
      </c>
      <c r="AS8" s="129" t="e">
        <f t="shared" si="45"/>
        <v>#REF!</v>
      </c>
      <c r="AT8" s="129" t="e">
        <f t="shared" si="46"/>
        <v>#REF!</v>
      </c>
      <c r="AU8" s="129" t="e">
        <f t="shared" si="47"/>
        <v>#REF!</v>
      </c>
      <c r="AV8" s="129" t="e">
        <f t="shared" si="48"/>
        <v>#REF!</v>
      </c>
      <c r="AW8" s="177" t="e">
        <f t="shared" si="49"/>
        <v>#REF!</v>
      </c>
      <c r="AX8" s="190" t="e">
        <f t="shared" si="19"/>
        <v>#REF!</v>
      </c>
    </row>
    <row r="9" spans="1:59" ht="15.75" x14ac:dyDescent="0.25">
      <c r="A9" s="68">
        <v>0.19</v>
      </c>
      <c r="B9" s="62" t="e">
        <f>#REF!</f>
        <v>#REF!</v>
      </c>
      <c r="C9" s="62" t="e">
        <f>#REF!</f>
        <v>#REF!</v>
      </c>
      <c r="D9" s="62" t="e">
        <f>#REF!</f>
        <v>#REF!</v>
      </c>
      <c r="G9" s="318"/>
      <c r="H9" s="309"/>
      <c r="I9" s="182">
        <v>0.18</v>
      </c>
      <c r="J9" s="184" t="e">
        <f t="shared" si="20"/>
        <v>#REF!</v>
      </c>
      <c r="K9" s="184" t="e">
        <f t="shared" si="1"/>
        <v>#REF!</v>
      </c>
      <c r="L9" s="184" t="e">
        <f t="shared" si="2"/>
        <v>#REF!</v>
      </c>
      <c r="M9" s="184" t="e">
        <f t="shared" si="3"/>
        <v>#REF!</v>
      </c>
      <c r="N9" s="60" t="e">
        <f t="shared" si="4"/>
        <v>#REF!</v>
      </c>
      <c r="O9" s="184" t="e">
        <f t="shared" si="5"/>
        <v>#REF!</v>
      </c>
      <c r="P9" s="184" t="e">
        <f t="shared" si="21"/>
        <v>#REF!</v>
      </c>
      <c r="Q9" s="184" t="e">
        <f t="shared" si="50"/>
        <v>#REF!</v>
      </c>
      <c r="R9" s="184" t="e">
        <f t="shared" si="22"/>
        <v>#REF!</v>
      </c>
      <c r="S9" s="184" t="e">
        <f t="shared" si="23"/>
        <v>#REF!</v>
      </c>
      <c r="T9" s="184" t="e">
        <f t="shared" si="24"/>
        <v>#REF!</v>
      </c>
      <c r="U9" s="184" t="e">
        <f t="shared" si="25"/>
        <v>#REF!</v>
      </c>
      <c r="V9" s="184" t="e">
        <f t="shared" si="6"/>
        <v>#REF!</v>
      </c>
      <c r="W9" s="132"/>
      <c r="X9" s="184" t="e">
        <f t="shared" si="26"/>
        <v>#REF!</v>
      </c>
      <c r="Y9" s="184" t="e">
        <f t="shared" si="27"/>
        <v>#REF!</v>
      </c>
      <c r="Z9" s="184" t="e">
        <f t="shared" si="28"/>
        <v>#REF!</v>
      </c>
      <c r="AA9" s="184" t="e">
        <f t="shared" si="29"/>
        <v>#REF!</v>
      </c>
      <c r="AB9" s="184" t="e">
        <f t="shared" si="30"/>
        <v>#REF!</v>
      </c>
      <c r="AC9" s="184" t="e">
        <f t="shared" si="31"/>
        <v>#REF!</v>
      </c>
      <c r="AD9" s="184" t="e">
        <f t="shared" si="32"/>
        <v>#REF!</v>
      </c>
      <c r="AE9" s="184" t="e">
        <f t="shared" si="33"/>
        <v>#REF!</v>
      </c>
      <c r="AF9" s="184" t="e">
        <f t="shared" si="34"/>
        <v>#REF!</v>
      </c>
      <c r="AG9" s="184" t="e">
        <f t="shared" si="35"/>
        <v>#REF!</v>
      </c>
      <c r="AH9" s="184" t="e">
        <f t="shared" si="36"/>
        <v>#REF!</v>
      </c>
      <c r="AI9" s="184" t="e">
        <f t="shared" si="37"/>
        <v>#REF!</v>
      </c>
      <c r="AJ9" s="184" t="e">
        <f t="shared" si="12"/>
        <v>#REF!</v>
      </c>
      <c r="AK9" s="144"/>
      <c r="AL9" s="129" t="e">
        <f t="shared" si="38"/>
        <v>#REF!</v>
      </c>
      <c r="AM9" s="129" t="e">
        <f t="shared" si="39"/>
        <v>#REF!</v>
      </c>
      <c r="AN9" s="129" t="e">
        <f t="shared" si="40"/>
        <v>#REF!</v>
      </c>
      <c r="AO9" s="129" t="e">
        <f t="shared" si="41"/>
        <v>#REF!</v>
      </c>
      <c r="AP9" s="129" t="e">
        <f t="shared" si="42"/>
        <v>#REF!</v>
      </c>
      <c r="AQ9" s="129" t="e">
        <f t="shared" si="43"/>
        <v>#REF!</v>
      </c>
      <c r="AR9" s="129" t="e">
        <f t="shared" si="44"/>
        <v>#REF!</v>
      </c>
      <c r="AS9" s="129" t="e">
        <f t="shared" si="45"/>
        <v>#REF!</v>
      </c>
      <c r="AT9" s="129" t="e">
        <f t="shared" si="46"/>
        <v>#REF!</v>
      </c>
      <c r="AU9" s="129" t="e">
        <f t="shared" si="47"/>
        <v>#REF!</v>
      </c>
      <c r="AV9" s="129" t="e">
        <f t="shared" si="48"/>
        <v>#REF!</v>
      </c>
      <c r="AW9" s="177" t="e">
        <f t="shared" si="49"/>
        <v>#REF!</v>
      </c>
      <c r="AX9" s="190" t="e">
        <f t="shared" si="19"/>
        <v>#REF!</v>
      </c>
    </row>
    <row r="10" spans="1:59" ht="15.75" x14ac:dyDescent="0.25">
      <c r="A10" s="68">
        <v>0.19500000000000001</v>
      </c>
      <c r="B10" s="62" t="e">
        <f>#REF!</f>
        <v>#REF!</v>
      </c>
      <c r="C10" s="62" t="e">
        <f>#REF!</f>
        <v>#REF!</v>
      </c>
      <c r="D10" s="62" t="e">
        <f>#REF!</f>
        <v>#REF!</v>
      </c>
      <c r="G10" s="318"/>
      <c r="H10" s="309"/>
      <c r="I10" s="182">
        <v>0.19</v>
      </c>
      <c r="J10" s="184" t="e">
        <f t="shared" si="20"/>
        <v>#REF!</v>
      </c>
      <c r="K10" s="184" t="e">
        <f t="shared" si="1"/>
        <v>#REF!</v>
      </c>
      <c r="L10" s="184" t="e">
        <f t="shared" si="2"/>
        <v>#REF!</v>
      </c>
      <c r="M10" s="184" t="e">
        <f t="shared" si="3"/>
        <v>#REF!</v>
      </c>
      <c r="N10" s="184" t="e">
        <f t="shared" si="4"/>
        <v>#REF!</v>
      </c>
      <c r="O10" s="60" t="e">
        <f t="shared" si="5"/>
        <v>#REF!</v>
      </c>
      <c r="P10" s="184" t="e">
        <f t="shared" si="21"/>
        <v>#REF!</v>
      </c>
      <c r="Q10" s="184" t="e">
        <f t="shared" si="50"/>
        <v>#REF!</v>
      </c>
      <c r="R10" s="184" t="e">
        <f t="shared" si="22"/>
        <v>#REF!</v>
      </c>
      <c r="S10" s="184" t="e">
        <f t="shared" si="23"/>
        <v>#REF!</v>
      </c>
      <c r="T10" s="184" t="e">
        <f t="shared" si="24"/>
        <v>#REF!</v>
      </c>
      <c r="U10" s="184" t="e">
        <f t="shared" si="25"/>
        <v>#REF!</v>
      </c>
      <c r="V10" s="184" t="e">
        <f t="shared" si="6"/>
        <v>#REF!</v>
      </c>
      <c r="W10" s="132"/>
      <c r="X10" s="184" t="e">
        <f t="shared" si="26"/>
        <v>#REF!</v>
      </c>
      <c r="Y10" s="184" t="e">
        <f t="shared" si="27"/>
        <v>#REF!</v>
      </c>
      <c r="Z10" s="184" t="e">
        <f t="shared" si="28"/>
        <v>#REF!</v>
      </c>
      <c r="AA10" s="184" t="e">
        <f t="shared" si="29"/>
        <v>#REF!</v>
      </c>
      <c r="AB10" s="184" t="e">
        <f t="shared" si="30"/>
        <v>#REF!</v>
      </c>
      <c r="AC10" s="184" t="e">
        <f t="shared" si="31"/>
        <v>#REF!</v>
      </c>
      <c r="AD10" s="184" t="e">
        <f t="shared" si="32"/>
        <v>#REF!</v>
      </c>
      <c r="AE10" s="184" t="e">
        <f t="shared" si="33"/>
        <v>#REF!</v>
      </c>
      <c r="AF10" s="184" t="e">
        <f t="shared" si="34"/>
        <v>#REF!</v>
      </c>
      <c r="AG10" s="184" t="e">
        <f t="shared" si="35"/>
        <v>#REF!</v>
      </c>
      <c r="AH10" s="184" t="e">
        <f t="shared" si="36"/>
        <v>#REF!</v>
      </c>
      <c r="AI10" s="184" t="e">
        <f t="shared" si="37"/>
        <v>#REF!</v>
      </c>
      <c r="AJ10" s="184" t="e">
        <f t="shared" si="12"/>
        <v>#REF!</v>
      </c>
      <c r="AK10" s="144"/>
      <c r="AL10" s="129" t="e">
        <f t="shared" si="38"/>
        <v>#REF!</v>
      </c>
      <c r="AM10" s="129" t="e">
        <f t="shared" si="39"/>
        <v>#REF!</v>
      </c>
      <c r="AN10" s="129" t="e">
        <f t="shared" si="40"/>
        <v>#REF!</v>
      </c>
      <c r="AO10" s="129" t="e">
        <f t="shared" si="41"/>
        <v>#REF!</v>
      </c>
      <c r="AP10" s="129" t="e">
        <f t="shared" si="42"/>
        <v>#REF!</v>
      </c>
      <c r="AQ10" s="129" t="e">
        <f t="shared" si="43"/>
        <v>#REF!</v>
      </c>
      <c r="AR10" s="129" t="e">
        <f t="shared" si="44"/>
        <v>#REF!</v>
      </c>
      <c r="AS10" s="129" t="e">
        <f t="shared" si="45"/>
        <v>#REF!</v>
      </c>
      <c r="AT10" s="129" t="e">
        <f t="shared" si="46"/>
        <v>#REF!</v>
      </c>
      <c r="AU10" s="129" t="e">
        <f t="shared" si="47"/>
        <v>#REF!</v>
      </c>
      <c r="AV10" s="129" t="e">
        <f t="shared" si="48"/>
        <v>#REF!</v>
      </c>
      <c r="AW10" s="177" t="e">
        <f t="shared" si="49"/>
        <v>#REF!</v>
      </c>
      <c r="AX10" s="190" t="e">
        <f t="shared" si="19"/>
        <v>#REF!</v>
      </c>
    </row>
    <row r="11" spans="1:59" ht="15.75" x14ac:dyDescent="0.25">
      <c r="A11" s="68">
        <v>0.2</v>
      </c>
      <c r="B11" s="62" t="e">
        <f>#REF!</f>
        <v>#REF!</v>
      </c>
      <c r="C11" s="62" t="e">
        <f>#REF!</f>
        <v>#REF!</v>
      </c>
      <c r="D11" s="62" t="e">
        <f>#REF!</f>
        <v>#REF!</v>
      </c>
      <c r="G11" s="318"/>
      <c r="H11" s="309"/>
      <c r="I11" s="69">
        <v>0.19500000000000001</v>
      </c>
      <c r="J11" s="184" t="e">
        <f t="shared" si="20"/>
        <v>#REF!</v>
      </c>
      <c r="K11" s="184" t="e">
        <f t="shared" si="1"/>
        <v>#REF!</v>
      </c>
      <c r="L11" s="184" t="e">
        <f t="shared" si="2"/>
        <v>#REF!</v>
      </c>
      <c r="M11" s="184" t="e">
        <f t="shared" si="3"/>
        <v>#REF!</v>
      </c>
      <c r="N11" s="184" t="e">
        <f t="shared" si="4"/>
        <v>#REF!</v>
      </c>
      <c r="O11" s="184" t="e">
        <f t="shared" si="5"/>
        <v>#REF!</v>
      </c>
      <c r="P11" s="60" t="e">
        <f t="shared" si="21"/>
        <v>#REF!</v>
      </c>
      <c r="Q11" s="184" t="e">
        <f t="shared" si="50"/>
        <v>#REF!</v>
      </c>
      <c r="R11" s="184" t="e">
        <f t="shared" si="22"/>
        <v>#REF!</v>
      </c>
      <c r="S11" s="184" t="e">
        <f t="shared" si="23"/>
        <v>#REF!</v>
      </c>
      <c r="T11" s="184" t="e">
        <f t="shared" si="24"/>
        <v>#REF!</v>
      </c>
      <c r="U11" s="184" t="e">
        <f t="shared" si="25"/>
        <v>#REF!</v>
      </c>
      <c r="V11" s="184" t="e">
        <f t="shared" si="6"/>
        <v>#REF!</v>
      </c>
      <c r="W11" s="132"/>
      <c r="X11" s="184" t="e">
        <f t="shared" si="26"/>
        <v>#REF!</v>
      </c>
      <c r="Y11" s="184" t="e">
        <f t="shared" si="27"/>
        <v>#REF!</v>
      </c>
      <c r="Z11" s="184" t="e">
        <f t="shared" si="28"/>
        <v>#REF!</v>
      </c>
      <c r="AA11" s="184" t="e">
        <f t="shared" si="29"/>
        <v>#REF!</v>
      </c>
      <c r="AB11" s="184" t="e">
        <f t="shared" si="30"/>
        <v>#REF!</v>
      </c>
      <c r="AC11" s="184" t="e">
        <f>$C$9/B10</f>
        <v>#REF!</v>
      </c>
      <c r="AD11" s="184" t="e">
        <f>$C$10/B10</f>
        <v>#REF!</v>
      </c>
      <c r="AE11" s="184" t="e">
        <f>$C$11/B10</f>
        <v>#REF!</v>
      </c>
      <c r="AF11" s="184" t="e">
        <f>$C$12/B10</f>
        <v>#REF!</v>
      </c>
      <c r="AG11" s="184" t="e">
        <f>$C$13/B10</f>
        <v>#REF!</v>
      </c>
      <c r="AH11" s="184" t="e">
        <f>$C$14/B10</f>
        <v>#REF!</v>
      </c>
      <c r="AI11" s="184" t="e">
        <f t="shared" si="37"/>
        <v>#REF!</v>
      </c>
      <c r="AJ11" s="184" t="e">
        <f t="shared" si="12"/>
        <v>#REF!</v>
      </c>
      <c r="AK11" s="61"/>
      <c r="AL11" s="129" t="e">
        <f t="shared" si="38"/>
        <v>#REF!</v>
      </c>
      <c r="AM11" s="129" t="e">
        <f t="shared" si="39"/>
        <v>#REF!</v>
      </c>
      <c r="AN11" s="129" t="e">
        <f t="shared" si="40"/>
        <v>#REF!</v>
      </c>
      <c r="AO11" s="129" t="e">
        <f t="shared" si="41"/>
        <v>#REF!</v>
      </c>
      <c r="AP11" s="129" t="e">
        <f t="shared" si="42"/>
        <v>#REF!</v>
      </c>
      <c r="AQ11" s="129" t="e">
        <f t="shared" si="43"/>
        <v>#REF!</v>
      </c>
      <c r="AR11" s="129" t="e">
        <f t="shared" si="44"/>
        <v>#REF!</v>
      </c>
      <c r="AS11" s="129" t="e">
        <f t="shared" si="45"/>
        <v>#REF!</v>
      </c>
      <c r="AT11" s="129" t="e">
        <f t="shared" si="46"/>
        <v>#REF!</v>
      </c>
      <c r="AU11" s="129" t="e">
        <f t="shared" si="47"/>
        <v>#REF!</v>
      </c>
      <c r="AV11" s="129" t="e">
        <f t="shared" si="48"/>
        <v>#REF!</v>
      </c>
      <c r="AW11" s="177" t="e">
        <f t="shared" si="49"/>
        <v>#REF!</v>
      </c>
      <c r="AX11" s="190" t="e">
        <f t="shared" si="19"/>
        <v>#REF!</v>
      </c>
    </row>
    <row r="12" spans="1:59" ht="15.75" x14ac:dyDescent="0.25">
      <c r="A12" s="68">
        <v>0.20499999999999999</v>
      </c>
      <c r="B12" s="62" t="e">
        <f>#REF!</f>
        <v>#REF!</v>
      </c>
      <c r="C12" s="62" t="e">
        <f>#REF!</f>
        <v>#REF!</v>
      </c>
      <c r="D12" s="62" t="e">
        <f>#REF!</f>
        <v>#REF!</v>
      </c>
      <c r="G12" s="318"/>
      <c r="H12" s="309"/>
      <c r="I12" s="35">
        <v>0.2</v>
      </c>
      <c r="J12" s="184" t="e">
        <f>$B$4/B11</f>
        <v>#REF!</v>
      </c>
      <c r="K12" s="184" t="e">
        <f t="shared" si="1"/>
        <v>#REF!</v>
      </c>
      <c r="L12" s="184" t="e">
        <f t="shared" si="2"/>
        <v>#REF!</v>
      </c>
      <c r="M12" s="184" t="e">
        <f t="shared" si="3"/>
        <v>#REF!</v>
      </c>
      <c r="N12" s="184" t="e">
        <f t="shared" si="4"/>
        <v>#REF!</v>
      </c>
      <c r="O12" s="184" t="e">
        <f t="shared" si="5"/>
        <v>#REF!</v>
      </c>
      <c r="P12" s="184" t="e">
        <f t="shared" si="21"/>
        <v>#REF!</v>
      </c>
      <c r="Q12" s="60" t="e">
        <f t="shared" si="50"/>
        <v>#REF!</v>
      </c>
      <c r="R12" s="184" t="e">
        <f t="shared" si="22"/>
        <v>#REF!</v>
      </c>
      <c r="S12" s="184" t="e">
        <f t="shared" si="23"/>
        <v>#REF!</v>
      </c>
      <c r="T12" s="184" t="e">
        <f t="shared" si="24"/>
        <v>#REF!</v>
      </c>
      <c r="U12" s="184" t="e">
        <f t="shared" si="25"/>
        <v>#REF!</v>
      </c>
      <c r="V12" s="184" t="e">
        <f t="shared" si="6"/>
        <v>#REF!</v>
      </c>
      <c r="W12" s="132"/>
      <c r="X12" s="184" t="e">
        <f t="shared" ref="X12:X15" si="51">$C$4/B11</f>
        <v>#REF!</v>
      </c>
      <c r="Y12" s="184" t="e">
        <f t="shared" ref="Y12:Y15" si="52">$C$5/B11</f>
        <v>#REF!</v>
      </c>
      <c r="Z12" s="184" t="e">
        <f t="shared" ref="Z12:Z15" si="53">$C$6/B11</f>
        <v>#REF!</v>
      </c>
      <c r="AA12" s="184" t="e">
        <f t="shared" ref="AA12:AA15" si="54">$C$7/B11</f>
        <v>#REF!</v>
      </c>
      <c r="AB12" s="184" t="e">
        <f t="shared" ref="AB12:AB15" si="55">$C$8/B11</f>
        <v>#REF!</v>
      </c>
      <c r="AC12" s="184" t="e">
        <f t="shared" ref="AC12:AC15" si="56">$C$9/B11</f>
        <v>#REF!</v>
      </c>
      <c r="AD12" s="184" t="e">
        <f t="shared" ref="AD12:AD15" si="57">$C$10/B11</f>
        <v>#REF!</v>
      </c>
      <c r="AE12" s="184" t="e">
        <f t="shared" ref="AE12:AE15" si="58">$C$11/B11</f>
        <v>#REF!</v>
      </c>
      <c r="AF12" s="184" t="e">
        <f t="shared" ref="AF12:AF15" si="59">$C$12/B11</f>
        <v>#REF!</v>
      </c>
      <c r="AG12" s="184" t="e">
        <f t="shared" ref="AG12:AG15" si="60">$C$13/B11</f>
        <v>#REF!</v>
      </c>
      <c r="AH12" s="184" t="e">
        <f t="shared" ref="AH12:AH15" si="61">$C$14/B11</f>
        <v>#REF!</v>
      </c>
      <c r="AI12" s="184" t="e">
        <f t="shared" si="37"/>
        <v>#REF!</v>
      </c>
      <c r="AJ12" s="184" t="e">
        <f t="shared" si="12"/>
        <v>#REF!</v>
      </c>
      <c r="AK12" s="61"/>
      <c r="AL12" s="129" t="e">
        <f t="shared" si="38"/>
        <v>#REF!</v>
      </c>
      <c r="AM12" s="129" t="e">
        <f t="shared" si="39"/>
        <v>#REF!</v>
      </c>
      <c r="AN12" s="129" t="e">
        <f t="shared" si="40"/>
        <v>#REF!</v>
      </c>
      <c r="AO12" s="129" t="e">
        <f t="shared" si="41"/>
        <v>#REF!</v>
      </c>
      <c r="AP12" s="129" t="e">
        <f t="shared" si="42"/>
        <v>#REF!</v>
      </c>
      <c r="AQ12" s="129" t="e">
        <f t="shared" si="43"/>
        <v>#REF!</v>
      </c>
      <c r="AR12" s="129" t="e">
        <f t="shared" si="44"/>
        <v>#REF!</v>
      </c>
      <c r="AS12" s="129" t="e">
        <f t="shared" si="45"/>
        <v>#REF!</v>
      </c>
      <c r="AT12" s="129" t="e">
        <f t="shared" si="46"/>
        <v>#REF!</v>
      </c>
      <c r="AU12" s="129" t="e">
        <f t="shared" si="47"/>
        <v>#REF!</v>
      </c>
      <c r="AV12" s="129" t="e">
        <f t="shared" si="48"/>
        <v>#REF!</v>
      </c>
      <c r="AW12" s="177" t="e">
        <f t="shared" si="49"/>
        <v>#REF!</v>
      </c>
      <c r="AX12" s="190" t="e">
        <f t="shared" si="19"/>
        <v>#REF!</v>
      </c>
    </row>
    <row r="13" spans="1:59" ht="15.75" x14ac:dyDescent="0.25">
      <c r="A13" s="68">
        <v>0.21</v>
      </c>
      <c r="B13" s="62" t="e">
        <f>#REF!</f>
        <v>#REF!</v>
      </c>
      <c r="C13" s="62" t="e">
        <f>#REF!</f>
        <v>#REF!</v>
      </c>
      <c r="D13" s="62" t="e">
        <f>#REF!</f>
        <v>#REF!</v>
      </c>
      <c r="G13" s="318"/>
      <c r="H13" s="309"/>
      <c r="I13" s="69">
        <v>0.20499999999999999</v>
      </c>
      <c r="J13" s="184" t="e">
        <f t="shared" ref="J13:J15" si="62">$B$4/B12</f>
        <v>#REF!</v>
      </c>
      <c r="K13" s="184" t="e">
        <f t="shared" si="1"/>
        <v>#REF!</v>
      </c>
      <c r="L13" s="184" t="e">
        <f t="shared" si="2"/>
        <v>#REF!</v>
      </c>
      <c r="M13" s="184" t="e">
        <f t="shared" si="3"/>
        <v>#REF!</v>
      </c>
      <c r="N13" s="184" t="e">
        <f t="shared" si="4"/>
        <v>#REF!</v>
      </c>
      <c r="O13" s="184" t="e">
        <f t="shared" si="5"/>
        <v>#REF!</v>
      </c>
      <c r="P13" s="184" t="e">
        <f t="shared" si="21"/>
        <v>#REF!</v>
      </c>
      <c r="Q13" s="184" t="e">
        <f t="shared" si="50"/>
        <v>#REF!</v>
      </c>
      <c r="R13" s="60" t="e">
        <f t="shared" si="22"/>
        <v>#REF!</v>
      </c>
      <c r="S13" s="184" t="e">
        <f t="shared" si="23"/>
        <v>#REF!</v>
      </c>
      <c r="T13" s="184" t="e">
        <f t="shared" si="24"/>
        <v>#REF!</v>
      </c>
      <c r="U13" s="184" t="e">
        <f t="shared" si="25"/>
        <v>#REF!</v>
      </c>
      <c r="V13" s="184" t="e">
        <f t="shared" si="6"/>
        <v>#REF!</v>
      </c>
      <c r="W13" s="179"/>
      <c r="X13" s="184" t="e">
        <f t="shared" si="51"/>
        <v>#REF!</v>
      </c>
      <c r="Y13" s="184" t="e">
        <f t="shared" si="52"/>
        <v>#REF!</v>
      </c>
      <c r="Z13" s="184" t="e">
        <f t="shared" si="53"/>
        <v>#REF!</v>
      </c>
      <c r="AA13" s="184" t="e">
        <f t="shared" si="54"/>
        <v>#REF!</v>
      </c>
      <c r="AB13" s="184" t="e">
        <f t="shared" si="55"/>
        <v>#REF!</v>
      </c>
      <c r="AC13" s="184" t="e">
        <f t="shared" si="56"/>
        <v>#REF!</v>
      </c>
      <c r="AD13" s="184" t="e">
        <f t="shared" si="57"/>
        <v>#REF!</v>
      </c>
      <c r="AE13" s="184" t="e">
        <f t="shared" si="58"/>
        <v>#REF!</v>
      </c>
      <c r="AF13" s="184" t="e">
        <f t="shared" si="59"/>
        <v>#REF!</v>
      </c>
      <c r="AG13" s="184" t="e">
        <f t="shared" si="60"/>
        <v>#REF!</v>
      </c>
      <c r="AH13" s="184" t="e">
        <f t="shared" si="61"/>
        <v>#REF!</v>
      </c>
      <c r="AI13" s="184" t="e">
        <f t="shared" si="37"/>
        <v>#REF!</v>
      </c>
      <c r="AJ13" s="184" t="e">
        <f t="shared" si="12"/>
        <v>#REF!</v>
      </c>
      <c r="AK13" s="70"/>
      <c r="AL13" s="129" t="e">
        <f t="shared" si="38"/>
        <v>#REF!</v>
      </c>
      <c r="AM13" s="129" t="e">
        <f t="shared" si="39"/>
        <v>#REF!</v>
      </c>
      <c r="AN13" s="129" t="e">
        <f t="shared" si="40"/>
        <v>#REF!</v>
      </c>
      <c r="AO13" s="129" t="e">
        <f t="shared" si="41"/>
        <v>#REF!</v>
      </c>
      <c r="AP13" s="129" t="e">
        <f t="shared" si="42"/>
        <v>#REF!</v>
      </c>
      <c r="AQ13" s="129" t="e">
        <f t="shared" si="43"/>
        <v>#REF!</v>
      </c>
      <c r="AR13" s="129" t="e">
        <f t="shared" si="44"/>
        <v>#REF!</v>
      </c>
      <c r="AS13" s="129" t="e">
        <f t="shared" si="45"/>
        <v>#REF!</v>
      </c>
      <c r="AT13" s="129" t="e">
        <f t="shared" si="46"/>
        <v>#REF!</v>
      </c>
      <c r="AU13" s="129" t="e">
        <f t="shared" si="47"/>
        <v>#REF!</v>
      </c>
      <c r="AV13" s="129" t="e">
        <f t="shared" si="48"/>
        <v>#REF!</v>
      </c>
      <c r="AW13" s="177" t="e">
        <f t="shared" si="49"/>
        <v>#REF!</v>
      </c>
      <c r="AX13" s="190" t="e">
        <f t="shared" si="19"/>
        <v>#REF!</v>
      </c>
    </row>
    <row r="14" spans="1:59" ht="15.75" x14ac:dyDescent="0.25">
      <c r="A14" s="68">
        <v>0.22</v>
      </c>
      <c r="B14" s="62" t="e">
        <f>#REF!</f>
        <v>#REF!</v>
      </c>
      <c r="C14" s="62" t="e">
        <f>#REF!</f>
        <v>#REF!</v>
      </c>
      <c r="D14" s="62" t="e">
        <f>#REF!</f>
        <v>#REF!</v>
      </c>
      <c r="G14" s="318"/>
      <c r="H14" s="309"/>
      <c r="I14" s="35">
        <v>0.21</v>
      </c>
      <c r="J14" s="184" t="e">
        <f t="shared" si="62"/>
        <v>#REF!</v>
      </c>
      <c r="K14" s="184" t="e">
        <f t="shared" si="1"/>
        <v>#REF!</v>
      </c>
      <c r="L14" s="184" t="e">
        <f t="shared" si="2"/>
        <v>#REF!</v>
      </c>
      <c r="M14" s="184" t="e">
        <f t="shared" si="3"/>
        <v>#REF!</v>
      </c>
      <c r="N14" s="184" t="e">
        <f t="shared" si="4"/>
        <v>#REF!</v>
      </c>
      <c r="O14" s="184" t="e">
        <f t="shared" si="5"/>
        <v>#REF!</v>
      </c>
      <c r="P14" s="184" t="e">
        <f t="shared" si="21"/>
        <v>#REF!</v>
      </c>
      <c r="Q14" s="184" t="e">
        <f t="shared" si="50"/>
        <v>#REF!</v>
      </c>
      <c r="R14" s="184" t="e">
        <f t="shared" si="22"/>
        <v>#REF!</v>
      </c>
      <c r="S14" s="60" t="e">
        <f t="shared" si="23"/>
        <v>#REF!</v>
      </c>
      <c r="T14" s="184" t="e">
        <f t="shared" si="24"/>
        <v>#REF!</v>
      </c>
      <c r="U14" s="184" t="e">
        <f t="shared" si="25"/>
        <v>#REF!</v>
      </c>
      <c r="V14" s="184" t="e">
        <f t="shared" si="6"/>
        <v>#REF!</v>
      </c>
      <c r="W14" s="179"/>
      <c r="X14" s="184" t="e">
        <f t="shared" si="51"/>
        <v>#REF!</v>
      </c>
      <c r="Y14" s="184" t="e">
        <f t="shared" si="52"/>
        <v>#REF!</v>
      </c>
      <c r="Z14" s="184" t="e">
        <f t="shared" si="53"/>
        <v>#REF!</v>
      </c>
      <c r="AA14" s="184" t="e">
        <f t="shared" si="54"/>
        <v>#REF!</v>
      </c>
      <c r="AB14" s="184" t="e">
        <f t="shared" si="55"/>
        <v>#REF!</v>
      </c>
      <c r="AC14" s="184" t="e">
        <f t="shared" si="56"/>
        <v>#REF!</v>
      </c>
      <c r="AD14" s="184" t="e">
        <f t="shared" si="57"/>
        <v>#REF!</v>
      </c>
      <c r="AE14" s="184" t="e">
        <f t="shared" si="58"/>
        <v>#REF!</v>
      </c>
      <c r="AF14" s="184" t="e">
        <f t="shared" si="59"/>
        <v>#REF!</v>
      </c>
      <c r="AG14" s="184" t="e">
        <f t="shared" si="60"/>
        <v>#REF!</v>
      </c>
      <c r="AH14" s="184" t="e">
        <f t="shared" si="61"/>
        <v>#REF!</v>
      </c>
      <c r="AI14" s="184" t="e">
        <f t="shared" si="37"/>
        <v>#REF!</v>
      </c>
      <c r="AJ14" s="184" t="e">
        <f t="shared" si="12"/>
        <v>#REF!</v>
      </c>
      <c r="AK14" s="70"/>
      <c r="AL14" s="129" t="e">
        <f t="shared" si="38"/>
        <v>#REF!</v>
      </c>
      <c r="AM14" s="129" t="e">
        <f t="shared" si="39"/>
        <v>#REF!</v>
      </c>
      <c r="AN14" s="129" t="e">
        <f t="shared" si="40"/>
        <v>#REF!</v>
      </c>
      <c r="AO14" s="129" t="e">
        <f t="shared" si="41"/>
        <v>#REF!</v>
      </c>
      <c r="AP14" s="129" t="e">
        <f t="shared" si="42"/>
        <v>#REF!</v>
      </c>
      <c r="AQ14" s="129" t="e">
        <f t="shared" si="43"/>
        <v>#REF!</v>
      </c>
      <c r="AR14" s="129" t="e">
        <f t="shared" si="44"/>
        <v>#REF!</v>
      </c>
      <c r="AS14" s="129" t="e">
        <f t="shared" si="45"/>
        <v>#REF!</v>
      </c>
      <c r="AT14" s="129" t="e">
        <f t="shared" si="46"/>
        <v>#REF!</v>
      </c>
      <c r="AU14" s="129" t="e">
        <f t="shared" si="47"/>
        <v>#REF!</v>
      </c>
      <c r="AV14" s="129" t="e">
        <f t="shared" si="48"/>
        <v>#REF!</v>
      </c>
      <c r="AW14" s="177" t="e">
        <f t="shared" si="49"/>
        <v>#REF!</v>
      </c>
      <c r="AX14" s="190" t="e">
        <f t="shared" si="19"/>
        <v>#REF!</v>
      </c>
    </row>
    <row r="15" spans="1:59" ht="15.75" x14ac:dyDescent="0.25">
      <c r="A15" s="68">
        <v>0.22500000000000001</v>
      </c>
      <c r="B15" s="62" t="e">
        <f>#REF!</f>
        <v>#REF!</v>
      </c>
      <c r="C15" s="62" t="e">
        <f>#REF!</f>
        <v>#REF!</v>
      </c>
      <c r="D15" s="62" t="e">
        <f>#REF!</f>
        <v>#REF!</v>
      </c>
      <c r="G15" s="318"/>
      <c r="H15" s="309"/>
      <c r="I15" s="35">
        <v>0.22</v>
      </c>
      <c r="J15" s="184" t="e">
        <f t="shared" si="62"/>
        <v>#REF!</v>
      </c>
      <c r="K15" s="184" t="e">
        <f t="shared" si="1"/>
        <v>#REF!</v>
      </c>
      <c r="L15" s="184" t="e">
        <f t="shared" si="2"/>
        <v>#REF!</v>
      </c>
      <c r="M15" s="184" t="e">
        <f t="shared" si="3"/>
        <v>#REF!</v>
      </c>
      <c r="N15" s="184" t="e">
        <f t="shared" si="4"/>
        <v>#REF!</v>
      </c>
      <c r="O15" s="184" t="e">
        <f t="shared" si="5"/>
        <v>#REF!</v>
      </c>
      <c r="P15" s="184" t="e">
        <f t="shared" si="21"/>
        <v>#REF!</v>
      </c>
      <c r="Q15" s="184" t="e">
        <f t="shared" si="50"/>
        <v>#REF!</v>
      </c>
      <c r="R15" s="184" t="e">
        <f t="shared" si="22"/>
        <v>#REF!</v>
      </c>
      <c r="S15" s="184" t="e">
        <f t="shared" si="23"/>
        <v>#REF!</v>
      </c>
      <c r="T15" s="60" t="e">
        <f t="shared" si="24"/>
        <v>#REF!</v>
      </c>
      <c r="U15" s="184" t="e">
        <f t="shared" si="25"/>
        <v>#REF!</v>
      </c>
      <c r="V15" s="184" t="e">
        <f t="shared" si="6"/>
        <v>#REF!</v>
      </c>
      <c r="W15" s="179"/>
      <c r="X15" s="184" t="e">
        <f t="shared" si="51"/>
        <v>#REF!</v>
      </c>
      <c r="Y15" s="184" t="e">
        <f t="shared" si="52"/>
        <v>#REF!</v>
      </c>
      <c r="Z15" s="184" t="e">
        <f t="shared" si="53"/>
        <v>#REF!</v>
      </c>
      <c r="AA15" s="184" t="e">
        <f t="shared" si="54"/>
        <v>#REF!</v>
      </c>
      <c r="AB15" s="184" t="e">
        <f t="shared" si="55"/>
        <v>#REF!</v>
      </c>
      <c r="AC15" s="184" t="e">
        <f t="shared" si="56"/>
        <v>#REF!</v>
      </c>
      <c r="AD15" s="184" t="e">
        <f t="shared" si="57"/>
        <v>#REF!</v>
      </c>
      <c r="AE15" s="184" t="e">
        <f t="shared" si="58"/>
        <v>#REF!</v>
      </c>
      <c r="AF15" s="184" t="e">
        <f t="shared" si="59"/>
        <v>#REF!</v>
      </c>
      <c r="AG15" s="184" t="e">
        <f t="shared" si="60"/>
        <v>#REF!</v>
      </c>
      <c r="AH15" s="184" t="e">
        <f t="shared" si="61"/>
        <v>#REF!</v>
      </c>
      <c r="AI15" s="184" t="e">
        <f t="shared" si="37"/>
        <v>#REF!</v>
      </c>
      <c r="AJ15" s="184" t="e">
        <f t="shared" si="12"/>
        <v>#REF!</v>
      </c>
      <c r="AK15" s="70"/>
      <c r="AL15" s="129" t="e">
        <f t="shared" si="38"/>
        <v>#REF!</v>
      </c>
      <c r="AM15" s="129" t="e">
        <f t="shared" si="39"/>
        <v>#REF!</v>
      </c>
      <c r="AN15" s="129" t="e">
        <f t="shared" si="40"/>
        <v>#REF!</v>
      </c>
      <c r="AO15" s="129" t="e">
        <f t="shared" si="41"/>
        <v>#REF!</v>
      </c>
      <c r="AP15" s="129" t="e">
        <f t="shared" si="42"/>
        <v>#REF!</v>
      </c>
      <c r="AQ15" s="129" t="e">
        <f t="shared" si="43"/>
        <v>#REF!</v>
      </c>
      <c r="AR15" s="129" t="e">
        <f t="shared" si="44"/>
        <v>#REF!</v>
      </c>
      <c r="AS15" s="129" t="e">
        <f t="shared" si="45"/>
        <v>#REF!</v>
      </c>
      <c r="AT15" s="129" t="e">
        <f t="shared" si="46"/>
        <v>#REF!</v>
      </c>
      <c r="AU15" s="129" t="e">
        <f t="shared" si="47"/>
        <v>#REF!</v>
      </c>
      <c r="AV15" s="129" t="e">
        <f t="shared" si="48"/>
        <v>#REF!</v>
      </c>
      <c r="AW15" s="177" t="e">
        <f t="shared" si="49"/>
        <v>#REF!</v>
      </c>
      <c r="AX15" s="190" t="e">
        <f t="shared" si="19"/>
        <v>#REF!</v>
      </c>
    </row>
    <row r="16" spans="1:59" ht="15.75" x14ac:dyDescent="0.25">
      <c r="A16" s="68">
        <v>0.23</v>
      </c>
      <c r="B16" s="62" t="e">
        <f>#REF!</f>
        <v>#REF!</v>
      </c>
      <c r="C16" s="62" t="e">
        <f>#REF!</f>
        <v>#REF!</v>
      </c>
      <c r="D16" s="62" t="e">
        <f>#REF!</f>
        <v>#REF!</v>
      </c>
      <c r="G16" s="318"/>
      <c r="H16" s="309"/>
      <c r="I16" s="180">
        <v>0.22500000000000001</v>
      </c>
      <c r="J16" s="184" t="e">
        <f t="shared" ref="J16" si="63">$B$4/B15</f>
        <v>#REF!</v>
      </c>
      <c r="K16" s="184" t="e">
        <f t="shared" ref="K16" si="64">$B$5/B15</f>
        <v>#REF!</v>
      </c>
      <c r="L16" s="184" t="e">
        <f t="shared" ref="L16" si="65">$B$6/B15</f>
        <v>#REF!</v>
      </c>
      <c r="M16" s="184" t="e">
        <f t="shared" ref="M16" si="66">$B$7/B15</f>
        <v>#REF!</v>
      </c>
      <c r="N16" s="184" t="e">
        <f t="shared" ref="N16" si="67">$B$8/B15</f>
        <v>#REF!</v>
      </c>
      <c r="O16" s="184" t="e">
        <f t="shared" ref="O16" si="68">$B$9/B15</f>
        <v>#REF!</v>
      </c>
      <c r="P16" s="184" t="e">
        <f t="shared" ref="P16" si="69">$B$10/B15</f>
        <v>#REF!</v>
      </c>
      <c r="Q16" s="184" t="e">
        <f t="shared" ref="Q16" si="70">$B$11/B15</f>
        <v>#REF!</v>
      </c>
      <c r="R16" s="184" t="e">
        <f t="shared" ref="R16" si="71">$B$12/B15</f>
        <v>#REF!</v>
      </c>
      <c r="S16" s="184" t="e">
        <f t="shared" ref="S16" si="72">$B$13/B15</f>
        <v>#REF!</v>
      </c>
      <c r="T16" s="184" t="e">
        <f t="shared" ref="T16" si="73">$B$14/B15</f>
        <v>#REF!</v>
      </c>
      <c r="U16" s="60" t="e">
        <f t="shared" si="25"/>
        <v>#REF!</v>
      </c>
      <c r="V16" s="184" t="e">
        <f t="shared" si="6"/>
        <v>#REF!</v>
      </c>
      <c r="W16" s="179"/>
      <c r="X16" s="184" t="e">
        <f t="shared" ref="X16" si="74">$C$4/B15</f>
        <v>#REF!</v>
      </c>
      <c r="Y16" s="184" t="e">
        <f t="shared" ref="Y16" si="75">$C$5/B15</f>
        <v>#REF!</v>
      </c>
      <c r="Z16" s="184" t="e">
        <f t="shared" ref="Z16" si="76">$C$6/B15</f>
        <v>#REF!</v>
      </c>
      <c r="AA16" s="184" t="e">
        <f t="shared" ref="AA16" si="77">$C$7/B15</f>
        <v>#REF!</v>
      </c>
      <c r="AB16" s="184" t="e">
        <f t="shared" ref="AB16" si="78">$C$8/B15</f>
        <v>#REF!</v>
      </c>
      <c r="AC16" s="184" t="e">
        <f t="shared" ref="AC16" si="79">$C$9/B15</f>
        <v>#REF!</v>
      </c>
      <c r="AD16" s="184" t="e">
        <f t="shared" ref="AD16" si="80">$C$10/B15</f>
        <v>#REF!</v>
      </c>
      <c r="AE16" s="184" t="e">
        <f t="shared" ref="AE16" si="81">$C$11/B15</f>
        <v>#REF!</v>
      </c>
      <c r="AF16" s="184" t="e">
        <f t="shared" ref="AF16" si="82">$C$12/B15</f>
        <v>#REF!</v>
      </c>
      <c r="AG16" s="184" t="e">
        <f t="shared" ref="AG16" si="83">$C$13/B15</f>
        <v>#REF!</v>
      </c>
      <c r="AH16" s="184" t="e">
        <f t="shared" ref="AH16" si="84">$C$14/B15</f>
        <v>#REF!</v>
      </c>
      <c r="AI16" s="184" t="e">
        <f t="shared" ref="AI16" si="85">$C$15/B15</f>
        <v>#REF!</v>
      </c>
      <c r="AJ16" s="184" t="e">
        <f t="shared" si="12"/>
        <v>#REF!</v>
      </c>
      <c r="AK16" s="70"/>
      <c r="AL16" s="129" t="e">
        <f t="shared" ref="AL16" si="86">$D$4/B15</f>
        <v>#REF!</v>
      </c>
      <c r="AM16" s="129" t="e">
        <f t="shared" ref="AM16" si="87">$D$5/B15</f>
        <v>#REF!</v>
      </c>
      <c r="AN16" s="129" t="e">
        <f t="shared" ref="AN16" si="88">$D$6/B15</f>
        <v>#REF!</v>
      </c>
      <c r="AO16" s="129" t="e">
        <f t="shared" ref="AO16" si="89">$D$7/B15</f>
        <v>#REF!</v>
      </c>
      <c r="AP16" s="129" t="e">
        <f t="shared" ref="AP16" si="90">$D$8/B15</f>
        <v>#REF!</v>
      </c>
      <c r="AQ16" s="129" t="e">
        <f t="shared" ref="AQ16" si="91">$D$9/B15</f>
        <v>#REF!</v>
      </c>
      <c r="AR16" s="129" t="e">
        <f t="shared" ref="AR16" si="92">$D$10/B15</f>
        <v>#REF!</v>
      </c>
      <c r="AS16" s="129" t="e">
        <f t="shared" ref="AS16" si="93">$D$11/B15</f>
        <v>#REF!</v>
      </c>
      <c r="AT16" s="129" t="e">
        <f t="shared" ref="AT16" si="94">$D$12/B15</f>
        <v>#REF!</v>
      </c>
      <c r="AU16" s="129" t="e">
        <f t="shared" ref="AU16" si="95">$D$13/B15</f>
        <v>#REF!</v>
      </c>
      <c r="AV16" s="129" t="e">
        <f t="shared" ref="AV16" si="96">$D$14/B15</f>
        <v>#REF!</v>
      </c>
      <c r="AW16" s="177" t="e">
        <f t="shared" ref="AW16" si="97">$D$15/B15</f>
        <v>#REF!</v>
      </c>
      <c r="AX16" s="190" t="e">
        <f t="shared" si="19"/>
        <v>#REF!</v>
      </c>
    </row>
    <row r="17" spans="1:59" ht="15.75" x14ac:dyDescent="0.25">
      <c r="A17" s="126"/>
      <c r="B17" s="127"/>
      <c r="C17" s="127"/>
      <c r="D17" s="127"/>
      <c r="G17" s="318"/>
      <c r="H17" s="310"/>
      <c r="I17" s="35">
        <v>0.23</v>
      </c>
      <c r="J17" s="184" t="e">
        <f>$B$4/B16</f>
        <v>#REF!</v>
      </c>
      <c r="K17" s="184" t="e">
        <f>$B$5/B16</f>
        <v>#REF!</v>
      </c>
      <c r="L17" s="184" t="e">
        <f>$B$6/B16</f>
        <v>#REF!</v>
      </c>
      <c r="M17" s="184" t="e">
        <f>$B$7/B16</f>
        <v>#REF!</v>
      </c>
      <c r="N17" s="184" t="e">
        <f>$B$8/B16</f>
        <v>#REF!</v>
      </c>
      <c r="O17" s="184" t="e">
        <f>$B$9/B16</f>
        <v>#REF!</v>
      </c>
      <c r="P17" s="184" t="e">
        <f>$B$10/B16</f>
        <v>#REF!</v>
      </c>
      <c r="Q17" s="184" t="e">
        <f>$B$11/B16</f>
        <v>#REF!</v>
      </c>
      <c r="R17" s="184" t="e">
        <f>$B$12/B16</f>
        <v>#REF!</v>
      </c>
      <c r="S17" s="184" t="e">
        <f>$B$13/B16</f>
        <v>#REF!</v>
      </c>
      <c r="T17" s="184" t="e">
        <f>$B$14/B16</f>
        <v>#REF!</v>
      </c>
      <c r="U17" s="184" t="e">
        <f t="shared" si="25"/>
        <v>#REF!</v>
      </c>
      <c r="V17" s="60" t="e">
        <f t="shared" si="6"/>
        <v>#REF!</v>
      </c>
      <c r="W17" s="179"/>
      <c r="X17" s="184" t="e">
        <f>$C$4/B16</f>
        <v>#REF!</v>
      </c>
      <c r="Y17" s="184" t="e">
        <f>$C$5/B16</f>
        <v>#REF!</v>
      </c>
      <c r="Z17" s="184" t="e">
        <f>$C$6/B16</f>
        <v>#REF!</v>
      </c>
      <c r="AA17" s="184" t="e">
        <f>$C$7/B16</f>
        <v>#REF!</v>
      </c>
      <c r="AB17" s="184" t="e">
        <f>$C$8/B16</f>
        <v>#REF!</v>
      </c>
      <c r="AC17" s="184" t="e">
        <f>$C$9/B16</f>
        <v>#REF!</v>
      </c>
      <c r="AD17" s="184" t="e">
        <f>$C$10/B16</f>
        <v>#REF!</v>
      </c>
      <c r="AE17" s="184" t="e">
        <f>$C$11/B16</f>
        <v>#REF!</v>
      </c>
      <c r="AF17" s="184" t="e">
        <f>$C$12/B16</f>
        <v>#REF!</v>
      </c>
      <c r="AG17" s="184" t="e">
        <f>$C$13/B16</f>
        <v>#REF!</v>
      </c>
      <c r="AH17" s="184" t="e">
        <f>$C$14/B16</f>
        <v>#REF!</v>
      </c>
      <c r="AI17" s="184" t="e">
        <f t="shared" si="37"/>
        <v>#REF!</v>
      </c>
      <c r="AJ17" s="184" t="e">
        <f t="shared" ref="AJ17" si="98">$C$16/B16</f>
        <v>#REF!</v>
      </c>
      <c r="AK17" s="70"/>
      <c r="AL17" s="129" t="e">
        <f>$D$4/B16</f>
        <v>#REF!</v>
      </c>
      <c r="AM17" s="129" t="e">
        <f>$D$5/B16</f>
        <v>#REF!</v>
      </c>
      <c r="AN17" s="129" t="e">
        <f>$D$6/B16</f>
        <v>#REF!</v>
      </c>
      <c r="AO17" s="129" t="e">
        <f>$D$7/B16</f>
        <v>#REF!</v>
      </c>
      <c r="AP17" s="129" t="e">
        <f>$D$8/B16</f>
        <v>#REF!</v>
      </c>
      <c r="AQ17" s="129" t="e">
        <f>$D$9/B16</f>
        <v>#REF!</v>
      </c>
      <c r="AR17" s="129" t="e">
        <f>$D$10/B16</f>
        <v>#REF!</v>
      </c>
      <c r="AS17" s="129" t="e">
        <f>$D$11/B16</f>
        <v>#REF!</v>
      </c>
      <c r="AT17" s="129" t="e">
        <f>$D$12/B16</f>
        <v>#REF!</v>
      </c>
      <c r="AU17" s="129" t="e">
        <f>$D$13/B16</f>
        <v>#REF!</v>
      </c>
      <c r="AV17" s="129" t="e">
        <f>$D$14/B16</f>
        <v>#REF!</v>
      </c>
      <c r="AW17" s="177" t="e">
        <f t="shared" si="49"/>
        <v>#REF!</v>
      </c>
      <c r="AX17" s="190" t="e">
        <f t="shared" ref="AX17" si="99">$D$16/B16</f>
        <v>#REF!</v>
      </c>
    </row>
    <row r="18" spans="1:59" ht="6" customHeight="1" x14ac:dyDescent="0.25">
      <c r="A18" s="126"/>
      <c r="B18" s="127"/>
      <c r="C18" s="127"/>
      <c r="D18" s="127"/>
      <c r="G18" s="318"/>
      <c r="H18" s="27"/>
      <c r="I18" s="36"/>
      <c r="J18" s="134"/>
      <c r="K18" s="135"/>
      <c r="L18" s="135"/>
      <c r="M18" s="135"/>
      <c r="N18" s="135"/>
      <c r="O18" s="136"/>
      <c r="P18" s="191"/>
      <c r="Q18" s="191"/>
      <c r="R18" s="191"/>
      <c r="S18" s="191"/>
      <c r="T18" s="191"/>
      <c r="U18" s="191"/>
      <c r="V18" s="191"/>
      <c r="W18" s="191"/>
      <c r="X18" s="191"/>
      <c r="Y18" s="151"/>
      <c r="Z18" s="151"/>
      <c r="AA18" s="151"/>
      <c r="AB18" s="151"/>
      <c r="AC18" s="186"/>
      <c r="AD18" s="191"/>
      <c r="AE18" s="191"/>
      <c r="AF18" s="191"/>
      <c r="AG18" s="191"/>
      <c r="AH18" s="191"/>
      <c r="AI18" s="191"/>
      <c r="AJ18" s="191"/>
      <c r="AK18" s="191"/>
      <c r="AL18" s="150"/>
      <c r="AM18" s="151"/>
      <c r="AN18" s="151"/>
      <c r="AO18" s="151"/>
      <c r="AP18" s="151"/>
      <c r="AQ18" s="152"/>
      <c r="AR18" s="191"/>
      <c r="AS18" s="191"/>
      <c r="AT18" s="191"/>
      <c r="AU18" s="191"/>
      <c r="AV18" s="141"/>
      <c r="AW18" s="141"/>
      <c r="AX18" s="192"/>
    </row>
    <row r="19" spans="1:59" s="20" customFormat="1" ht="18.75" customHeight="1" x14ac:dyDescent="0.25">
      <c r="A19"/>
      <c r="B19"/>
      <c r="C19"/>
      <c r="D19"/>
      <c r="E19" s="18"/>
      <c r="F19" s="19"/>
      <c r="G19" s="318"/>
      <c r="H19" s="311" t="s">
        <v>45</v>
      </c>
      <c r="I19" s="32">
        <v>0</v>
      </c>
      <c r="J19" s="58" t="e">
        <f t="shared" ref="J19" si="100">$B$4/C4</f>
        <v>#REF!</v>
      </c>
      <c r="K19" s="58" t="e">
        <f t="shared" ref="K19" si="101">$B$5/C4</f>
        <v>#REF!</v>
      </c>
      <c r="L19" s="58" t="e">
        <f>$B$6/C4</f>
        <v>#REF!</v>
      </c>
      <c r="M19" s="58" t="e">
        <f>$B$7/C4</f>
        <v>#REF!</v>
      </c>
      <c r="N19" s="58" t="e">
        <f>$B$8/C4</f>
        <v>#REF!</v>
      </c>
      <c r="O19" s="58" t="e">
        <f>$B$9/C4</f>
        <v>#REF!</v>
      </c>
      <c r="P19" s="58" t="e">
        <f>$B$10/C4</f>
        <v>#REF!</v>
      </c>
      <c r="Q19" s="58" t="e">
        <f>$B$11/C4</f>
        <v>#REF!</v>
      </c>
      <c r="R19" s="58" t="e">
        <f>$B$12/C4</f>
        <v>#REF!</v>
      </c>
      <c r="S19" s="58" t="e">
        <f>$B$13/C4</f>
        <v>#REF!</v>
      </c>
      <c r="T19" s="58" t="e">
        <f>$B$14/C4</f>
        <v>#REF!</v>
      </c>
      <c r="U19" s="125" t="e">
        <f>$B$15/C4</f>
        <v>#REF!</v>
      </c>
      <c r="V19" s="125" t="e">
        <f t="shared" ref="V19:V31" si="102">$B$16/C4</f>
        <v>#REF!</v>
      </c>
      <c r="W19" s="59"/>
      <c r="X19" s="60" t="e">
        <f t="shared" ref="X19" si="103">$C$4/C4</f>
        <v>#REF!</v>
      </c>
      <c r="Y19" s="184" t="e">
        <f>$C$5/C4</f>
        <v>#REF!</v>
      </c>
      <c r="Z19" s="184" t="e">
        <f t="shared" ref="Z19" si="104">$C$6/C4</f>
        <v>#REF!</v>
      </c>
      <c r="AA19" s="184" t="e">
        <f>$C$7/C4</f>
        <v>#REF!</v>
      </c>
      <c r="AB19" s="184" t="e">
        <f>$C$8/C4</f>
        <v>#REF!</v>
      </c>
      <c r="AC19" s="184" t="e">
        <f>$C$9/C4</f>
        <v>#REF!</v>
      </c>
      <c r="AD19" s="184" t="e">
        <f>$C$10/C4</f>
        <v>#REF!</v>
      </c>
      <c r="AE19" s="184" t="e">
        <f>$C$11/C4</f>
        <v>#REF!</v>
      </c>
      <c r="AF19" s="184" t="e">
        <f>$C$12/C4</f>
        <v>#REF!</v>
      </c>
      <c r="AG19" s="184" t="e">
        <f>$C$13/C4</f>
        <v>#REF!</v>
      </c>
      <c r="AH19" s="184" t="e">
        <f>$C$14/C4</f>
        <v>#REF!</v>
      </c>
      <c r="AI19" s="184" t="e">
        <f>$C$15/C4</f>
        <v>#REF!</v>
      </c>
      <c r="AJ19" s="184" t="e">
        <f t="shared" ref="AJ19:AJ30" si="105">$C$16/C4</f>
        <v>#REF!</v>
      </c>
      <c r="AK19" s="153"/>
      <c r="AL19" s="129" t="e">
        <f t="shared" ref="AL19" si="106">$D$4/C4</f>
        <v>#REF!</v>
      </c>
      <c r="AM19" s="129" t="e">
        <f t="shared" ref="AM19" si="107">$D$5/C4</f>
        <v>#REF!</v>
      </c>
      <c r="AN19" s="129" t="e">
        <f t="shared" ref="AN19" si="108">$D$6/C4</f>
        <v>#REF!</v>
      </c>
      <c r="AO19" s="129" t="e">
        <f t="shared" ref="AO19" si="109">$D$7/C4</f>
        <v>#REF!</v>
      </c>
      <c r="AP19" s="129" t="e">
        <f t="shared" ref="AP19" si="110">$D$8/C4</f>
        <v>#REF!</v>
      </c>
      <c r="AQ19" s="129" t="e">
        <f t="shared" ref="AQ19" si="111">$D$9/C4</f>
        <v>#REF!</v>
      </c>
      <c r="AR19" s="129" t="e">
        <f>$D$10/C4</f>
        <v>#REF!</v>
      </c>
      <c r="AS19" s="129" t="e">
        <f>$D$11/C4</f>
        <v>#REF!</v>
      </c>
      <c r="AT19" s="129" t="e">
        <f>$D$12/C4</f>
        <v>#REF!</v>
      </c>
      <c r="AU19" s="129" t="e">
        <f>$D$13/C4</f>
        <v>#REF!</v>
      </c>
      <c r="AV19" s="129" t="e">
        <f>$D$14/C4</f>
        <v>#REF!</v>
      </c>
      <c r="AW19" s="177" t="e">
        <f>$D$15/C4</f>
        <v>#REF!</v>
      </c>
      <c r="AX19" s="190" t="e">
        <f t="shared" ref="AX19:AX30" si="112">$D$16/C4</f>
        <v>#REF!</v>
      </c>
      <c r="AY19" s="18"/>
      <c r="AZ19" s="18"/>
      <c r="BA19" s="18"/>
      <c r="BB19" s="18"/>
      <c r="BC19" s="19"/>
      <c r="BD19" s="18"/>
      <c r="BG19" s="21"/>
    </row>
    <row r="20" spans="1:59" ht="18.75" x14ac:dyDescent="0.25">
      <c r="A20" s="20"/>
      <c r="B20" s="64" t="s">
        <v>46</v>
      </c>
      <c r="C20" s="304" t="s">
        <v>47</v>
      </c>
      <c r="D20" s="20"/>
      <c r="G20" s="318"/>
      <c r="H20" s="312"/>
      <c r="I20" s="33">
        <v>0.12</v>
      </c>
      <c r="J20" s="58" t="e">
        <f t="shared" ref="J20:J29" si="113">$B$4/C5</f>
        <v>#REF!</v>
      </c>
      <c r="K20" s="58" t="e">
        <f t="shared" ref="K20:K29" si="114">$B$5/C5</f>
        <v>#REF!</v>
      </c>
      <c r="L20" s="58" t="e">
        <f t="shared" ref="L20:L29" si="115">$B$6/C5</f>
        <v>#REF!</v>
      </c>
      <c r="M20" s="58" t="e">
        <f t="shared" ref="M20:M29" si="116">$B$7/C5</f>
        <v>#REF!</v>
      </c>
      <c r="N20" s="58" t="e">
        <f t="shared" ref="N20:N29" si="117">$B$8/C5</f>
        <v>#REF!</v>
      </c>
      <c r="O20" s="58" t="e">
        <f t="shared" ref="O20:O29" si="118">$B$9/C5</f>
        <v>#REF!</v>
      </c>
      <c r="P20" s="58" t="e">
        <f t="shared" ref="P20:P29" si="119">$B$10/C5</f>
        <v>#REF!</v>
      </c>
      <c r="Q20" s="58" t="e">
        <f t="shared" ref="Q20:Q29" si="120">$B$11/C5</f>
        <v>#REF!</v>
      </c>
      <c r="R20" s="58" t="e">
        <f t="shared" ref="R20:R29" si="121">$B$12/C5</f>
        <v>#REF!</v>
      </c>
      <c r="S20" s="58" t="e">
        <f t="shared" ref="S20:S29" si="122">$B$13/C5</f>
        <v>#REF!</v>
      </c>
      <c r="T20" s="58" t="e">
        <f t="shared" ref="T20:T29" si="123">$B$14/C5</f>
        <v>#REF!</v>
      </c>
      <c r="U20" s="125" t="e">
        <f t="shared" ref="U20:U31" si="124">$B$15/C5</f>
        <v>#REF!</v>
      </c>
      <c r="V20" s="125" t="e">
        <f t="shared" si="102"/>
        <v>#REF!</v>
      </c>
      <c r="W20" s="59"/>
      <c r="X20" s="72" t="e">
        <f t="shared" ref="X20:X29" si="125">$C$4/C5</f>
        <v>#REF!</v>
      </c>
      <c r="Y20" s="60" t="e">
        <f t="shared" ref="Y20:Y29" si="126">$C$5/C5</f>
        <v>#REF!</v>
      </c>
      <c r="Z20" s="184" t="e">
        <f t="shared" ref="Z20:Z29" si="127">$C$6/C5</f>
        <v>#REF!</v>
      </c>
      <c r="AA20" s="184" t="e">
        <f t="shared" ref="AA20:AA29" si="128">$C$7/C5</f>
        <v>#REF!</v>
      </c>
      <c r="AB20" s="184" t="e">
        <f t="shared" ref="AB20:AB29" si="129">$C$8/C5</f>
        <v>#REF!</v>
      </c>
      <c r="AC20" s="184" t="e">
        <f t="shared" ref="AC20:AC29" si="130">$C$9/C5</f>
        <v>#REF!</v>
      </c>
      <c r="AD20" s="184" t="e">
        <f t="shared" ref="AD20:AD29" si="131">$C$10/C5</f>
        <v>#REF!</v>
      </c>
      <c r="AE20" s="184" t="e">
        <f t="shared" ref="AE20:AE29" si="132">$C$11/C5</f>
        <v>#REF!</v>
      </c>
      <c r="AF20" s="184" t="e">
        <f t="shared" ref="AF20:AF29" si="133">$C$12/C5</f>
        <v>#REF!</v>
      </c>
      <c r="AG20" s="184" t="e">
        <f t="shared" ref="AG20:AG29" si="134">$C$13/C5</f>
        <v>#REF!</v>
      </c>
      <c r="AH20" s="184" t="e">
        <f t="shared" ref="AH20:AH29" si="135">$C$14/C5</f>
        <v>#REF!</v>
      </c>
      <c r="AI20" s="184" t="e">
        <f t="shared" ref="AI20:AI31" si="136">$C$15/C5</f>
        <v>#REF!</v>
      </c>
      <c r="AJ20" s="184" t="e">
        <f t="shared" si="105"/>
        <v>#REF!</v>
      </c>
      <c r="AK20" s="153"/>
      <c r="AL20" s="129" t="e">
        <f t="shared" ref="AL20:AL29" si="137">$D$4/C5</f>
        <v>#REF!</v>
      </c>
      <c r="AM20" s="129" t="e">
        <f t="shared" ref="AM20:AM29" si="138">$D$5/C5</f>
        <v>#REF!</v>
      </c>
      <c r="AN20" s="129" t="e">
        <f t="shared" ref="AN20:AN29" si="139">$D$6/C5</f>
        <v>#REF!</v>
      </c>
      <c r="AO20" s="129" t="e">
        <f t="shared" ref="AO20:AO29" si="140">$D$7/C5</f>
        <v>#REF!</v>
      </c>
      <c r="AP20" s="129" t="e">
        <f t="shared" ref="AP20:AP29" si="141">$D$8/C5</f>
        <v>#REF!</v>
      </c>
      <c r="AQ20" s="129" t="e">
        <f t="shared" ref="AQ20:AQ29" si="142">$D$9/C5</f>
        <v>#REF!</v>
      </c>
      <c r="AR20" s="129" t="e">
        <f t="shared" ref="AR20:AR29" si="143">$D$10/C5</f>
        <v>#REF!</v>
      </c>
      <c r="AS20" s="129" t="e">
        <f t="shared" ref="AS20:AS29" si="144">$D$11/C5</f>
        <v>#REF!</v>
      </c>
      <c r="AT20" s="129" t="e">
        <f t="shared" ref="AT20:AT29" si="145">$D$12/C5</f>
        <v>#REF!</v>
      </c>
      <c r="AU20" s="129" t="e">
        <f t="shared" ref="AU20:AU29" si="146">$D$13/C5</f>
        <v>#REF!</v>
      </c>
      <c r="AV20" s="129" t="e">
        <f t="shared" ref="AV20:AV29" si="147">$D$14/C5</f>
        <v>#REF!</v>
      </c>
      <c r="AW20" s="177" t="e">
        <f t="shared" ref="AW20:AW31" si="148">$D$15/C5</f>
        <v>#REF!</v>
      </c>
      <c r="AX20" s="190" t="e">
        <f t="shared" si="112"/>
        <v>#REF!</v>
      </c>
      <c r="BG20" s="22"/>
    </row>
    <row r="21" spans="1:59" ht="18.75" x14ac:dyDescent="0.25">
      <c r="B21" s="65" t="s">
        <v>37</v>
      </c>
      <c r="C21" s="305"/>
      <c r="G21" s="318"/>
      <c r="H21" s="312"/>
      <c r="I21" s="33">
        <v>0.17</v>
      </c>
      <c r="J21" s="58" t="e">
        <f t="shared" si="113"/>
        <v>#REF!</v>
      </c>
      <c r="K21" s="58" t="e">
        <f t="shared" si="114"/>
        <v>#REF!</v>
      </c>
      <c r="L21" s="58" t="e">
        <f t="shared" si="115"/>
        <v>#REF!</v>
      </c>
      <c r="M21" s="58" t="e">
        <f t="shared" si="116"/>
        <v>#REF!</v>
      </c>
      <c r="N21" s="58" t="e">
        <f t="shared" si="117"/>
        <v>#REF!</v>
      </c>
      <c r="O21" s="58" t="e">
        <f t="shared" si="118"/>
        <v>#REF!</v>
      </c>
      <c r="P21" s="58" t="e">
        <f t="shared" si="119"/>
        <v>#REF!</v>
      </c>
      <c r="Q21" s="58" t="e">
        <f t="shared" si="120"/>
        <v>#REF!</v>
      </c>
      <c r="R21" s="58" t="e">
        <f t="shared" si="121"/>
        <v>#REF!</v>
      </c>
      <c r="S21" s="58" t="e">
        <f t="shared" si="122"/>
        <v>#REF!</v>
      </c>
      <c r="T21" s="58" t="e">
        <f t="shared" si="123"/>
        <v>#REF!</v>
      </c>
      <c r="U21" s="125" t="e">
        <f t="shared" si="124"/>
        <v>#REF!</v>
      </c>
      <c r="V21" s="125" t="e">
        <f t="shared" si="102"/>
        <v>#REF!</v>
      </c>
      <c r="W21" s="59"/>
      <c r="X21" s="72" t="e">
        <f t="shared" si="125"/>
        <v>#REF!</v>
      </c>
      <c r="Y21" s="184" t="e">
        <f t="shared" si="126"/>
        <v>#REF!</v>
      </c>
      <c r="Z21" s="60" t="e">
        <f t="shared" si="127"/>
        <v>#REF!</v>
      </c>
      <c r="AA21" s="184" t="e">
        <f t="shared" si="128"/>
        <v>#REF!</v>
      </c>
      <c r="AB21" s="184" t="e">
        <f t="shared" si="129"/>
        <v>#REF!</v>
      </c>
      <c r="AC21" s="184" t="e">
        <f t="shared" si="130"/>
        <v>#REF!</v>
      </c>
      <c r="AD21" s="184" t="e">
        <f t="shared" si="131"/>
        <v>#REF!</v>
      </c>
      <c r="AE21" s="184" t="e">
        <f t="shared" si="132"/>
        <v>#REF!</v>
      </c>
      <c r="AF21" s="184" t="e">
        <f t="shared" si="133"/>
        <v>#REF!</v>
      </c>
      <c r="AG21" s="184" t="e">
        <f t="shared" si="134"/>
        <v>#REF!</v>
      </c>
      <c r="AH21" s="184" t="e">
        <f t="shared" si="135"/>
        <v>#REF!</v>
      </c>
      <c r="AI21" s="184" t="e">
        <f t="shared" si="136"/>
        <v>#REF!</v>
      </c>
      <c r="AJ21" s="184" t="e">
        <f t="shared" si="105"/>
        <v>#REF!</v>
      </c>
      <c r="AK21" s="153"/>
      <c r="AL21" s="129" t="e">
        <f t="shared" si="137"/>
        <v>#REF!</v>
      </c>
      <c r="AM21" s="129" t="e">
        <f t="shared" si="138"/>
        <v>#REF!</v>
      </c>
      <c r="AN21" s="129" t="e">
        <f t="shared" si="139"/>
        <v>#REF!</v>
      </c>
      <c r="AO21" s="129" t="e">
        <f t="shared" si="140"/>
        <v>#REF!</v>
      </c>
      <c r="AP21" s="129" t="e">
        <f t="shared" si="141"/>
        <v>#REF!</v>
      </c>
      <c r="AQ21" s="129" t="e">
        <f t="shared" si="142"/>
        <v>#REF!</v>
      </c>
      <c r="AR21" s="129" t="e">
        <f t="shared" si="143"/>
        <v>#REF!</v>
      </c>
      <c r="AS21" s="129" t="e">
        <f t="shared" si="144"/>
        <v>#REF!</v>
      </c>
      <c r="AT21" s="129" t="e">
        <f t="shared" si="145"/>
        <v>#REF!</v>
      </c>
      <c r="AU21" s="129" t="e">
        <f t="shared" si="146"/>
        <v>#REF!</v>
      </c>
      <c r="AV21" s="129" t="e">
        <f t="shared" si="147"/>
        <v>#REF!</v>
      </c>
      <c r="AW21" s="177" t="e">
        <f t="shared" si="148"/>
        <v>#REF!</v>
      </c>
      <c r="AX21" s="190" t="e">
        <f t="shared" si="112"/>
        <v>#REF!</v>
      </c>
      <c r="BD21" s="23"/>
      <c r="BG21" s="22"/>
    </row>
    <row r="22" spans="1:59" ht="15.75" x14ac:dyDescent="0.25">
      <c r="A22" s="12"/>
      <c r="B22" s="12"/>
      <c r="C22" s="12"/>
      <c r="D22" s="12"/>
      <c r="G22" s="318"/>
      <c r="H22" s="312"/>
      <c r="I22" s="34">
        <v>0.17499999999999999</v>
      </c>
      <c r="J22" s="58" t="e">
        <f t="shared" si="113"/>
        <v>#REF!</v>
      </c>
      <c r="K22" s="58" t="e">
        <f t="shared" si="114"/>
        <v>#REF!</v>
      </c>
      <c r="L22" s="58" t="e">
        <f t="shared" si="115"/>
        <v>#REF!</v>
      </c>
      <c r="M22" s="58" t="e">
        <f t="shared" si="116"/>
        <v>#REF!</v>
      </c>
      <c r="N22" s="58" t="e">
        <f t="shared" si="117"/>
        <v>#REF!</v>
      </c>
      <c r="O22" s="58" t="e">
        <f t="shared" si="118"/>
        <v>#REF!</v>
      </c>
      <c r="P22" s="58" t="e">
        <f t="shared" si="119"/>
        <v>#REF!</v>
      </c>
      <c r="Q22" s="58" t="e">
        <f t="shared" si="120"/>
        <v>#REF!</v>
      </c>
      <c r="R22" s="58" t="e">
        <f t="shared" si="121"/>
        <v>#REF!</v>
      </c>
      <c r="S22" s="58" t="e">
        <f t="shared" si="122"/>
        <v>#REF!</v>
      </c>
      <c r="T22" s="58" t="e">
        <f t="shared" si="123"/>
        <v>#REF!</v>
      </c>
      <c r="U22" s="125" t="e">
        <f t="shared" si="124"/>
        <v>#REF!</v>
      </c>
      <c r="V22" s="125" t="e">
        <f t="shared" si="102"/>
        <v>#REF!</v>
      </c>
      <c r="W22" s="59"/>
      <c r="X22" s="72" t="e">
        <f t="shared" si="125"/>
        <v>#REF!</v>
      </c>
      <c r="Y22" s="184" t="e">
        <f t="shared" si="126"/>
        <v>#REF!</v>
      </c>
      <c r="Z22" s="184" t="e">
        <f t="shared" si="127"/>
        <v>#REF!</v>
      </c>
      <c r="AA22" s="60" t="e">
        <f t="shared" si="128"/>
        <v>#REF!</v>
      </c>
      <c r="AB22" s="184" t="e">
        <f t="shared" si="129"/>
        <v>#REF!</v>
      </c>
      <c r="AC22" s="184" t="e">
        <f t="shared" si="130"/>
        <v>#REF!</v>
      </c>
      <c r="AD22" s="184" t="e">
        <f t="shared" si="131"/>
        <v>#REF!</v>
      </c>
      <c r="AE22" s="184" t="e">
        <f t="shared" si="132"/>
        <v>#REF!</v>
      </c>
      <c r="AF22" s="184" t="e">
        <f t="shared" si="133"/>
        <v>#REF!</v>
      </c>
      <c r="AG22" s="184" t="e">
        <f t="shared" si="134"/>
        <v>#REF!</v>
      </c>
      <c r="AH22" s="184" t="e">
        <f t="shared" si="135"/>
        <v>#REF!</v>
      </c>
      <c r="AI22" s="184" t="e">
        <f t="shared" si="136"/>
        <v>#REF!</v>
      </c>
      <c r="AJ22" s="184" t="e">
        <f t="shared" si="105"/>
        <v>#REF!</v>
      </c>
      <c r="AK22" s="153"/>
      <c r="AL22" s="129" t="e">
        <f t="shared" si="137"/>
        <v>#REF!</v>
      </c>
      <c r="AM22" s="129" t="e">
        <f t="shared" si="138"/>
        <v>#REF!</v>
      </c>
      <c r="AN22" s="129" t="e">
        <f t="shared" si="139"/>
        <v>#REF!</v>
      </c>
      <c r="AO22" s="129" t="e">
        <f t="shared" si="140"/>
        <v>#REF!</v>
      </c>
      <c r="AP22" s="129" t="e">
        <f t="shared" si="141"/>
        <v>#REF!</v>
      </c>
      <c r="AQ22" s="129" t="e">
        <f t="shared" si="142"/>
        <v>#REF!</v>
      </c>
      <c r="AR22" s="129" t="e">
        <f t="shared" si="143"/>
        <v>#REF!</v>
      </c>
      <c r="AS22" s="129" t="e">
        <f t="shared" si="144"/>
        <v>#REF!</v>
      </c>
      <c r="AT22" s="129" t="e">
        <f t="shared" si="145"/>
        <v>#REF!</v>
      </c>
      <c r="AU22" s="129" t="e">
        <f t="shared" si="146"/>
        <v>#REF!</v>
      </c>
      <c r="AV22" s="129" t="e">
        <f t="shared" si="147"/>
        <v>#REF!</v>
      </c>
      <c r="AW22" s="177" t="e">
        <f t="shared" si="148"/>
        <v>#REF!</v>
      </c>
      <c r="AX22" s="190" t="e">
        <f t="shared" si="112"/>
        <v>#REF!</v>
      </c>
      <c r="BD22" s="23"/>
      <c r="BG22" s="22"/>
    </row>
    <row r="23" spans="1:59" s="12" customFormat="1" ht="15.75" x14ac:dyDescent="0.2">
      <c r="G23" s="318"/>
      <c r="H23" s="312"/>
      <c r="I23" s="33">
        <v>0.18</v>
      </c>
      <c r="J23" s="58" t="e">
        <f t="shared" si="113"/>
        <v>#REF!</v>
      </c>
      <c r="K23" s="58" t="e">
        <f t="shared" si="114"/>
        <v>#REF!</v>
      </c>
      <c r="L23" s="58" t="e">
        <f t="shared" si="115"/>
        <v>#REF!</v>
      </c>
      <c r="M23" s="58" t="e">
        <f t="shared" si="116"/>
        <v>#REF!</v>
      </c>
      <c r="N23" s="58" t="e">
        <f t="shared" si="117"/>
        <v>#REF!</v>
      </c>
      <c r="O23" s="58" t="e">
        <f t="shared" si="118"/>
        <v>#REF!</v>
      </c>
      <c r="P23" s="58" t="e">
        <f t="shared" si="119"/>
        <v>#REF!</v>
      </c>
      <c r="Q23" s="58" t="e">
        <f t="shared" si="120"/>
        <v>#REF!</v>
      </c>
      <c r="R23" s="58" t="e">
        <f t="shared" si="121"/>
        <v>#REF!</v>
      </c>
      <c r="S23" s="58" t="e">
        <f t="shared" si="122"/>
        <v>#REF!</v>
      </c>
      <c r="T23" s="58" t="e">
        <f t="shared" si="123"/>
        <v>#REF!</v>
      </c>
      <c r="U23" s="125" t="e">
        <f t="shared" si="124"/>
        <v>#REF!</v>
      </c>
      <c r="V23" s="125" t="e">
        <f t="shared" si="102"/>
        <v>#REF!</v>
      </c>
      <c r="W23" s="59"/>
      <c r="X23" s="72" t="e">
        <f t="shared" si="125"/>
        <v>#REF!</v>
      </c>
      <c r="Y23" s="184" t="e">
        <f t="shared" si="126"/>
        <v>#REF!</v>
      </c>
      <c r="Z23" s="184" t="e">
        <f t="shared" si="127"/>
        <v>#REF!</v>
      </c>
      <c r="AA23" s="184" t="e">
        <f t="shared" si="128"/>
        <v>#REF!</v>
      </c>
      <c r="AB23" s="60" t="e">
        <f t="shared" si="129"/>
        <v>#REF!</v>
      </c>
      <c r="AC23" s="184" t="e">
        <f t="shared" si="130"/>
        <v>#REF!</v>
      </c>
      <c r="AD23" s="184" t="e">
        <f t="shared" si="131"/>
        <v>#REF!</v>
      </c>
      <c r="AE23" s="184" t="e">
        <f t="shared" si="132"/>
        <v>#REF!</v>
      </c>
      <c r="AF23" s="184" t="e">
        <f t="shared" si="133"/>
        <v>#REF!</v>
      </c>
      <c r="AG23" s="184" t="e">
        <f t="shared" si="134"/>
        <v>#REF!</v>
      </c>
      <c r="AH23" s="184" t="e">
        <f t="shared" si="135"/>
        <v>#REF!</v>
      </c>
      <c r="AI23" s="184" t="e">
        <f t="shared" si="136"/>
        <v>#REF!</v>
      </c>
      <c r="AJ23" s="184" t="e">
        <f t="shared" si="105"/>
        <v>#REF!</v>
      </c>
      <c r="AK23" s="153"/>
      <c r="AL23" s="129" t="e">
        <f t="shared" si="137"/>
        <v>#REF!</v>
      </c>
      <c r="AM23" s="129" t="e">
        <f t="shared" si="138"/>
        <v>#REF!</v>
      </c>
      <c r="AN23" s="129" t="e">
        <f t="shared" si="139"/>
        <v>#REF!</v>
      </c>
      <c r="AO23" s="129" t="e">
        <f t="shared" si="140"/>
        <v>#REF!</v>
      </c>
      <c r="AP23" s="129" t="e">
        <f t="shared" si="141"/>
        <v>#REF!</v>
      </c>
      <c r="AQ23" s="129" t="e">
        <f t="shared" si="142"/>
        <v>#REF!</v>
      </c>
      <c r="AR23" s="129" t="e">
        <f t="shared" si="143"/>
        <v>#REF!</v>
      </c>
      <c r="AS23" s="129" t="e">
        <f t="shared" si="144"/>
        <v>#REF!</v>
      </c>
      <c r="AT23" s="129" t="e">
        <f t="shared" si="145"/>
        <v>#REF!</v>
      </c>
      <c r="AU23" s="129" t="e">
        <f t="shared" si="146"/>
        <v>#REF!</v>
      </c>
      <c r="AV23" s="129" t="e">
        <f t="shared" si="147"/>
        <v>#REF!</v>
      </c>
      <c r="AW23" s="177" t="e">
        <f t="shared" si="148"/>
        <v>#REF!</v>
      </c>
      <c r="AX23" s="190" t="e">
        <f t="shared" si="112"/>
        <v>#REF!</v>
      </c>
    </row>
    <row r="24" spans="1:59" s="12" customFormat="1" ht="15.75" x14ac:dyDescent="0.2">
      <c r="A24" s="24"/>
      <c r="D24" s="24"/>
      <c r="G24" s="318"/>
      <c r="H24" s="312"/>
      <c r="I24" s="33">
        <v>0.19</v>
      </c>
      <c r="J24" s="58" t="e">
        <f t="shared" si="113"/>
        <v>#REF!</v>
      </c>
      <c r="K24" s="58" t="e">
        <f t="shared" si="114"/>
        <v>#REF!</v>
      </c>
      <c r="L24" s="58" t="e">
        <f t="shared" si="115"/>
        <v>#REF!</v>
      </c>
      <c r="M24" s="58" t="e">
        <f t="shared" si="116"/>
        <v>#REF!</v>
      </c>
      <c r="N24" s="58" t="e">
        <f t="shared" si="117"/>
        <v>#REF!</v>
      </c>
      <c r="O24" s="58" t="e">
        <f t="shared" si="118"/>
        <v>#REF!</v>
      </c>
      <c r="P24" s="58" t="e">
        <f t="shared" si="119"/>
        <v>#REF!</v>
      </c>
      <c r="Q24" s="58" t="e">
        <f t="shared" si="120"/>
        <v>#REF!</v>
      </c>
      <c r="R24" s="58" t="e">
        <f t="shared" si="121"/>
        <v>#REF!</v>
      </c>
      <c r="S24" s="58" t="e">
        <f t="shared" si="122"/>
        <v>#REF!</v>
      </c>
      <c r="T24" s="58" t="e">
        <f t="shared" si="123"/>
        <v>#REF!</v>
      </c>
      <c r="U24" s="125" t="e">
        <f t="shared" si="124"/>
        <v>#REF!</v>
      </c>
      <c r="V24" s="125" t="e">
        <f t="shared" si="102"/>
        <v>#REF!</v>
      </c>
      <c r="W24" s="59"/>
      <c r="X24" s="72" t="e">
        <f t="shared" si="125"/>
        <v>#REF!</v>
      </c>
      <c r="Y24" s="184" t="e">
        <f t="shared" si="126"/>
        <v>#REF!</v>
      </c>
      <c r="Z24" s="184" t="e">
        <f t="shared" si="127"/>
        <v>#REF!</v>
      </c>
      <c r="AA24" s="184" t="e">
        <f t="shared" si="128"/>
        <v>#REF!</v>
      </c>
      <c r="AB24" s="184" t="e">
        <f t="shared" si="129"/>
        <v>#REF!</v>
      </c>
      <c r="AC24" s="60" t="e">
        <f t="shared" si="130"/>
        <v>#REF!</v>
      </c>
      <c r="AD24" s="184" t="e">
        <f t="shared" si="131"/>
        <v>#REF!</v>
      </c>
      <c r="AE24" s="184" t="e">
        <f t="shared" si="132"/>
        <v>#REF!</v>
      </c>
      <c r="AF24" s="184" t="e">
        <f t="shared" si="133"/>
        <v>#REF!</v>
      </c>
      <c r="AG24" s="184" t="e">
        <f t="shared" si="134"/>
        <v>#REF!</v>
      </c>
      <c r="AH24" s="184" t="e">
        <f t="shared" si="135"/>
        <v>#REF!</v>
      </c>
      <c r="AI24" s="184" t="e">
        <f t="shared" si="136"/>
        <v>#REF!</v>
      </c>
      <c r="AJ24" s="184" t="e">
        <f t="shared" si="105"/>
        <v>#REF!</v>
      </c>
      <c r="AK24" s="153"/>
      <c r="AL24" s="129" t="e">
        <f t="shared" si="137"/>
        <v>#REF!</v>
      </c>
      <c r="AM24" s="129" t="e">
        <f t="shared" si="138"/>
        <v>#REF!</v>
      </c>
      <c r="AN24" s="129" t="e">
        <f t="shared" si="139"/>
        <v>#REF!</v>
      </c>
      <c r="AO24" s="129" t="e">
        <f t="shared" si="140"/>
        <v>#REF!</v>
      </c>
      <c r="AP24" s="129" t="e">
        <f t="shared" si="141"/>
        <v>#REF!</v>
      </c>
      <c r="AQ24" s="129" t="e">
        <f t="shared" si="142"/>
        <v>#REF!</v>
      </c>
      <c r="AR24" s="129" t="e">
        <f t="shared" si="143"/>
        <v>#REF!</v>
      </c>
      <c r="AS24" s="129" t="e">
        <f t="shared" si="144"/>
        <v>#REF!</v>
      </c>
      <c r="AT24" s="129" t="e">
        <f t="shared" si="145"/>
        <v>#REF!</v>
      </c>
      <c r="AU24" s="129" t="e">
        <f t="shared" si="146"/>
        <v>#REF!</v>
      </c>
      <c r="AV24" s="129" t="e">
        <f t="shared" si="147"/>
        <v>#REF!</v>
      </c>
      <c r="AW24" s="177" t="e">
        <f t="shared" si="148"/>
        <v>#REF!</v>
      </c>
      <c r="AX24" s="190" t="e">
        <f t="shared" si="112"/>
        <v>#REF!</v>
      </c>
    </row>
    <row r="25" spans="1:59" s="12" customFormat="1" ht="15.75" x14ac:dyDescent="0.2">
      <c r="A25" s="24"/>
      <c r="D25"/>
      <c r="G25" s="318"/>
      <c r="H25" s="312"/>
      <c r="I25" s="69">
        <v>0.19500000000000001</v>
      </c>
      <c r="J25" s="58" t="e">
        <f t="shared" si="113"/>
        <v>#REF!</v>
      </c>
      <c r="K25" s="58" t="e">
        <f t="shared" si="114"/>
        <v>#REF!</v>
      </c>
      <c r="L25" s="58" t="e">
        <f t="shared" si="115"/>
        <v>#REF!</v>
      </c>
      <c r="M25" s="58" t="e">
        <f t="shared" si="116"/>
        <v>#REF!</v>
      </c>
      <c r="N25" s="58" t="e">
        <f t="shared" si="117"/>
        <v>#REF!</v>
      </c>
      <c r="O25" s="58" t="e">
        <f t="shared" si="118"/>
        <v>#REF!</v>
      </c>
      <c r="P25" s="58" t="e">
        <f t="shared" si="119"/>
        <v>#REF!</v>
      </c>
      <c r="Q25" s="58" t="e">
        <f t="shared" si="120"/>
        <v>#REF!</v>
      </c>
      <c r="R25" s="58" t="e">
        <f t="shared" si="121"/>
        <v>#REF!</v>
      </c>
      <c r="S25" s="58" t="e">
        <f t="shared" si="122"/>
        <v>#REF!</v>
      </c>
      <c r="T25" s="58" t="e">
        <f t="shared" si="123"/>
        <v>#REF!</v>
      </c>
      <c r="U25" s="125" t="e">
        <f t="shared" si="124"/>
        <v>#REF!</v>
      </c>
      <c r="V25" s="125" t="e">
        <f t="shared" si="102"/>
        <v>#REF!</v>
      </c>
      <c r="W25" s="59"/>
      <c r="X25" s="72" t="e">
        <f t="shared" si="125"/>
        <v>#REF!</v>
      </c>
      <c r="Y25" s="184" t="e">
        <f t="shared" si="126"/>
        <v>#REF!</v>
      </c>
      <c r="Z25" s="184" t="e">
        <f t="shared" si="127"/>
        <v>#REF!</v>
      </c>
      <c r="AA25" s="184" t="e">
        <f t="shared" si="128"/>
        <v>#REF!</v>
      </c>
      <c r="AB25" s="184" t="e">
        <f t="shared" si="129"/>
        <v>#REF!</v>
      </c>
      <c r="AC25" s="184" t="e">
        <f t="shared" si="130"/>
        <v>#REF!</v>
      </c>
      <c r="AD25" s="60" t="e">
        <f t="shared" si="131"/>
        <v>#REF!</v>
      </c>
      <c r="AE25" s="184" t="e">
        <f t="shared" si="132"/>
        <v>#REF!</v>
      </c>
      <c r="AF25" s="184" t="e">
        <f t="shared" si="133"/>
        <v>#REF!</v>
      </c>
      <c r="AG25" s="184" t="e">
        <f t="shared" si="134"/>
        <v>#REF!</v>
      </c>
      <c r="AH25" s="184" t="e">
        <f t="shared" si="135"/>
        <v>#REF!</v>
      </c>
      <c r="AI25" s="184" t="e">
        <f t="shared" si="136"/>
        <v>#REF!</v>
      </c>
      <c r="AJ25" s="184" t="e">
        <f t="shared" si="105"/>
        <v>#REF!</v>
      </c>
      <c r="AK25" s="185"/>
      <c r="AL25" s="129" t="e">
        <f t="shared" si="137"/>
        <v>#REF!</v>
      </c>
      <c r="AM25" s="129" t="e">
        <f t="shared" si="138"/>
        <v>#REF!</v>
      </c>
      <c r="AN25" s="129" t="e">
        <f t="shared" si="139"/>
        <v>#REF!</v>
      </c>
      <c r="AO25" s="129" t="e">
        <f t="shared" si="140"/>
        <v>#REF!</v>
      </c>
      <c r="AP25" s="129" t="e">
        <f t="shared" si="141"/>
        <v>#REF!</v>
      </c>
      <c r="AQ25" s="129" t="e">
        <f t="shared" si="142"/>
        <v>#REF!</v>
      </c>
      <c r="AR25" s="129" t="e">
        <f t="shared" si="143"/>
        <v>#REF!</v>
      </c>
      <c r="AS25" s="129" t="e">
        <f t="shared" si="144"/>
        <v>#REF!</v>
      </c>
      <c r="AT25" s="129" t="e">
        <f t="shared" si="145"/>
        <v>#REF!</v>
      </c>
      <c r="AU25" s="129" t="e">
        <f t="shared" si="146"/>
        <v>#REF!</v>
      </c>
      <c r="AV25" s="129" t="e">
        <f t="shared" si="147"/>
        <v>#REF!</v>
      </c>
      <c r="AW25" s="177" t="e">
        <f t="shared" si="148"/>
        <v>#REF!</v>
      </c>
      <c r="AX25" s="190" t="e">
        <f t="shared" si="112"/>
        <v>#REF!</v>
      </c>
    </row>
    <row r="26" spans="1:59" s="24" customFormat="1" ht="15.75" x14ac:dyDescent="0.2">
      <c r="B26" s="12"/>
      <c r="C26" s="12"/>
      <c r="D26"/>
      <c r="G26" s="318"/>
      <c r="H26" s="312"/>
      <c r="I26" s="35">
        <v>0.2</v>
      </c>
      <c r="J26" s="58" t="e">
        <f t="shared" si="113"/>
        <v>#REF!</v>
      </c>
      <c r="K26" s="58" t="e">
        <f t="shared" si="114"/>
        <v>#REF!</v>
      </c>
      <c r="L26" s="58" t="e">
        <f t="shared" si="115"/>
        <v>#REF!</v>
      </c>
      <c r="M26" s="58" t="e">
        <f t="shared" si="116"/>
        <v>#REF!</v>
      </c>
      <c r="N26" s="58" t="e">
        <f t="shared" si="117"/>
        <v>#REF!</v>
      </c>
      <c r="O26" s="58" t="e">
        <f t="shared" si="118"/>
        <v>#REF!</v>
      </c>
      <c r="P26" s="58" t="e">
        <f t="shared" si="119"/>
        <v>#REF!</v>
      </c>
      <c r="Q26" s="58" t="e">
        <f t="shared" si="120"/>
        <v>#REF!</v>
      </c>
      <c r="R26" s="58" t="e">
        <f t="shared" si="121"/>
        <v>#REF!</v>
      </c>
      <c r="S26" s="58" t="e">
        <f t="shared" si="122"/>
        <v>#REF!</v>
      </c>
      <c r="T26" s="58" t="e">
        <f t="shared" si="123"/>
        <v>#REF!</v>
      </c>
      <c r="U26" s="125" t="e">
        <f t="shared" si="124"/>
        <v>#REF!</v>
      </c>
      <c r="V26" s="125" t="e">
        <f t="shared" si="102"/>
        <v>#REF!</v>
      </c>
      <c r="W26" s="59"/>
      <c r="X26" s="72" t="e">
        <f t="shared" si="125"/>
        <v>#REF!</v>
      </c>
      <c r="Y26" s="184" t="e">
        <f t="shared" si="126"/>
        <v>#REF!</v>
      </c>
      <c r="Z26" s="184" t="e">
        <f t="shared" si="127"/>
        <v>#REF!</v>
      </c>
      <c r="AA26" s="184" t="e">
        <f t="shared" si="128"/>
        <v>#REF!</v>
      </c>
      <c r="AB26" s="184" t="e">
        <f t="shared" si="129"/>
        <v>#REF!</v>
      </c>
      <c r="AC26" s="184" t="e">
        <f t="shared" si="130"/>
        <v>#REF!</v>
      </c>
      <c r="AD26" s="184" t="e">
        <f t="shared" si="131"/>
        <v>#REF!</v>
      </c>
      <c r="AE26" s="60" t="e">
        <f t="shared" si="132"/>
        <v>#REF!</v>
      </c>
      <c r="AF26" s="184" t="e">
        <f t="shared" si="133"/>
        <v>#REF!</v>
      </c>
      <c r="AG26" s="184" t="e">
        <f t="shared" si="134"/>
        <v>#REF!</v>
      </c>
      <c r="AH26" s="184" t="e">
        <f t="shared" si="135"/>
        <v>#REF!</v>
      </c>
      <c r="AI26" s="184" t="e">
        <f t="shared" si="136"/>
        <v>#REF!</v>
      </c>
      <c r="AJ26" s="184" t="e">
        <f t="shared" si="105"/>
        <v>#REF!</v>
      </c>
      <c r="AK26" s="185"/>
      <c r="AL26" s="129" t="e">
        <f t="shared" si="137"/>
        <v>#REF!</v>
      </c>
      <c r="AM26" s="129" t="e">
        <f t="shared" si="138"/>
        <v>#REF!</v>
      </c>
      <c r="AN26" s="129" t="e">
        <f t="shared" si="139"/>
        <v>#REF!</v>
      </c>
      <c r="AO26" s="129" t="e">
        <f t="shared" si="140"/>
        <v>#REF!</v>
      </c>
      <c r="AP26" s="129" t="e">
        <f t="shared" si="141"/>
        <v>#REF!</v>
      </c>
      <c r="AQ26" s="129" t="e">
        <f t="shared" si="142"/>
        <v>#REF!</v>
      </c>
      <c r="AR26" s="129" t="e">
        <f t="shared" si="143"/>
        <v>#REF!</v>
      </c>
      <c r="AS26" s="129" t="e">
        <f t="shared" si="144"/>
        <v>#REF!</v>
      </c>
      <c r="AT26" s="129" t="e">
        <f t="shared" si="145"/>
        <v>#REF!</v>
      </c>
      <c r="AU26" s="129" t="e">
        <f t="shared" si="146"/>
        <v>#REF!</v>
      </c>
      <c r="AV26" s="129" t="e">
        <f t="shared" si="147"/>
        <v>#REF!</v>
      </c>
      <c r="AW26" s="177" t="e">
        <f t="shared" si="148"/>
        <v>#REF!</v>
      </c>
      <c r="AX26" s="190" t="e">
        <f t="shared" si="112"/>
        <v>#REF!</v>
      </c>
    </row>
    <row r="27" spans="1:59" s="24" customFormat="1" ht="15.75" x14ac:dyDescent="0.2">
      <c r="D27"/>
      <c r="G27" s="318"/>
      <c r="H27" s="312"/>
      <c r="I27" s="69">
        <v>0.20499999999999999</v>
      </c>
      <c r="J27" s="58" t="e">
        <f t="shared" si="113"/>
        <v>#REF!</v>
      </c>
      <c r="K27" s="58" t="e">
        <f t="shared" si="114"/>
        <v>#REF!</v>
      </c>
      <c r="L27" s="58" t="e">
        <f t="shared" si="115"/>
        <v>#REF!</v>
      </c>
      <c r="M27" s="58" t="e">
        <f t="shared" si="116"/>
        <v>#REF!</v>
      </c>
      <c r="N27" s="58" t="e">
        <f t="shared" si="117"/>
        <v>#REF!</v>
      </c>
      <c r="O27" s="58" t="e">
        <f t="shared" si="118"/>
        <v>#REF!</v>
      </c>
      <c r="P27" s="58" t="e">
        <f t="shared" si="119"/>
        <v>#REF!</v>
      </c>
      <c r="Q27" s="58" t="e">
        <f t="shared" si="120"/>
        <v>#REF!</v>
      </c>
      <c r="R27" s="58" t="e">
        <f t="shared" si="121"/>
        <v>#REF!</v>
      </c>
      <c r="S27" s="58" t="e">
        <f t="shared" si="122"/>
        <v>#REF!</v>
      </c>
      <c r="T27" s="125" t="e">
        <f t="shared" si="123"/>
        <v>#REF!</v>
      </c>
      <c r="U27" s="125" t="e">
        <f t="shared" si="124"/>
        <v>#REF!</v>
      </c>
      <c r="V27" s="125" t="e">
        <f t="shared" si="102"/>
        <v>#REF!</v>
      </c>
      <c r="W27" s="179"/>
      <c r="X27" s="72" t="e">
        <f t="shared" si="125"/>
        <v>#REF!</v>
      </c>
      <c r="Y27" s="184" t="e">
        <f t="shared" si="126"/>
        <v>#REF!</v>
      </c>
      <c r="Z27" s="184" t="e">
        <f t="shared" si="127"/>
        <v>#REF!</v>
      </c>
      <c r="AA27" s="184" t="e">
        <f t="shared" si="128"/>
        <v>#REF!</v>
      </c>
      <c r="AB27" s="184" t="e">
        <f t="shared" si="129"/>
        <v>#REF!</v>
      </c>
      <c r="AC27" s="184" t="e">
        <f t="shared" si="130"/>
        <v>#REF!</v>
      </c>
      <c r="AD27" s="184" t="e">
        <f t="shared" si="131"/>
        <v>#REF!</v>
      </c>
      <c r="AE27" s="184" t="e">
        <f t="shared" si="132"/>
        <v>#REF!</v>
      </c>
      <c r="AF27" s="60" t="e">
        <f t="shared" si="133"/>
        <v>#REF!</v>
      </c>
      <c r="AG27" s="184" t="e">
        <f t="shared" si="134"/>
        <v>#REF!</v>
      </c>
      <c r="AH27" s="184" t="e">
        <f t="shared" si="135"/>
        <v>#REF!</v>
      </c>
      <c r="AI27" s="184" t="e">
        <f t="shared" si="136"/>
        <v>#REF!</v>
      </c>
      <c r="AJ27" s="184" t="e">
        <f t="shared" si="105"/>
        <v>#REF!</v>
      </c>
      <c r="AK27" s="70"/>
      <c r="AL27" s="129" t="e">
        <f t="shared" si="137"/>
        <v>#REF!</v>
      </c>
      <c r="AM27" s="129" t="e">
        <f t="shared" si="138"/>
        <v>#REF!</v>
      </c>
      <c r="AN27" s="129" t="e">
        <f t="shared" si="139"/>
        <v>#REF!</v>
      </c>
      <c r="AO27" s="129" t="e">
        <f t="shared" si="140"/>
        <v>#REF!</v>
      </c>
      <c r="AP27" s="129" t="e">
        <f t="shared" si="141"/>
        <v>#REF!</v>
      </c>
      <c r="AQ27" s="129" t="e">
        <f t="shared" si="142"/>
        <v>#REF!</v>
      </c>
      <c r="AR27" s="129" t="e">
        <f t="shared" si="143"/>
        <v>#REF!</v>
      </c>
      <c r="AS27" s="129" t="e">
        <f t="shared" si="144"/>
        <v>#REF!</v>
      </c>
      <c r="AT27" s="129" t="e">
        <f t="shared" si="145"/>
        <v>#REF!</v>
      </c>
      <c r="AU27" s="129" t="e">
        <f t="shared" si="146"/>
        <v>#REF!</v>
      </c>
      <c r="AV27" s="129" t="e">
        <f t="shared" si="147"/>
        <v>#REF!</v>
      </c>
      <c r="AW27" s="177" t="e">
        <f t="shared" si="148"/>
        <v>#REF!</v>
      </c>
      <c r="AX27" s="190" t="e">
        <f t="shared" si="112"/>
        <v>#REF!</v>
      </c>
    </row>
    <row r="28" spans="1:59" s="24" customFormat="1" ht="15.75" x14ac:dyDescent="0.2">
      <c r="D28"/>
      <c r="G28" s="318"/>
      <c r="H28" s="312"/>
      <c r="I28" s="35">
        <v>0.21</v>
      </c>
      <c r="J28" s="133" t="e">
        <f t="shared" si="113"/>
        <v>#REF!</v>
      </c>
      <c r="K28" s="133" t="e">
        <f t="shared" si="114"/>
        <v>#REF!</v>
      </c>
      <c r="L28" s="133" t="e">
        <f t="shared" si="115"/>
        <v>#REF!</v>
      </c>
      <c r="M28" s="133" t="e">
        <f t="shared" si="116"/>
        <v>#REF!</v>
      </c>
      <c r="N28" s="133" t="e">
        <f t="shared" si="117"/>
        <v>#REF!</v>
      </c>
      <c r="O28" s="133" t="e">
        <f t="shared" si="118"/>
        <v>#REF!</v>
      </c>
      <c r="P28" s="133" t="e">
        <f t="shared" si="119"/>
        <v>#REF!</v>
      </c>
      <c r="Q28" s="133" t="e">
        <f t="shared" si="120"/>
        <v>#REF!</v>
      </c>
      <c r="R28" s="133" t="e">
        <f t="shared" si="121"/>
        <v>#REF!</v>
      </c>
      <c r="S28" s="133" t="e">
        <f t="shared" si="122"/>
        <v>#REF!</v>
      </c>
      <c r="T28" s="128" t="e">
        <f t="shared" si="123"/>
        <v>#REF!</v>
      </c>
      <c r="U28" s="125" t="e">
        <f t="shared" si="124"/>
        <v>#REF!</v>
      </c>
      <c r="V28" s="128" t="e">
        <f t="shared" si="102"/>
        <v>#REF!</v>
      </c>
      <c r="W28" s="179"/>
      <c r="X28" s="72" t="e">
        <f t="shared" si="125"/>
        <v>#REF!</v>
      </c>
      <c r="Y28" s="184" t="e">
        <f t="shared" si="126"/>
        <v>#REF!</v>
      </c>
      <c r="Z28" s="184" t="e">
        <f t="shared" si="127"/>
        <v>#REF!</v>
      </c>
      <c r="AA28" s="184" t="e">
        <f t="shared" si="128"/>
        <v>#REF!</v>
      </c>
      <c r="AB28" s="184" t="e">
        <f t="shared" si="129"/>
        <v>#REF!</v>
      </c>
      <c r="AC28" s="184" t="e">
        <f t="shared" si="130"/>
        <v>#REF!</v>
      </c>
      <c r="AD28" s="184" t="e">
        <f t="shared" si="131"/>
        <v>#REF!</v>
      </c>
      <c r="AE28" s="184" t="e">
        <f t="shared" si="132"/>
        <v>#REF!</v>
      </c>
      <c r="AF28" s="184" t="e">
        <f t="shared" si="133"/>
        <v>#REF!</v>
      </c>
      <c r="AG28" s="60" t="e">
        <f t="shared" si="134"/>
        <v>#REF!</v>
      </c>
      <c r="AH28" s="184" t="e">
        <f t="shared" si="135"/>
        <v>#REF!</v>
      </c>
      <c r="AI28" s="184" t="e">
        <f t="shared" si="136"/>
        <v>#REF!</v>
      </c>
      <c r="AJ28" s="184" t="e">
        <f t="shared" si="105"/>
        <v>#REF!</v>
      </c>
      <c r="AK28" s="70"/>
      <c r="AL28" s="129" t="e">
        <f t="shared" si="137"/>
        <v>#REF!</v>
      </c>
      <c r="AM28" s="129" t="e">
        <f t="shared" si="138"/>
        <v>#REF!</v>
      </c>
      <c r="AN28" s="129" t="e">
        <f t="shared" si="139"/>
        <v>#REF!</v>
      </c>
      <c r="AO28" s="129" t="e">
        <f t="shared" si="140"/>
        <v>#REF!</v>
      </c>
      <c r="AP28" s="129" t="e">
        <f t="shared" si="141"/>
        <v>#REF!</v>
      </c>
      <c r="AQ28" s="129" t="e">
        <f t="shared" si="142"/>
        <v>#REF!</v>
      </c>
      <c r="AR28" s="129" t="e">
        <f t="shared" si="143"/>
        <v>#REF!</v>
      </c>
      <c r="AS28" s="129" t="e">
        <f t="shared" si="144"/>
        <v>#REF!</v>
      </c>
      <c r="AT28" s="129" t="e">
        <f t="shared" si="145"/>
        <v>#REF!</v>
      </c>
      <c r="AU28" s="129" t="e">
        <f t="shared" si="146"/>
        <v>#REF!</v>
      </c>
      <c r="AV28" s="129" t="e">
        <f t="shared" si="147"/>
        <v>#REF!</v>
      </c>
      <c r="AW28" s="177" t="e">
        <f t="shared" si="148"/>
        <v>#REF!</v>
      </c>
      <c r="AX28" s="190" t="e">
        <f t="shared" si="112"/>
        <v>#REF!</v>
      </c>
    </row>
    <row r="29" spans="1:59" s="24" customFormat="1" ht="15.75" x14ac:dyDescent="0.2">
      <c r="D29"/>
      <c r="G29" s="318"/>
      <c r="H29" s="312"/>
      <c r="I29" s="35">
        <v>0.22</v>
      </c>
      <c r="J29" s="129" t="e">
        <f t="shared" si="113"/>
        <v>#REF!</v>
      </c>
      <c r="K29" s="129" t="e">
        <f t="shared" si="114"/>
        <v>#REF!</v>
      </c>
      <c r="L29" s="129" t="e">
        <f t="shared" si="115"/>
        <v>#REF!</v>
      </c>
      <c r="M29" s="129" t="e">
        <f t="shared" si="116"/>
        <v>#REF!</v>
      </c>
      <c r="N29" s="129" t="e">
        <f t="shared" si="117"/>
        <v>#REF!</v>
      </c>
      <c r="O29" s="129" t="e">
        <f t="shared" si="118"/>
        <v>#REF!</v>
      </c>
      <c r="P29" s="129" t="e">
        <f t="shared" si="119"/>
        <v>#REF!</v>
      </c>
      <c r="Q29" s="129" t="e">
        <f t="shared" si="120"/>
        <v>#REF!</v>
      </c>
      <c r="R29" s="129" t="e">
        <f t="shared" si="121"/>
        <v>#REF!</v>
      </c>
      <c r="S29" s="129" t="e">
        <f t="shared" si="122"/>
        <v>#REF!</v>
      </c>
      <c r="T29" s="129" t="e">
        <f t="shared" si="123"/>
        <v>#REF!</v>
      </c>
      <c r="U29" s="125" t="e">
        <f t="shared" si="124"/>
        <v>#REF!</v>
      </c>
      <c r="V29" s="129" t="e">
        <f t="shared" si="102"/>
        <v>#REF!</v>
      </c>
      <c r="W29" s="179"/>
      <c r="X29" s="72" t="e">
        <f t="shared" si="125"/>
        <v>#REF!</v>
      </c>
      <c r="Y29" s="184" t="e">
        <f t="shared" si="126"/>
        <v>#REF!</v>
      </c>
      <c r="Z29" s="184" t="e">
        <f t="shared" si="127"/>
        <v>#REF!</v>
      </c>
      <c r="AA29" s="184" t="e">
        <f t="shared" si="128"/>
        <v>#REF!</v>
      </c>
      <c r="AB29" s="184" t="e">
        <f t="shared" si="129"/>
        <v>#REF!</v>
      </c>
      <c r="AC29" s="184" t="e">
        <f t="shared" si="130"/>
        <v>#REF!</v>
      </c>
      <c r="AD29" s="184" t="e">
        <f t="shared" si="131"/>
        <v>#REF!</v>
      </c>
      <c r="AE29" s="184" t="e">
        <f t="shared" si="132"/>
        <v>#REF!</v>
      </c>
      <c r="AF29" s="184" t="e">
        <f t="shared" si="133"/>
        <v>#REF!</v>
      </c>
      <c r="AG29" s="184" t="e">
        <f t="shared" si="134"/>
        <v>#REF!</v>
      </c>
      <c r="AH29" s="60" t="e">
        <f t="shared" si="135"/>
        <v>#REF!</v>
      </c>
      <c r="AI29" s="184" t="e">
        <f t="shared" si="136"/>
        <v>#REF!</v>
      </c>
      <c r="AJ29" s="184" t="e">
        <f t="shared" si="105"/>
        <v>#REF!</v>
      </c>
      <c r="AK29" s="70"/>
      <c r="AL29" s="129" t="e">
        <f t="shared" si="137"/>
        <v>#REF!</v>
      </c>
      <c r="AM29" s="129" t="e">
        <f t="shared" si="138"/>
        <v>#REF!</v>
      </c>
      <c r="AN29" s="129" t="e">
        <f t="shared" si="139"/>
        <v>#REF!</v>
      </c>
      <c r="AO29" s="129" t="e">
        <f t="shared" si="140"/>
        <v>#REF!</v>
      </c>
      <c r="AP29" s="129" t="e">
        <f t="shared" si="141"/>
        <v>#REF!</v>
      </c>
      <c r="AQ29" s="129" t="e">
        <f t="shared" si="142"/>
        <v>#REF!</v>
      </c>
      <c r="AR29" s="129" t="e">
        <f t="shared" si="143"/>
        <v>#REF!</v>
      </c>
      <c r="AS29" s="129" t="e">
        <f t="shared" si="144"/>
        <v>#REF!</v>
      </c>
      <c r="AT29" s="129" t="e">
        <f t="shared" si="145"/>
        <v>#REF!</v>
      </c>
      <c r="AU29" s="129" t="e">
        <f t="shared" si="146"/>
        <v>#REF!</v>
      </c>
      <c r="AV29" s="129" t="e">
        <f t="shared" si="147"/>
        <v>#REF!</v>
      </c>
      <c r="AW29" s="177" t="e">
        <f t="shared" si="148"/>
        <v>#REF!</v>
      </c>
      <c r="AX29" s="190" t="e">
        <f t="shared" si="112"/>
        <v>#REF!</v>
      </c>
    </row>
    <row r="30" spans="1:59" s="24" customFormat="1" ht="15.75" x14ac:dyDescent="0.2">
      <c r="D30"/>
      <c r="G30" s="318"/>
      <c r="H30" s="312"/>
      <c r="I30" s="180">
        <v>0.22500000000000001</v>
      </c>
      <c r="J30" s="129" t="e">
        <f t="shared" ref="J30" si="149">$B$4/C15</f>
        <v>#REF!</v>
      </c>
      <c r="K30" s="129" t="e">
        <f t="shared" ref="K30" si="150">$B$5/C15</f>
        <v>#REF!</v>
      </c>
      <c r="L30" s="129" t="e">
        <f t="shared" ref="L30" si="151">$B$6/C15</f>
        <v>#REF!</v>
      </c>
      <c r="M30" s="129" t="e">
        <f t="shared" ref="M30" si="152">$B$7/C15</f>
        <v>#REF!</v>
      </c>
      <c r="N30" s="129" t="e">
        <f t="shared" ref="N30" si="153">$B$8/C15</f>
        <v>#REF!</v>
      </c>
      <c r="O30" s="129" t="e">
        <f t="shared" ref="O30" si="154">$B$9/C15</f>
        <v>#REF!</v>
      </c>
      <c r="P30" s="129" t="e">
        <f t="shared" ref="P30" si="155">$B$10/C15</f>
        <v>#REF!</v>
      </c>
      <c r="Q30" s="129" t="e">
        <f t="shared" ref="Q30" si="156">$B$11/C15</f>
        <v>#REF!</v>
      </c>
      <c r="R30" s="129" t="e">
        <f t="shared" ref="R30" si="157">$B$12/C15</f>
        <v>#REF!</v>
      </c>
      <c r="S30" s="129" t="e">
        <f t="shared" ref="S30" si="158">$B$13/C15</f>
        <v>#REF!</v>
      </c>
      <c r="T30" s="129" t="e">
        <f t="shared" ref="T30" si="159">$B$14/C15</f>
        <v>#REF!</v>
      </c>
      <c r="U30" s="125" t="e">
        <f t="shared" ref="U30" si="160">$B$15/C15</f>
        <v>#REF!</v>
      </c>
      <c r="V30" s="129" t="e">
        <f t="shared" si="102"/>
        <v>#REF!</v>
      </c>
      <c r="W30" s="179"/>
      <c r="X30" s="72" t="e">
        <f t="shared" ref="X30" si="161">$C$4/C15</f>
        <v>#REF!</v>
      </c>
      <c r="Y30" s="184" t="e">
        <f t="shared" ref="Y30" si="162">$C$5/C15</f>
        <v>#REF!</v>
      </c>
      <c r="Z30" s="184" t="e">
        <f t="shared" ref="Z30" si="163">$C$6/C15</f>
        <v>#REF!</v>
      </c>
      <c r="AA30" s="184" t="e">
        <f t="shared" ref="AA30" si="164">$C$7/C15</f>
        <v>#REF!</v>
      </c>
      <c r="AB30" s="184" t="e">
        <f t="shared" ref="AB30" si="165">$C$8/C15</f>
        <v>#REF!</v>
      </c>
      <c r="AC30" s="184" t="e">
        <f t="shared" ref="AC30" si="166">$C$9/C15</f>
        <v>#REF!</v>
      </c>
      <c r="AD30" s="184" t="e">
        <f t="shared" ref="AD30" si="167">$C$10/C15</f>
        <v>#REF!</v>
      </c>
      <c r="AE30" s="184" t="e">
        <f t="shared" ref="AE30" si="168">$C$11/C15</f>
        <v>#REF!</v>
      </c>
      <c r="AF30" s="184" t="e">
        <f t="shared" ref="AF30" si="169">$C$12/C15</f>
        <v>#REF!</v>
      </c>
      <c r="AG30" s="184" t="e">
        <f t="shared" ref="AG30" si="170">$C$13/C15</f>
        <v>#REF!</v>
      </c>
      <c r="AH30" s="184" t="e">
        <f t="shared" ref="AH30" si="171">$C$14/C15</f>
        <v>#REF!</v>
      </c>
      <c r="AI30" s="60" t="e">
        <f t="shared" ref="AI30" si="172">$C$15/C15</f>
        <v>#REF!</v>
      </c>
      <c r="AJ30" s="184" t="e">
        <f t="shared" si="105"/>
        <v>#REF!</v>
      </c>
      <c r="AK30" s="70"/>
      <c r="AL30" s="129" t="e">
        <f t="shared" ref="AL30" si="173">$D$4/C15</f>
        <v>#REF!</v>
      </c>
      <c r="AM30" s="129" t="e">
        <f t="shared" ref="AM30" si="174">$D$5/C15</f>
        <v>#REF!</v>
      </c>
      <c r="AN30" s="129" t="e">
        <f t="shared" ref="AN30" si="175">$D$6/C15</f>
        <v>#REF!</v>
      </c>
      <c r="AO30" s="129" t="e">
        <f t="shared" ref="AO30" si="176">$D$7/C15</f>
        <v>#REF!</v>
      </c>
      <c r="AP30" s="129" t="e">
        <f t="shared" ref="AP30" si="177">$D$8/C15</f>
        <v>#REF!</v>
      </c>
      <c r="AQ30" s="129" t="e">
        <f t="shared" ref="AQ30" si="178">$D$9/C15</f>
        <v>#REF!</v>
      </c>
      <c r="AR30" s="129" t="e">
        <f t="shared" ref="AR30" si="179">$D$10/C15</f>
        <v>#REF!</v>
      </c>
      <c r="AS30" s="129" t="e">
        <f t="shared" ref="AS30" si="180">$D$11/C15</f>
        <v>#REF!</v>
      </c>
      <c r="AT30" s="129" t="e">
        <f t="shared" ref="AT30" si="181">$D$12/C15</f>
        <v>#REF!</v>
      </c>
      <c r="AU30" s="129" t="e">
        <f t="shared" ref="AU30" si="182">$D$13/C15</f>
        <v>#REF!</v>
      </c>
      <c r="AV30" s="129" t="e">
        <f t="shared" ref="AV30" si="183">$D$14/C15</f>
        <v>#REF!</v>
      </c>
      <c r="AW30" s="177" t="e">
        <f t="shared" ref="AW30" si="184">$D$15/C15</f>
        <v>#REF!</v>
      </c>
      <c r="AX30" s="190" t="e">
        <f t="shared" si="112"/>
        <v>#REF!</v>
      </c>
    </row>
    <row r="31" spans="1:59" s="24" customFormat="1" ht="15.75" x14ac:dyDescent="0.2">
      <c r="D31"/>
      <c r="G31" s="318"/>
      <c r="H31" s="313"/>
      <c r="I31" s="35">
        <v>0.23</v>
      </c>
      <c r="J31" s="133" t="e">
        <f>$B$4/C16</f>
        <v>#REF!</v>
      </c>
      <c r="K31" s="133" t="e">
        <f>$B$5/C16</f>
        <v>#REF!</v>
      </c>
      <c r="L31" s="133" t="e">
        <f>$B$6/C16</f>
        <v>#REF!</v>
      </c>
      <c r="M31" s="133" t="e">
        <f>$B$7/C16</f>
        <v>#REF!</v>
      </c>
      <c r="N31" s="133" t="e">
        <f>$B$8/C16</f>
        <v>#REF!</v>
      </c>
      <c r="O31" s="133" t="e">
        <f>$B$9/C16</f>
        <v>#REF!</v>
      </c>
      <c r="P31" s="133" t="e">
        <f>$B$10/C16</f>
        <v>#REF!</v>
      </c>
      <c r="Q31" s="133" t="e">
        <f>$B$11/C16</f>
        <v>#REF!</v>
      </c>
      <c r="R31" s="133" t="e">
        <f>$B$12/C16</f>
        <v>#REF!</v>
      </c>
      <c r="S31" s="133" t="e">
        <f>$B$13/C16</f>
        <v>#REF!</v>
      </c>
      <c r="T31" s="128" t="e">
        <f>$B$14/C16</f>
        <v>#REF!</v>
      </c>
      <c r="U31" s="125" t="e">
        <f t="shared" si="124"/>
        <v>#REF!</v>
      </c>
      <c r="V31" s="125" t="e">
        <f t="shared" si="102"/>
        <v>#REF!</v>
      </c>
      <c r="W31" s="179"/>
      <c r="X31" s="72" t="e">
        <f>$C$4/C16</f>
        <v>#REF!</v>
      </c>
      <c r="Y31" s="184" t="e">
        <f>$C$5/C16</f>
        <v>#REF!</v>
      </c>
      <c r="Z31" s="184" t="e">
        <f>$C$6/C16</f>
        <v>#REF!</v>
      </c>
      <c r="AA31" s="184" t="e">
        <f>$C$7/C16</f>
        <v>#REF!</v>
      </c>
      <c r="AB31" s="184" t="e">
        <f>$C$8/C16</f>
        <v>#REF!</v>
      </c>
      <c r="AC31" s="184" t="e">
        <f>$C$9/C16</f>
        <v>#REF!</v>
      </c>
      <c r="AD31" s="184" t="e">
        <f>$C$10/C16</f>
        <v>#REF!</v>
      </c>
      <c r="AE31" s="184" t="e">
        <f>$C$11/C16</f>
        <v>#REF!</v>
      </c>
      <c r="AF31" s="184" t="e">
        <f>$C$12/C16</f>
        <v>#REF!</v>
      </c>
      <c r="AG31" s="184" t="e">
        <f>$C$13/C16</f>
        <v>#REF!</v>
      </c>
      <c r="AH31" s="184" t="e">
        <f>$C$14/C16</f>
        <v>#REF!</v>
      </c>
      <c r="AI31" s="184" t="e">
        <f t="shared" si="136"/>
        <v>#REF!</v>
      </c>
      <c r="AJ31" s="60" t="e">
        <f t="shared" ref="AJ31" si="185">$C$16/C16</f>
        <v>#REF!</v>
      </c>
      <c r="AK31" s="70"/>
      <c r="AL31" s="129" t="e">
        <f>$D$4/C16</f>
        <v>#REF!</v>
      </c>
      <c r="AM31" s="129" t="e">
        <f>$D$5/C16</f>
        <v>#REF!</v>
      </c>
      <c r="AN31" s="129" t="e">
        <f>$D$6/C16</f>
        <v>#REF!</v>
      </c>
      <c r="AO31" s="129" t="e">
        <f>$D$7/C16</f>
        <v>#REF!</v>
      </c>
      <c r="AP31" s="129" t="e">
        <f>$D$8/C16</f>
        <v>#REF!</v>
      </c>
      <c r="AQ31" s="129" t="e">
        <f>$D$9/C16</f>
        <v>#REF!</v>
      </c>
      <c r="AR31" s="129" t="e">
        <f>$D$10/C16</f>
        <v>#REF!</v>
      </c>
      <c r="AS31" s="129" t="e">
        <f>$D$11/C16</f>
        <v>#REF!</v>
      </c>
      <c r="AT31" s="129" t="e">
        <f>$D$12/C16</f>
        <v>#REF!</v>
      </c>
      <c r="AU31" s="129" t="e">
        <f>$D$13/C16</f>
        <v>#REF!</v>
      </c>
      <c r="AV31" s="129" t="e">
        <f>$D$14/C16</f>
        <v>#REF!</v>
      </c>
      <c r="AW31" s="177" t="e">
        <f t="shared" si="148"/>
        <v>#REF!</v>
      </c>
      <c r="AX31" s="190" t="e">
        <f t="shared" ref="AX31" si="186">$D$16/C16</f>
        <v>#REF!</v>
      </c>
    </row>
    <row r="32" spans="1:59" ht="4.5" customHeight="1" x14ac:dyDescent="0.25">
      <c r="A32" s="24"/>
      <c r="B32" s="24"/>
      <c r="C32" s="24"/>
      <c r="G32" s="318"/>
      <c r="H32" s="27"/>
      <c r="I32" s="36"/>
      <c r="J32" s="137"/>
      <c r="K32" s="138"/>
      <c r="L32" s="138"/>
      <c r="M32" s="138"/>
      <c r="N32" s="138"/>
      <c r="O32" s="139"/>
      <c r="P32" s="193"/>
      <c r="Q32" s="193"/>
      <c r="R32" s="193"/>
      <c r="S32" s="193"/>
      <c r="T32" s="193"/>
      <c r="U32" s="193"/>
      <c r="V32" s="193"/>
      <c r="W32" s="193"/>
      <c r="X32" s="193"/>
      <c r="Y32" s="138"/>
      <c r="Z32" s="138"/>
      <c r="AA32" s="138"/>
      <c r="AB32" s="138"/>
      <c r="AC32" s="139"/>
      <c r="AD32" s="193"/>
      <c r="AE32" s="193"/>
      <c r="AF32" s="193"/>
      <c r="AG32" s="193"/>
      <c r="AH32" s="193"/>
      <c r="AI32" s="193"/>
      <c r="AJ32" s="193"/>
      <c r="AK32" s="193"/>
      <c r="AL32" s="154"/>
      <c r="AM32" s="155"/>
      <c r="AN32" s="155"/>
      <c r="AO32" s="155"/>
      <c r="AP32" s="155"/>
      <c r="AQ32" s="156"/>
      <c r="AR32" s="193"/>
      <c r="AS32" s="193"/>
      <c r="AT32" s="193"/>
      <c r="AU32" s="193"/>
      <c r="AV32" s="142"/>
      <c r="AW32" s="142"/>
      <c r="AX32" s="194"/>
    </row>
    <row r="33" spans="1:87" ht="15.75" customHeight="1" x14ac:dyDescent="0.25">
      <c r="A33" s="24"/>
      <c r="G33" s="318"/>
      <c r="H33" s="314" t="s">
        <v>48</v>
      </c>
      <c r="I33" s="32">
        <v>0</v>
      </c>
      <c r="J33" s="58" t="e">
        <f t="shared" ref="J33" si="187">$B$4/D4</f>
        <v>#REF!</v>
      </c>
      <c r="K33" s="58" t="e">
        <f t="shared" ref="K33" si="188">$B$5/D4</f>
        <v>#REF!</v>
      </c>
      <c r="L33" s="58" t="e">
        <f t="shared" ref="L33" si="189">$B$6/D4</f>
        <v>#REF!</v>
      </c>
      <c r="M33" s="58" t="e">
        <f t="shared" ref="M33" si="190">$B$7/D4</f>
        <v>#REF!</v>
      </c>
      <c r="N33" s="58" t="e">
        <f t="shared" ref="N33" si="191">$B$8/D4</f>
        <v>#REF!</v>
      </c>
      <c r="O33" s="58" t="e">
        <f t="shared" ref="O33" si="192">$B$9/D4</f>
        <v>#REF!</v>
      </c>
      <c r="P33" s="58" t="e">
        <f>$B$10/D4</f>
        <v>#REF!</v>
      </c>
      <c r="Q33" s="58" t="e">
        <f>$B$11/D4</f>
        <v>#REF!</v>
      </c>
      <c r="R33" s="58" t="e">
        <f>$B$12/D4</f>
        <v>#REF!</v>
      </c>
      <c r="S33" s="58" t="e">
        <f>$B$13/D4</f>
        <v>#REF!</v>
      </c>
      <c r="T33" s="58" t="e">
        <f>$B$14/D4</f>
        <v>#REF!</v>
      </c>
      <c r="U33" s="125" t="e">
        <f>$B$15/D4</f>
        <v>#REF!</v>
      </c>
      <c r="V33" s="125" t="e">
        <f t="shared" ref="V33:V44" si="193">$B$16/D4</f>
        <v>#REF!</v>
      </c>
      <c r="W33" s="59"/>
      <c r="X33" s="58" t="e">
        <f t="shared" ref="X33" si="194">$C$4/D4</f>
        <v>#REF!</v>
      </c>
      <c r="Y33" s="58" t="e">
        <f t="shared" ref="Y33" si="195">$C$5/D4</f>
        <v>#REF!</v>
      </c>
      <c r="Z33" s="58" t="e">
        <f t="shared" ref="Z33" si="196">$C$6/D4</f>
        <v>#REF!</v>
      </c>
      <c r="AA33" s="58" t="e">
        <f t="shared" ref="AA33" si="197">$C$7/D4</f>
        <v>#REF!</v>
      </c>
      <c r="AB33" s="58" t="e">
        <f t="shared" ref="AB33" si="198">$C$8/D4</f>
        <v>#REF!</v>
      </c>
      <c r="AC33" s="58" t="e">
        <f t="shared" ref="AC33" si="199">$C$9/D4</f>
        <v>#REF!</v>
      </c>
      <c r="AD33" s="58" t="e">
        <f>$C$10/D4</f>
        <v>#REF!</v>
      </c>
      <c r="AE33" s="58" t="e">
        <f>$C$11/D4</f>
        <v>#REF!</v>
      </c>
      <c r="AF33" s="58" t="e">
        <f>$C$12/D4</f>
        <v>#REF!</v>
      </c>
      <c r="AG33" s="58" t="e">
        <f>$C$13/D4</f>
        <v>#REF!</v>
      </c>
      <c r="AH33" s="58" t="e">
        <f>$C$14/D4</f>
        <v>#REF!</v>
      </c>
      <c r="AI33" s="58" t="e">
        <f>$C$15/D4</f>
        <v>#REF!</v>
      </c>
      <c r="AJ33" s="58" t="e">
        <f t="shared" ref="AJ33:AJ44" si="200">$C$16/D4</f>
        <v>#REF!</v>
      </c>
      <c r="AK33" s="144"/>
      <c r="AL33" s="130" t="e">
        <f t="shared" ref="AL33" si="201">$D$4/D4</f>
        <v>#REF!</v>
      </c>
      <c r="AM33" s="129" t="e">
        <f t="shared" ref="AM33" si="202">$D$5/D4</f>
        <v>#REF!</v>
      </c>
      <c r="AN33" s="129" t="e">
        <f>$D$6/D4</f>
        <v>#REF!</v>
      </c>
      <c r="AO33" s="129" t="e">
        <f>$D$7/D4</f>
        <v>#REF!</v>
      </c>
      <c r="AP33" s="129" t="e">
        <f>$D$8/D4</f>
        <v>#REF!</v>
      </c>
      <c r="AQ33" s="129" t="e">
        <f>$D$9/D4</f>
        <v>#REF!</v>
      </c>
      <c r="AR33" s="129" t="e">
        <f>$D$10/D4</f>
        <v>#REF!</v>
      </c>
      <c r="AS33" s="129" t="e">
        <f>$D$11/D4</f>
        <v>#REF!</v>
      </c>
      <c r="AT33" s="129" t="e">
        <f>$D$12/D4</f>
        <v>#REF!</v>
      </c>
      <c r="AU33" s="129" t="e">
        <f>$D$13/D4</f>
        <v>#REF!</v>
      </c>
      <c r="AV33" s="129" t="e">
        <f>$D$14/D4</f>
        <v>#REF!</v>
      </c>
      <c r="AW33" s="177" t="e">
        <f>$D$15/D4</f>
        <v>#REF!</v>
      </c>
      <c r="AX33" s="190" t="e">
        <f t="shared" ref="AX33:AX44" si="203">$D$16/D4</f>
        <v>#REF!</v>
      </c>
      <c r="AY33" s="23"/>
      <c r="AZ33" s="23"/>
      <c r="BA33" s="23"/>
      <c r="BB33" s="23"/>
      <c r="BC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</row>
    <row r="34" spans="1:87" ht="15.75" x14ac:dyDescent="0.25">
      <c r="A34" s="24"/>
      <c r="B34" s="28"/>
      <c r="G34" s="318"/>
      <c r="H34" s="315"/>
      <c r="I34" s="33">
        <v>0.12</v>
      </c>
      <c r="J34" s="58" t="e">
        <f t="shared" ref="J34:J43" si="204">$B$4/D5</f>
        <v>#REF!</v>
      </c>
      <c r="K34" s="58" t="e">
        <f t="shared" ref="K34:K43" si="205">$B$5/D5</f>
        <v>#REF!</v>
      </c>
      <c r="L34" s="58" t="e">
        <f t="shared" ref="L34:L43" si="206">$B$6/D5</f>
        <v>#REF!</v>
      </c>
      <c r="M34" s="58" t="e">
        <f t="shared" ref="M34:M43" si="207">$B$7/D5</f>
        <v>#REF!</v>
      </c>
      <c r="N34" s="58" t="e">
        <f t="shared" ref="N34:N43" si="208">$B$8/D5</f>
        <v>#REF!</v>
      </c>
      <c r="O34" s="58" t="e">
        <f t="shared" ref="O34:O43" si="209">$B$9/D5</f>
        <v>#REF!</v>
      </c>
      <c r="P34" s="58" t="e">
        <f t="shared" ref="P34:P43" si="210">$B$10/D5</f>
        <v>#REF!</v>
      </c>
      <c r="Q34" s="58" t="e">
        <f t="shared" ref="Q34:Q43" si="211">$B$11/D5</f>
        <v>#REF!</v>
      </c>
      <c r="R34" s="58" t="e">
        <f t="shared" ref="R34:R43" si="212">$B$12/D5</f>
        <v>#REF!</v>
      </c>
      <c r="S34" s="58" t="e">
        <f t="shared" ref="S34:S43" si="213">$B$13/D5</f>
        <v>#REF!</v>
      </c>
      <c r="T34" s="58" t="e">
        <f t="shared" ref="T34:T42" si="214">$B$14/D5</f>
        <v>#REF!</v>
      </c>
      <c r="U34" s="125" t="e">
        <f t="shared" ref="U34:U45" si="215">$B$15/D5</f>
        <v>#REF!</v>
      </c>
      <c r="V34" s="125" t="e">
        <f t="shared" si="193"/>
        <v>#REF!</v>
      </c>
      <c r="W34" s="59"/>
      <c r="X34" s="58" t="e">
        <f t="shared" ref="X34:X43" si="216">$C$4/D5</f>
        <v>#REF!</v>
      </c>
      <c r="Y34" s="58" t="e">
        <f t="shared" ref="Y34:Y43" si="217">$C$5/D5</f>
        <v>#REF!</v>
      </c>
      <c r="Z34" s="58" t="e">
        <f t="shared" ref="Z34:Z43" si="218">$C$6/D5</f>
        <v>#REF!</v>
      </c>
      <c r="AA34" s="58" t="e">
        <f t="shared" ref="AA34:AA43" si="219">$C$7/D5</f>
        <v>#REF!</v>
      </c>
      <c r="AB34" s="58" t="e">
        <f t="shared" ref="AB34:AB43" si="220">$C$8/D5</f>
        <v>#REF!</v>
      </c>
      <c r="AC34" s="58" t="e">
        <f t="shared" ref="AC34:AC43" si="221">$C$9/D5</f>
        <v>#REF!</v>
      </c>
      <c r="AD34" s="58" t="e">
        <f t="shared" ref="AD34:AD43" si="222">$C$10/D5</f>
        <v>#REF!</v>
      </c>
      <c r="AE34" s="58" t="e">
        <f t="shared" ref="AE34:AE43" si="223">$C$11/D5</f>
        <v>#REF!</v>
      </c>
      <c r="AF34" s="58" t="e">
        <f t="shared" ref="AF34:AF43" si="224">$C$12/D5</f>
        <v>#REF!</v>
      </c>
      <c r="AG34" s="58" t="e">
        <f t="shared" ref="AG34:AG43" si="225">$C$13/D5</f>
        <v>#REF!</v>
      </c>
      <c r="AH34" s="58" t="e">
        <f t="shared" ref="AH34:AH43" si="226">$C$14/D5</f>
        <v>#REF!</v>
      </c>
      <c r="AI34" s="58" t="e">
        <f t="shared" ref="AI34:AI45" si="227">$C$15/D5</f>
        <v>#REF!</v>
      </c>
      <c r="AJ34" s="58" t="e">
        <f t="shared" si="200"/>
        <v>#REF!</v>
      </c>
      <c r="AK34" s="144"/>
      <c r="AL34" s="131" t="e">
        <f t="shared" ref="AL34:AL43" si="228">$D$4/D5</f>
        <v>#REF!</v>
      </c>
      <c r="AM34" s="130" t="e">
        <f t="shared" ref="AM34:AM43" si="229">$D$5/D5</f>
        <v>#REF!</v>
      </c>
      <c r="AN34" s="129" t="e">
        <f t="shared" ref="AN34:AN43" si="230">$D$6/D5</f>
        <v>#REF!</v>
      </c>
      <c r="AO34" s="129" t="e">
        <f t="shared" ref="AO34:AO43" si="231">$D$7/D5</f>
        <v>#REF!</v>
      </c>
      <c r="AP34" s="129" t="e">
        <f t="shared" ref="AP34:AP43" si="232">$D$8/D5</f>
        <v>#REF!</v>
      </c>
      <c r="AQ34" s="129" t="e">
        <f t="shared" ref="AQ34:AQ43" si="233">$D$9/D5</f>
        <v>#REF!</v>
      </c>
      <c r="AR34" s="129" t="e">
        <f t="shared" ref="AR34:AR43" si="234">$D$10/D5</f>
        <v>#REF!</v>
      </c>
      <c r="AS34" s="129" t="e">
        <f t="shared" ref="AS34:AS43" si="235">$D$11/D5</f>
        <v>#REF!</v>
      </c>
      <c r="AT34" s="129" t="e">
        <f t="shared" ref="AT34:AT43" si="236">$D$12/D5</f>
        <v>#REF!</v>
      </c>
      <c r="AU34" s="129" t="e">
        <f t="shared" ref="AU34:AU43" si="237">$D$13/D5</f>
        <v>#REF!</v>
      </c>
      <c r="AV34" s="129" t="e">
        <f t="shared" ref="AV34:AV43" si="238">$D$14/D5</f>
        <v>#REF!</v>
      </c>
      <c r="AW34" s="177" t="e">
        <f t="shared" ref="AW34:AW45" si="239">$D$15/D5</f>
        <v>#REF!</v>
      </c>
      <c r="AX34" s="190" t="e">
        <f t="shared" si="203"/>
        <v>#REF!</v>
      </c>
      <c r="BC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</row>
    <row r="35" spans="1:87" ht="15.75" x14ac:dyDescent="0.25">
      <c r="A35" s="24"/>
      <c r="B35" s="24"/>
      <c r="G35" s="318"/>
      <c r="H35" s="315"/>
      <c r="I35" s="33">
        <v>0.17</v>
      </c>
      <c r="J35" s="58" t="e">
        <f t="shared" si="204"/>
        <v>#REF!</v>
      </c>
      <c r="K35" s="58" t="e">
        <f t="shared" si="205"/>
        <v>#REF!</v>
      </c>
      <c r="L35" s="58" t="e">
        <f t="shared" si="206"/>
        <v>#REF!</v>
      </c>
      <c r="M35" s="58" t="e">
        <f t="shared" si="207"/>
        <v>#REF!</v>
      </c>
      <c r="N35" s="58" t="e">
        <f t="shared" si="208"/>
        <v>#REF!</v>
      </c>
      <c r="O35" s="58" t="e">
        <f t="shared" si="209"/>
        <v>#REF!</v>
      </c>
      <c r="P35" s="58" t="e">
        <f t="shared" si="210"/>
        <v>#REF!</v>
      </c>
      <c r="Q35" s="58" t="e">
        <f t="shared" si="211"/>
        <v>#REF!</v>
      </c>
      <c r="R35" s="58" t="e">
        <f t="shared" si="212"/>
        <v>#REF!</v>
      </c>
      <c r="S35" s="58" t="e">
        <f t="shared" si="213"/>
        <v>#REF!</v>
      </c>
      <c r="T35" s="58" t="e">
        <f t="shared" si="214"/>
        <v>#REF!</v>
      </c>
      <c r="U35" s="125" t="e">
        <f t="shared" si="215"/>
        <v>#REF!</v>
      </c>
      <c r="V35" s="125" t="e">
        <f t="shared" si="193"/>
        <v>#REF!</v>
      </c>
      <c r="W35" s="59"/>
      <c r="X35" s="58" t="e">
        <f t="shared" si="216"/>
        <v>#REF!</v>
      </c>
      <c r="Y35" s="58" t="e">
        <f t="shared" si="217"/>
        <v>#REF!</v>
      </c>
      <c r="Z35" s="58" t="e">
        <f t="shared" si="218"/>
        <v>#REF!</v>
      </c>
      <c r="AA35" s="58" t="e">
        <f t="shared" si="219"/>
        <v>#REF!</v>
      </c>
      <c r="AB35" s="58" t="e">
        <f t="shared" si="220"/>
        <v>#REF!</v>
      </c>
      <c r="AC35" s="58" t="e">
        <f t="shared" si="221"/>
        <v>#REF!</v>
      </c>
      <c r="AD35" s="58" t="e">
        <f t="shared" si="222"/>
        <v>#REF!</v>
      </c>
      <c r="AE35" s="58" t="e">
        <f t="shared" si="223"/>
        <v>#REF!</v>
      </c>
      <c r="AF35" s="58" t="e">
        <f t="shared" si="224"/>
        <v>#REF!</v>
      </c>
      <c r="AG35" s="58" t="e">
        <f t="shared" si="225"/>
        <v>#REF!</v>
      </c>
      <c r="AH35" s="58" t="e">
        <f t="shared" si="226"/>
        <v>#REF!</v>
      </c>
      <c r="AI35" s="58" t="e">
        <f t="shared" si="227"/>
        <v>#REF!</v>
      </c>
      <c r="AJ35" s="58" t="e">
        <f t="shared" si="200"/>
        <v>#REF!</v>
      </c>
      <c r="AK35" s="144"/>
      <c r="AL35" s="131" t="e">
        <f t="shared" si="228"/>
        <v>#REF!</v>
      </c>
      <c r="AM35" s="129" t="e">
        <f t="shared" si="229"/>
        <v>#REF!</v>
      </c>
      <c r="AN35" s="130" t="e">
        <f t="shared" si="230"/>
        <v>#REF!</v>
      </c>
      <c r="AO35" s="129" t="e">
        <f t="shared" si="231"/>
        <v>#REF!</v>
      </c>
      <c r="AP35" s="129" t="e">
        <f t="shared" si="232"/>
        <v>#REF!</v>
      </c>
      <c r="AQ35" s="129" t="e">
        <f t="shared" si="233"/>
        <v>#REF!</v>
      </c>
      <c r="AR35" s="129" t="e">
        <f t="shared" si="234"/>
        <v>#REF!</v>
      </c>
      <c r="AS35" s="129" t="e">
        <f t="shared" si="235"/>
        <v>#REF!</v>
      </c>
      <c r="AT35" s="129" t="e">
        <f t="shared" si="236"/>
        <v>#REF!</v>
      </c>
      <c r="AU35" s="129" t="e">
        <f t="shared" si="237"/>
        <v>#REF!</v>
      </c>
      <c r="AV35" s="129" t="e">
        <f t="shared" si="238"/>
        <v>#REF!</v>
      </c>
      <c r="AW35" s="177" t="e">
        <f t="shared" si="239"/>
        <v>#REF!</v>
      </c>
      <c r="AX35" s="190" t="e">
        <f t="shared" si="203"/>
        <v>#REF!</v>
      </c>
      <c r="BC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</row>
    <row r="36" spans="1:87" ht="15.75" x14ac:dyDescent="0.25">
      <c r="A36" s="29"/>
      <c r="B36" s="30"/>
      <c r="G36" s="318"/>
      <c r="H36" s="315"/>
      <c r="I36" s="34">
        <v>0.17499999999999999</v>
      </c>
      <c r="J36" s="58" t="e">
        <f t="shared" si="204"/>
        <v>#REF!</v>
      </c>
      <c r="K36" s="58" t="e">
        <f t="shared" si="205"/>
        <v>#REF!</v>
      </c>
      <c r="L36" s="58" t="e">
        <f t="shared" si="206"/>
        <v>#REF!</v>
      </c>
      <c r="M36" s="58" t="e">
        <f t="shared" si="207"/>
        <v>#REF!</v>
      </c>
      <c r="N36" s="58" t="e">
        <f t="shared" si="208"/>
        <v>#REF!</v>
      </c>
      <c r="O36" s="58" t="e">
        <f t="shared" si="209"/>
        <v>#REF!</v>
      </c>
      <c r="P36" s="58" t="e">
        <f t="shared" si="210"/>
        <v>#REF!</v>
      </c>
      <c r="Q36" s="58" t="e">
        <f t="shared" si="211"/>
        <v>#REF!</v>
      </c>
      <c r="R36" s="58" t="e">
        <f t="shared" si="212"/>
        <v>#REF!</v>
      </c>
      <c r="S36" s="58" t="e">
        <f t="shared" si="213"/>
        <v>#REF!</v>
      </c>
      <c r="T36" s="58" t="e">
        <f t="shared" si="214"/>
        <v>#REF!</v>
      </c>
      <c r="U36" s="125" t="e">
        <f t="shared" si="215"/>
        <v>#REF!</v>
      </c>
      <c r="V36" s="125" t="e">
        <f t="shared" si="193"/>
        <v>#REF!</v>
      </c>
      <c r="W36" s="59"/>
      <c r="X36" s="58" t="e">
        <f t="shared" si="216"/>
        <v>#REF!</v>
      </c>
      <c r="Y36" s="58" t="e">
        <f t="shared" si="217"/>
        <v>#REF!</v>
      </c>
      <c r="Z36" s="58" t="e">
        <f t="shared" si="218"/>
        <v>#REF!</v>
      </c>
      <c r="AA36" s="58" t="e">
        <f t="shared" si="219"/>
        <v>#REF!</v>
      </c>
      <c r="AB36" s="58" t="e">
        <f t="shared" si="220"/>
        <v>#REF!</v>
      </c>
      <c r="AC36" s="58" t="e">
        <f t="shared" si="221"/>
        <v>#REF!</v>
      </c>
      <c r="AD36" s="58" t="e">
        <f t="shared" si="222"/>
        <v>#REF!</v>
      </c>
      <c r="AE36" s="58" t="e">
        <f t="shared" si="223"/>
        <v>#REF!</v>
      </c>
      <c r="AF36" s="58" t="e">
        <f t="shared" si="224"/>
        <v>#REF!</v>
      </c>
      <c r="AG36" s="58" t="e">
        <f t="shared" si="225"/>
        <v>#REF!</v>
      </c>
      <c r="AH36" s="58" t="e">
        <f t="shared" si="226"/>
        <v>#REF!</v>
      </c>
      <c r="AI36" s="58" t="e">
        <f t="shared" si="227"/>
        <v>#REF!</v>
      </c>
      <c r="AJ36" s="58" t="e">
        <f t="shared" si="200"/>
        <v>#REF!</v>
      </c>
      <c r="AK36" s="144"/>
      <c r="AL36" s="131" t="e">
        <f t="shared" si="228"/>
        <v>#REF!</v>
      </c>
      <c r="AM36" s="129" t="e">
        <f t="shared" si="229"/>
        <v>#REF!</v>
      </c>
      <c r="AN36" s="129" t="e">
        <f t="shared" si="230"/>
        <v>#REF!</v>
      </c>
      <c r="AO36" s="130" t="e">
        <f t="shared" si="231"/>
        <v>#REF!</v>
      </c>
      <c r="AP36" s="129" t="e">
        <f t="shared" si="232"/>
        <v>#REF!</v>
      </c>
      <c r="AQ36" s="129" t="e">
        <f t="shared" si="233"/>
        <v>#REF!</v>
      </c>
      <c r="AR36" s="129" t="e">
        <f t="shared" si="234"/>
        <v>#REF!</v>
      </c>
      <c r="AS36" s="129" t="e">
        <f t="shared" si="235"/>
        <v>#REF!</v>
      </c>
      <c r="AT36" s="129" t="e">
        <f t="shared" si="236"/>
        <v>#REF!</v>
      </c>
      <c r="AU36" s="129" t="e">
        <f t="shared" si="237"/>
        <v>#REF!</v>
      </c>
      <c r="AV36" s="129" t="e">
        <f t="shared" si="238"/>
        <v>#REF!</v>
      </c>
      <c r="AW36" s="177" t="e">
        <f t="shared" si="239"/>
        <v>#REF!</v>
      </c>
      <c r="AX36" s="190" t="e">
        <f t="shared" si="203"/>
        <v>#REF!</v>
      </c>
      <c r="BC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</row>
    <row r="37" spans="1:87" ht="15.75" x14ac:dyDescent="0.25">
      <c r="A37" s="29"/>
      <c r="B37" s="30"/>
      <c r="G37" s="318"/>
      <c r="H37" s="315"/>
      <c r="I37" s="33">
        <v>0.18</v>
      </c>
      <c r="J37" s="58" t="e">
        <f t="shared" si="204"/>
        <v>#REF!</v>
      </c>
      <c r="K37" s="58" t="e">
        <f t="shared" si="205"/>
        <v>#REF!</v>
      </c>
      <c r="L37" s="58" t="e">
        <f t="shared" si="206"/>
        <v>#REF!</v>
      </c>
      <c r="M37" s="58" t="e">
        <f t="shared" si="207"/>
        <v>#REF!</v>
      </c>
      <c r="N37" s="58" t="e">
        <f t="shared" si="208"/>
        <v>#REF!</v>
      </c>
      <c r="O37" s="58" t="e">
        <f t="shared" si="209"/>
        <v>#REF!</v>
      </c>
      <c r="P37" s="58" t="e">
        <f t="shared" si="210"/>
        <v>#REF!</v>
      </c>
      <c r="Q37" s="58" t="e">
        <f t="shared" si="211"/>
        <v>#REF!</v>
      </c>
      <c r="R37" s="58" t="e">
        <f t="shared" si="212"/>
        <v>#REF!</v>
      </c>
      <c r="S37" s="58" t="e">
        <f t="shared" si="213"/>
        <v>#REF!</v>
      </c>
      <c r="T37" s="58" t="e">
        <f t="shared" si="214"/>
        <v>#REF!</v>
      </c>
      <c r="U37" s="125" t="e">
        <f t="shared" si="215"/>
        <v>#REF!</v>
      </c>
      <c r="V37" s="125" t="e">
        <f t="shared" si="193"/>
        <v>#REF!</v>
      </c>
      <c r="W37" s="59"/>
      <c r="X37" s="58" t="e">
        <f t="shared" si="216"/>
        <v>#REF!</v>
      </c>
      <c r="Y37" s="58" t="e">
        <f t="shared" si="217"/>
        <v>#REF!</v>
      </c>
      <c r="Z37" s="58" t="e">
        <f t="shared" si="218"/>
        <v>#REF!</v>
      </c>
      <c r="AA37" s="58" t="e">
        <f t="shared" si="219"/>
        <v>#REF!</v>
      </c>
      <c r="AB37" s="58" t="e">
        <f t="shared" si="220"/>
        <v>#REF!</v>
      </c>
      <c r="AC37" s="58" t="e">
        <f t="shared" si="221"/>
        <v>#REF!</v>
      </c>
      <c r="AD37" s="58" t="e">
        <f t="shared" si="222"/>
        <v>#REF!</v>
      </c>
      <c r="AE37" s="58" t="e">
        <f t="shared" si="223"/>
        <v>#REF!</v>
      </c>
      <c r="AF37" s="58" t="e">
        <f t="shared" si="224"/>
        <v>#REF!</v>
      </c>
      <c r="AG37" s="58" t="e">
        <f t="shared" si="225"/>
        <v>#REF!</v>
      </c>
      <c r="AH37" s="58" t="e">
        <f t="shared" si="226"/>
        <v>#REF!</v>
      </c>
      <c r="AI37" s="58" t="e">
        <f t="shared" si="227"/>
        <v>#REF!</v>
      </c>
      <c r="AJ37" s="58" t="e">
        <f t="shared" si="200"/>
        <v>#REF!</v>
      </c>
      <c r="AK37" s="144"/>
      <c r="AL37" s="131" t="e">
        <f t="shared" si="228"/>
        <v>#REF!</v>
      </c>
      <c r="AM37" s="129" t="e">
        <f t="shared" si="229"/>
        <v>#REF!</v>
      </c>
      <c r="AN37" s="129" t="e">
        <f t="shared" si="230"/>
        <v>#REF!</v>
      </c>
      <c r="AO37" s="129" t="e">
        <f t="shared" si="231"/>
        <v>#REF!</v>
      </c>
      <c r="AP37" s="130" t="e">
        <f t="shared" si="232"/>
        <v>#REF!</v>
      </c>
      <c r="AQ37" s="129" t="e">
        <f t="shared" si="233"/>
        <v>#REF!</v>
      </c>
      <c r="AR37" s="129" t="e">
        <f t="shared" si="234"/>
        <v>#REF!</v>
      </c>
      <c r="AS37" s="129" t="e">
        <f t="shared" si="235"/>
        <v>#REF!</v>
      </c>
      <c r="AT37" s="129" t="e">
        <f t="shared" si="236"/>
        <v>#REF!</v>
      </c>
      <c r="AU37" s="129" t="e">
        <f t="shared" si="237"/>
        <v>#REF!</v>
      </c>
      <c r="AV37" s="129" t="e">
        <f t="shared" si="238"/>
        <v>#REF!</v>
      </c>
      <c r="AW37" s="177" t="e">
        <f t="shared" si="239"/>
        <v>#REF!</v>
      </c>
      <c r="AX37" s="190" t="e">
        <f t="shared" si="203"/>
        <v>#REF!</v>
      </c>
      <c r="BC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</row>
    <row r="38" spans="1:87" ht="15.75" x14ac:dyDescent="0.25">
      <c r="A38" s="24"/>
      <c r="B38" s="24"/>
      <c r="G38" s="318"/>
      <c r="H38" s="315"/>
      <c r="I38" s="33">
        <v>0.19</v>
      </c>
      <c r="J38" s="58" t="e">
        <f t="shared" si="204"/>
        <v>#REF!</v>
      </c>
      <c r="K38" s="58" t="e">
        <f t="shared" si="205"/>
        <v>#REF!</v>
      </c>
      <c r="L38" s="58" t="e">
        <f t="shared" si="206"/>
        <v>#REF!</v>
      </c>
      <c r="M38" s="58" t="e">
        <f t="shared" si="207"/>
        <v>#REF!</v>
      </c>
      <c r="N38" s="58" t="e">
        <f t="shared" si="208"/>
        <v>#REF!</v>
      </c>
      <c r="O38" s="58" t="e">
        <f t="shared" si="209"/>
        <v>#REF!</v>
      </c>
      <c r="P38" s="58" t="e">
        <f t="shared" si="210"/>
        <v>#REF!</v>
      </c>
      <c r="Q38" s="58" t="e">
        <f t="shared" si="211"/>
        <v>#REF!</v>
      </c>
      <c r="R38" s="58" t="e">
        <f t="shared" si="212"/>
        <v>#REF!</v>
      </c>
      <c r="S38" s="58" t="e">
        <f t="shared" si="213"/>
        <v>#REF!</v>
      </c>
      <c r="T38" s="58" t="e">
        <f t="shared" si="214"/>
        <v>#REF!</v>
      </c>
      <c r="U38" s="125" t="e">
        <f t="shared" si="215"/>
        <v>#REF!</v>
      </c>
      <c r="V38" s="125" t="e">
        <f t="shared" si="193"/>
        <v>#REF!</v>
      </c>
      <c r="W38" s="59"/>
      <c r="X38" s="58" t="e">
        <f t="shared" si="216"/>
        <v>#REF!</v>
      </c>
      <c r="Y38" s="58" t="e">
        <f t="shared" si="217"/>
        <v>#REF!</v>
      </c>
      <c r="Z38" s="58" t="e">
        <f t="shared" si="218"/>
        <v>#REF!</v>
      </c>
      <c r="AA38" s="58" t="e">
        <f t="shared" si="219"/>
        <v>#REF!</v>
      </c>
      <c r="AB38" s="58" t="e">
        <f t="shared" si="220"/>
        <v>#REF!</v>
      </c>
      <c r="AC38" s="58" t="e">
        <f t="shared" si="221"/>
        <v>#REF!</v>
      </c>
      <c r="AD38" s="58" t="e">
        <f t="shared" si="222"/>
        <v>#REF!</v>
      </c>
      <c r="AE38" s="58" t="e">
        <f t="shared" si="223"/>
        <v>#REF!</v>
      </c>
      <c r="AF38" s="58" t="e">
        <f t="shared" si="224"/>
        <v>#REF!</v>
      </c>
      <c r="AG38" s="58" t="e">
        <f t="shared" si="225"/>
        <v>#REF!</v>
      </c>
      <c r="AH38" s="58" t="e">
        <f t="shared" si="226"/>
        <v>#REF!</v>
      </c>
      <c r="AI38" s="58" t="e">
        <f t="shared" si="227"/>
        <v>#REF!</v>
      </c>
      <c r="AJ38" s="58" t="e">
        <f t="shared" si="200"/>
        <v>#REF!</v>
      </c>
      <c r="AK38" s="144"/>
      <c r="AL38" s="131" t="e">
        <f t="shared" si="228"/>
        <v>#REF!</v>
      </c>
      <c r="AM38" s="129" t="e">
        <f t="shared" si="229"/>
        <v>#REF!</v>
      </c>
      <c r="AN38" s="129" t="e">
        <f t="shared" si="230"/>
        <v>#REF!</v>
      </c>
      <c r="AO38" s="129" t="e">
        <f t="shared" si="231"/>
        <v>#REF!</v>
      </c>
      <c r="AP38" s="129" t="e">
        <f t="shared" si="232"/>
        <v>#REF!</v>
      </c>
      <c r="AQ38" s="130" t="e">
        <f t="shared" si="233"/>
        <v>#REF!</v>
      </c>
      <c r="AR38" s="129" t="e">
        <f t="shared" si="234"/>
        <v>#REF!</v>
      </c>
      <c r="AS38" s="129" t="e">
        <f t="shared" si="235"/>
        <v>#REF!</v>
      </c>
      <c r="AT38" s="129" t="e">
        <f t="shared" si="236"/>
        <v>#REF!</v>
      </c>
      <c r="AU38" s="129" t="e">
        <f t="shared" si="237"/>
        <v>#REF!</v>
      </c>
      <c r="AV38" s="129" t="e">
        <f t="shared" si="238"/>
        <v>#REF!</v>
      </c>
      <c r="AW38" s="177" t="e">
        <f t="shared" si="239"/>
        <v>#REF!</v>
      </c>
      <c r="AX38" s="190" t="e">
        <f t="shared" si="203"/>
        <v>#REF!</v>
      </c>
      <c r="BC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</row>
    <row r="39" spans="1:87" ht="15.75" x14ac:dyDescent="0.25">
      <c r="A39" s="24"/>
      <c r="B39" s="24"/>
      <c r="G39" s="318"/>
      <c r="H39" s="315"/>
      <c r="I39" s="69">
        <v>0.19500000000000001</v>
      </c>
      <c r="J39" s="58" t="e">
        <f t="shared" si="204"/>
        <v>#REF!</v>
      </c>
      <c r="K39" s="58" t="e">
        <f t="shared" si="205"/>
        <v>#REF!</v>
      </c>
      <c r="L39" s="58" t="e">
        <f t="shared" si="206"/>
        <v>#REF!</v>
      </c>
      <c r="M39" s="58" t="e">
        <f t="shared" si="207"/>
        <v>#REF!</v>
      </c>
      <c r="N39" s="58" t="e">
        <f t="shared" si="208"/>
        <v>#REF!</v>
      </c>
      <c r="O39" s="58" t="e">
        <f t="shared" si="209"/>
        <v>#REF!</v>
      </c>
      <c r="P39" s="58" t="e">
        <f t="shared" si="210"/>
        <v>#REF!</v>
      </c>
      <c r="Q39" s="58" t="e">
        <f t="shared" si="211"/>
        <v>#REF!</v>
      </c>
      <c r="R39" s="58" t="e">
        <f t="shared" si="212"/>
        <v>#REF!</v>
      </c>
      <c r="S39" s="58" t="e">
        <f t="shared" si="213"/>
        <v>#REF!</v>
      </c>
      <c r="T39" s="58" t="e">
        <f t="shared" si="214"/>
        <v>#REF!</v>
      </c>
      <c r="U39" s="125" t="e">
        <f t="shared" si="215"/>
        <v>#REF!</v>
      </c>
      <c r="V39" s="125" t="e">
        <f t="shared" si="193"/>
        <v>#REF!</v>
      </c>
      <c r="W39" s="59"/>
      <c r="X39" s="58" t="e">
        <f t="shared" si="216"/>
        <v>#REF!</v>
      </c>
      <c r="Y39" s="58" t="e">
        <f t="shared" si="217"/>
        <v>#REF!</v>
      </c>
      <c r="Z39" s="58" t="e">
        <f t="shared" si="218"/>
        <v>#REF!</v>
      </c>
      <c r="AA39" s="58" t="e">
        <f t="shared" si="219"/>
        <v>#REF!</v>
      </c>
      <c r="AB39" s="58" t="e">
        <f t="shared" si="220"/>
        <v>#REF!</v>
      </c>
      <c r="AC39" s="58" t="e">
        <f t="shared" si="221"/>
        <v>#REF!</v>
      </c>
      <c r="AD39" s="58" t="e">
        <f t="shared" si="222"/>
        <v>#REF!</v>
      </c>
      <c r="AE39" s="58" t="e">
        <f t="shared" si="223"/>
        <v>#REF!</v>
      </c>
      <c r="AF39" s="58" t="e">
        <f t="shared" si="224"/>
        <v>#REF!</v>
      </c>
      <c r="AG39" s="58" t="e">
        <f t="shared" si="225"/>
        <v>#REF!</v>
      </c>
      <c r="AH39" s="58" t="e">
        <f t="shared" si="226"/>
        <v>#REF!</v>
      </c>
      <c r="AI39" s="58" t="e">
        <f t="shared" si="227"/>
        <v>#REF!</v>
      </c>
      <c r="AJ39" s="58" t="e">
        <f t="shared" si="200"/>
        <v>#REF!</v>
      </c>
      <c r="AK39" s="144"/>
      <c r="AL39" s="131" t="e">
        <f t="shared" si="228"/>
        <v>#REF!</v>
      </c>
      <c r="AM39" s="129" t="e">
        <f t="shared" si="229"/>
        <v>#REF!</v>
      </c>
      <c r="AN39" s="129" t="e">
        <f t="shared" si="230"/>
        <v>#REF!</v>
      </c>
      <c r="AO39" s="129" t="e">
        <f t="shared" si="231"/>
        <v>#REF!</v>
      </c>
      <c r="AP39" s="129" t="e">
        <f t="shared" si="232"/>
        <v>#REF!</v>
      </c>
      <c r="AQ39" s="129" t="e">
        <f t="shared" si="233"/>
        <v>#REF!</v>
      </c>
      <c r="AR39" s="130" t="e">
        <f t="shared" si="234"/>
        <v>#REF!</v>
      </c>
      <c r="AS39" s="129" t="e">
        <f t="shared" si="235"/>
        <v>#REF!</v>
      </c>
      <c r="AT39" s="129" t="e">
        <f t="shared" si="236"/>
        <v>#REF!</v>
      </c>
      <c r="AU39" s="129" t="e">
        <f t="shared" si="237"/>
        <v>#REF!</v>
      </c>
      <c r="AV39" s="129" t="e">
        <f t="shared" si="238"/>
        <v>#REF!</v>
      </c>
      <c r="AW39" s="177" t="e">
        <f t="shared" si="239"/>
        <v>#REF!</v>
      </c>
      <c r="AX39" s="190" t="e">
        <f t="shared" si="203"/>
        <v>#REF!</v>
      </c>
      <c r="BC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</row>
    <row r="40" spans="1:87" ht="15.75" x14ac:dyDescent="0.25">
      <c r="A40" s="24"/>
      <c r="B40" s="24"/>
      <c r="G40" s="318"/>
      <c r="H40" s="315"/>
      <c r="I40" s="35">
        <v>0.2</v>
      </c>
      <c r="J40" s="58" t="e">
        <f t="shared" si="204"/>
        <v>#REF!</v>
      </c>
      <c r="K40" s="58" t="e">
        <f t="shared" si="205"/>
        <v>#REF!</v>
      </c>
      <c r="L40" s="58" t="e">
        <f t="shared" si="206"/>
        <v>#REF!</v>
      </c>
      <c r="M40" s="58" t="e">
        <f t="shared" si="207"/>
        <v>#REF!</v>
      </c>
      <c r="N40" s="58" t="e">
        <f t="shared" si="208"/>
        <v>#REF!</v>
      </c>
      <c r="O40" s="58" t="e">
        <f t="shared" si="209"/>
        <v>#REF!</v>
      </c>
      <c r="P40" s="58" t="e">
        <f t="shared" si="210"/>
        <v>#REF!</v>
      </c>
      <c r="Q40" s="58" t="e">
        <f t="shared" si="211"/>
        <v>#REF!</v>
      </c>
      <c r="R40" s="58" t="e">
        <f t="shared" si="212"/>
        <v>#REF!</v>
      </c>
      <c r="S40" s="58" t="e">
        <f t="shared" si="213"/>
        <v>#REF!</v>
      </c>
      <c r="T40" s="58" t="e">
        <f t="shared" si="214"/>
        <v>#REF!</v>
      </c>
      <c r="U40" s="125" t="e">
        <f t="shared" si="215"/>
        <v>#REF!</v>
      </c>
      <c r="V40" s="125" t="e">
        <f t="shared" si="193"/>
        <v>#REF!</v>
      </c>
      <c r="W40" s="59"/>
      <c r="X40" s="58" t="e">
        <f t="shared" si="216"/>
        <v>#REF!</v>
      </c>
      <c r="Y40" s="58" t="e">
        <f t="shared" si="217"/>
        <v>#REF!</v>
      </c>
      <c r="Z40" s="58" t="e">
        <f t="shared" si="218"/>
        <v>#REF!</v>
      </c>
      <c r="AA40" s="58" t="e">
        <f t="shared" si="219"/>
        <v>#REF!</v>
      </c>
      <c r="AB40" s="58" t="e">
        <f t="shared" si="220"/>
        <v>#REF!</v>
      </c>
      <c r="AC40" s="58" t="e">
        <f t="shared" si="221"/>
        <v>#REF!</v>
      </c>
      <c r="AD40" s="58" t="e">
        <f t="shared" si="222"/>
        <v>#REF!</v>
      </c>
      <c r="AE40" s="58" t="e">
        <f t="shared" si="223"/>
        <v>#REF!</v>
      </c>
      <c r="AF40" s="58" t="e">
        <f t="shared" si="224"/>
        <v>#REF!</v>
      </c>
      <c r="AG40" s="58" t="e">
        <f t="shared" si="225"/>
        <v>#REF!</v>
      </c>
      <c r="AH40" s="58" t="e">
        <f t="shared" si="226"/>
        <v>#REF!</v>
      </c>
      <c r="AI40" s="58" t="e">
        <f t="shared" si="227"/>
        <v>#REF!</v>
      </c>
      <c r="AJ40" s="58" t="e">
        <f t="shared" si="200"/>
        <v>#REF!</v>
      </c>
      <c r="AK40" s="144"/>
      <c r="AL40" s="131" t="e">
        <f t="shared" si="228"/>
        <v>#REF!</v>
      </c>
      <c r="AM40" s="129" t="e">
        <f t="shared" si="229"/>
        <v>#REF!</v>
      </c>
      <c r="AN40" s="129" t="e">
        <f t="shared" si="230"/>
        <v>#REF!</v>
      </c>
      <c r="AO40" s="129" t="e">
        <f t="shared" si="231"/>
        <v>#REF!</v>
      </c>
      <c r="AP40" s="129" t="e">
        <f t="shared" si="232"/>
        <v>#REF!</v>
      </c>
      <c r="AQ40" s="129" t="e">
        <f t="shared" si="233"/>
        <v>#REF!</v>
      </c>
      <c r="AR40" s="129" t="e">
        <f t="shared" si="234"/>
        <v>#REF!</v>
      </c>
      <c r="AS40" s="130" t="e">
        <f t="shared" si="235"/>
        <v>#REF!</v>
      </c>
      <c r="AT40" s="129" t="e">
        <f t="shared" si="236"/>
        <v>#REF!</v>
      </c>
      <c r="AU40" s="129" t="e">
        <f t="shared" si="237"/>
        <v>#REF!</v>
      </c>
      <c r="AV40" s="129" t="e">
        <f t="shared" si="238"/>
        <v>#REF!</v>
      </c>
      <c r="AW40" s="177" t="e">
        <f t="shared" si="239"/>
        <v>#REF!</v>
      </c>
      <c r="AX40" s="190" t="e">
        <f t="shared" si="203"/>
        <v>#REF!</v>
      </c>
      <c r="BC40" s="23"/>
      <c r="BD40" s="23"/>
      <c r="BE40" s="23"/>
      <c r="BF40" s="23"/>
      <c r="BG40" s="26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</row>
    <row r="41" spans="1:87" ht="15.95" customHeight="1" x14ac:dyDescent="0.25">
      <c r="A41" s="24"/>
      <c r="B41" s="24"/>
      <c r="G41" s="318"/>
      <c r="H41" s="315"/>
      <c r="I41" s="69">
        <v>0.20499999999999999</v>
      </c>
      <c r="J41" s="58" t="e">
        <f t="shared" si="204"/>
        <v>#REF!</v>
      </c>
      <c r="K41" s="58" t="e">
        <f t="shared" si="205"/>
        <v>#REF!</v>
      </c>
      <c r="L41" s="58" t="e">
        <f t="shared" si="206"/>
        <v>#REF!</v>
      </c>
      <c r="M41" s="58" t="e">
        <f t="shared" si="207"/>
        <v>#REF!</v>
      </c>
      <c r="N41" s="58" t="e">
        <f t="shared" si="208"/>
        <v>#REF!</v>
      </c>
      <c r="O41" s="58" t="e">
        <f t="shared" si="209"/>
        <v>#REF!</v>
      </c>
      <c r="P41" s="58" t="e">
        <f t="shared" si="210"/>
        <v>#REF!</v>
      </c>
      <c r="Q41" s="58" t="e">
        <f t="shared" si="211"/>
        <v>#REF!</v>
      </c>
      <c r="R41" s="58" t="e">
        <f t="shared" si="212"/>
        <v>#REF!</v>
      </c>
      <c r="S41" s="58" t="e">
        <f t="shared" si="213"/>
        <v>#REF!</v>
      </c>
      <c r="T41" s="58" t="e">
        <f t="shared" si="214"/>
        <v>#REF!</v>
      </c>
      <c r="U41" s="125" t="e">
        <f t="shared" si="215"/>
        <v>#REF!</v>
      </c>
      <c r="V41" s="125" t="e">
        <f t="shared" si="193"/>
        <v>#REF!</v>
      </c>
      <c r="W41" s="59"/>
      <c r="X41" s="58" t="e">
        <f t="shared" si="216"/>
        <v>#REF!</v>
      </c>
      <c r="Y41" s="58" t="e">
        <f t="shared" si="217"/>
        <v>#REF!</v>
      </c>
      <c r="Z41" s="58" t="e">
        <f t="shared" si="218"/>
        <v>#REF!</v>
      </c>
      <c r="AA41" s="58" t="e">
        <f t="shared" si="219"/>
        <v>#REF!</v>
      </c>
      <c r="AB41" s="58" t="e">
        <f t="shared" si="220"/>
        <v>#REF!</v>
      </c>
      <c r="AC41" s="58" t="e">
        <f t="shared" si="221"/>
        <v>#REF!</v>
      </c>
      <c r="AD41" s="58" t="e">
        <f t="shared" si="222"/>
        <v>#REF!</v>
      </c>
      <c r="AE41" s="58" t="e">
        <f t="shared" si="223"/>
        <v>#REF!</v>
      </c>
      <c r="AF41" s="58" t="e">
        <f t="shared" si="224"/>
        <v>#REF!</v>
      </c>
      <c r="AG41" s="58" t="e">
        <f t="shared" si="225"/>
        <v>#REF!</v>
      </c>
      <c r="AH41" s="58" t="e">
        <f t="shared" si="226"/>
        <v>#REF!</v>
      </c>
      <c r="AI41" s="58" t="e">
        <f t="shared" si="227"/>
        <v>#REF!</v>
      </c>
      <c r="AJ41" s="58" t="e">
        <f t="shared" si="200"/>
        <v>#REF!</v>
      </c>
      <c r="AK41" s="144"/>
      <c r="AL41" s="131" t="e">
        <f t="shared" si="228"/>
        <v>#REF!</v>
      </c>
      <c r="AM41" s="129" t="e">
        <f t="shared" si="229"/>
        <v>#REF!</v>
      </c>
      <c r="AN41" s="129" t="e">
        <f t="shared" si="230"/>
        <v>#REF!</v>
      </c>
      <c r="AO41" s="129" t="e">
        <f t="shared" si="231"/>
        <v>#REF!</v>
      </c>
      <c r="AP41" s="129" t="e">
        <f t="shared" si="232"/>
        <v>#REF!</v>
      </c>
      <c r="AQ41" s="129" t="e">
        <f t="shared" si="233"/>
        <v>#REF!</v>
      </c>
      <c r="AR41" s="129" t="e">
        <f t="shared" si="234"/>
        <v>#REF!</v>
      </c>
      <c r="AS41" s="129" t="e">
        <f t="shared" si="235"/>
        <v>#REF!</v>
      </c>
      <c r="AT41" s="130" t="e">
        <f t="shared" si="236"/>
        <v>#REF!</v>
      </c>
      <c r="AU41" s="129" t="e">
        <f t="shared" si="237"/>
        <v>#REF!</v>
      </c>
      <c r="AV41" s="129" t="e">
        <f t="shared" si="238"/>
        <v>#REF!</v>
      </c>
      <c r="AW41" s="177" t="e">
        <f t="shared" si="239"/>
        <v>#REF!</v>
      </c>
      <c r="AX41" s="190" t="e">
        <f t="shared" si="203"/>
        <v>#REF!</v>
      </c>
      <c r="BC41" s="23"/>
      <c r="BD41" s="23"/>
      <c r="BE41" s="23"/>
      <c r="BF41" s="23"/>
      <c r="BG41" s="26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</row>
    <row r="42" spans="1:87" ht="15.95" customHeight="1" x14ac:dyDescent="0.25">
      <c r="A42" s="24"/>
      <c r="B42" s="24"/>
      <c r="G42" s="318"/>
      <c r="H42" s="315"/>
      <c r="I42" s="35">
        <v>0.21</v>
      </c>
      <c r="J42" s="133" t="e">
        <f t="shared" si="204"/>
        <v>#REF!</v>
      </c>
      <c r="K42" s="133" t="e">
        <f t="shared" si="205"/>
        <v>#REF!</v>
      </c>
      <c r="L42" s="133" t="e">
        <f t="shared" si="206"/>
        <v>#REF!</v>
      </c>
      <c r="M42" s="133" t="e">
        <f t="shared" si="207"/>
        <v>#REF!</v>
      </c>
      <c r="N42" s="133" t="e">
        <f t="shared" si="208"/>
        <v>#REF!</v>
      </c>
      <c r="O42" s="133" t="e">
        <f t="shared" si="209"/>
        <v>#REF!</v>
      </c>
      <c r="P42" s="133" t="e">
        <f t="shared" si="210"/>
        <v>#REF!</v>
      </c>
      <c r="Q42" s="133" t="e">
        <f t="shared" si="211"/>
        <v>#REF!</v>
      </c>
      <c r="R42" s="133" t="e">
        <f t="shared" si="212"/>
        <v>#REF!</v>
      </c>
      <c r="S42" s="133" t="e">
        <f t="shared" si="213"/>
        <v>#REF!</v>
      </c>
      <c r="T42" s="133" t="e">
        <f t="shared" si="214"/>
        <v>#REF!</v>
      </c>
      <c r="U42" s="125" t="e">
        <f t="shared" si="215"/>
        <v>#REF!</v>
      </c>
      <c r="V42" s="128" t="e">
        <f t="shared" si="193"/>
        <v>#REF!</v>
      </c>
      <c r="W42" s="59"/>
      <c r="X42" s="133" t="e">
        <f t="shared" si="216"/>
        <v>#REF!</v>
      </c>
      <c r="Y42" s="133" t="e">
        <f t="shared" si="217"/>
        <v>#REF!</v>
      </c>
      <c r="Z42" s="133" t="e">
        <f t="shared" si="218"/>
        <v>#REF!</v>
      </c>
      <c r="AA42" s="133" t="e">
        <f t="shared" si="219"/>
        <v>#REF!</v>
      </c>
      <c r="AB42" s="133" t="e">
        <f t="shared" si="220"/>
        <v>#REF!</v>
      </c>
      <c r="AC42" s="133" t="e">
        <f t="shared" si="221"/>
        <v>#REF!</v>
      </c>
      <c r="AD42" s="133" t="e">
        <f t="shared" si="222"/>
        <v>#REF!</v>
      </c>
      <c r="AE42" s="133" t="e">
        <f t="shared" si="223"/>
        <v>#REF!</v>
      </c>
      <c r="AF42" s="133" t="e">
        <f t="shared" si="224"/>
        <v>#REF!</v>
      </c>
      <c r="AG42" s="133" t="e">
        <f t="shared" si="225"/>
        <v>#REF!</v>
      </c>
      <c r="AH42" s="133" t="e">
        <f t="shared" si="226"/>
        <v>#REF!</v>
      </c>
      <c r="AI42" s="58" t="e">
        <f t="shared" si="227"/>
        <v>#REF!</v>
      </c>
      <c r="AJ42" s="133" t="e">
        <f t="shared" si="200"/>
        <v>#REF!</v>
      </c>
      <c r="AK42" s="144"/>
      <c r="AL42" s="131" t="e">
        <f t="shared" si="228"/>
        <v>#REF!</v>
      </c>
      <c r="AM42" s="129" t="e">
        <f t="shared" si="229"/>
        <v>#REF!</v>
      </c>
      <c r="AN42" s="129" t="e">
        <f t="shared" si="230"/>
        <v>#REF!</v>
      </c>
      <c r="AO42" s="129" t="e">
        <f t="shared" si="231"/>
        <v>#REF!</v>
      </c>
      <c r="AP42" s="129" t="e">
        <f t="shared" si="232"/>
        <v>#REF!</v>
      </c>
      <c r="AQ42" s="129" t="e">
        <f t="shared" si="233"/>
        <v>#REF!</v>
      </c>
      <c r="AR42" s="129" t="e">
        <f t="shared" si="234"/>
        <v>#REF!</v>
      </c>
      <c r="AS42" s="129" t="e">
        <f t="shared" si="235"/>
        <v>#REF!</v>
      </c>
      <c r="AT42" s="129" t="e">
        <f t="shared" si="236"/>
        <v>#REF!</v>
      </c>
      <c r="AU42" s="130" t="e">
        <f t="shared" si="237"/>
        <v>#REF!</v>
      </c>
      <c r="AV42" s="129" t="e">
        <f t="shared" si="238"/>
        <v>#REF!</v>
      </c>
      <c r="AW42" s="177" t="e">
        <f t="shared" si="239"/>
        <v>#REF!</v>
      </c>
      <c r="AX42" s="190" t="e">
        <f t="shared" si="203"/>
        <v>#REF!</v>
      </c>
      <c r="BC42" s="23"/>
      <c r="BD42" s="23"/>
      <c r="BE42" s="23"/>
      <c r="BF42" s="23"/>
      <c r="BG42" s="26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</row>
    <row r="43" spans="1:87" ht="15.75" x14ac:dyDescent="0.25">
      <c r="A43" s="24"/>
      <c r="B43" s="24"/>
      <c r="G43" s="318"/>
      <c r="H43" s="315"/>
      <c r="I43" s="143">
        <v>0.22</v>
      </c>
      <c r="J43" s="129" t="e">
        <f t="shared" si="204"/>
        <v>#REF!</v>
      </c>
      <c r="K43" s="129" t="e">
        <f t="shared" si="205"/>
        <v>#REF!</v>
      </c>
      <c r="L43" s="129" t="e">
        <f t="shared" si="206"/>
        <v>#REF!</v>
      </c>
      <c r="M43" s="129" t="e">
        <f t="shared" si="207"/>
        <v>#REF!</v>
      </c>
      <c r="N43" s="129" t="e">
        <f t="shared" si="208"/>
        <v>#REF!</v>
      </c>
      <c r="O43" s="129" t="e">
        <f t="shared" si="209"/>
        <v>#REF!</v>
      </c>
      <c r="P43" s="129" t="e">
        <f t="shared" si="210"/>
        <v>#REF!</v>
      </c>
      <c r="Q43" s="129" t="e">
        <f t="shared" si="211"/>
        <v>#REF!</v>
      </c>
      <c r="R43" s="129" t="e">
        <f t="shared" si="212"/>
        <v>#REF!</v>
      </c>
      <c r="S43" s="129" t="e">
        <f t="shared" si="213"/>
        <v>#REF!</v>
      </c>
      <c r="T43" s="129" t="e">
        <f>$B$14/D14</f>
        <v>#REF!</v>
      </c>
      <c r="U43" s="125" t="e">
        <f t="shared" si="215"/>
        <v>#REF!</v>
      </c>
      <c r="V43" s="129" t="e">
        <f t="shared" si="193"/>
        <v>#REF!</v>
      </c>
      <c r="W43" s="132"/>
      <c r="X43" s="129" t="e">
        <f t="shared" si="216"/>
        <v>#REF!</v>
      </c>
      <c r="Y43" s="129" t="e">
        <f t="shared" si="217"/>
        <v>#REF!</v>
      </c>
      <c r="Z43" s="129" t="e">
        <f t="shared" si="218"/>
        <v>#REF!</v>
      </c>
      <c r="AA43" s="129" t="e">
        <f t="shared" si="219"/>
        <v>#REF!</v>
      </c>
      <c r="AB43" s="129" t="e">
        <f t="shared" si="220"/>
        <v>#REF!</v>
      </c>
      <c r="AC43" s="129" t="e">
        <f t="shared" si="221"/>
        <v>#REF!</v>
      </c>
      <c r="AD43" s="129" t="e">
        <f t="shared" si="222"/>
        <v>#REF!</v>
      </c>
      <c r="AE43" s="129" t="e">
        <f t="shared" si="223"/>
        <v>#REF!</v>
      </c>
      <c r="AF43" s="129" t="e">
        <f t="shared" si="224"/>
        <v>#REF!</v>
      </c>
      <c r="AG43" s="129" t="e">
        <f t="shared" si="225"/>
        <v>#REF!</v>
      </c>
      <c r="AH43" s="129" t="e">
        <f t="shared" si="226"/>
        <v>#REF!</v>
      </c>
      <c r="AI43" s="58" t="e">
        <f t="shared" si="227"/>
        <v>#REF!</v>
      </c>
      <c r="AJ43" s="129" t="e">
        <f t="shared" si="200"/>
        <v>#REF!</v>
      </c>
      <c r="AK43" s="153"/>
      <c r="AL43" s="131" t="e">
        <f t="shared" si="228"/>
        <v>#REF!</v>
      </c>
      <c r="AM43" s="129" t="e">
        <f t="shared" si="229"/>
        <v>#REF!</v>
      </c>
      <c r="AN43" s="129" t="e">
        <f t="shared" si="230"/>
        <v>#REF!</v>
      </c>
      <c r="AO43" s="129" t="e">
        <f t="shared" si="231"/>
        <v>#REF!</v>
      </c>
      <c r="AP43" s="129" t="e">
        <f t="shared" si="232"/>
        <v>#REF!</v>
      </c>
      <c r="AQ43" s="129" t="e">
        <f t="shared" si="233"/>
        <v>#REF!</v>
      </c>
      <c r="AR43" s="129" t="e">
        <f t="shared" si="234"/>
        <v>#REF!</v>
      </c>
      <c r="AS43" s="129" t="e">
        <f t="shared" si="235"/>
        <v>#REF!</v>
      </c>
      <c r="AT43" s="129" t="e">
        <f t="shared" si="236"/>
        <v>#REF!</v>
      </c>
      <c r="AU43" s="129" t="e">
        <f t="shared" si="237"/>
        <v>#REF!</v>
      </c>
      <c r="AV43" s="130" t="e">
        <f t="shared" si="238"/>
        <v>#REF!</v>
      </c>
      <c r="AW43" s="177" t="e">
        <f t="shared" si="239"/>
        <v>#REF!</v>
      </c>
      <c r="AX43" s="190" t="e">
        <f t="shared" si="203"/>
        <v>#REF!</v>
      </c>
      <c r="AY43" s="23"/>
      <c r="AZ43" s="23"/>
      <c r="BA43" s="23"/>
      <c r="BB43" s="23"/>
      <c r="BC43" s="23"/>
      <c r="BD43" s="23"/>
      <c r="BE43" s="23"/>
      <c r="BF43" s="23"/>
      <c r="BG43" s="26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</row>
    <row r="44" spans="1:87" ht="15.75" x14ac:dyDescent="0.25">
      <c r="A44" s="24"/>
      <c r="B44" s="24"/>
      <c r="G44" s="318"/>
      <c r="H44" s="315"/>
      <c r="I44" s="180">
        <v>0.22500000000000001</v>
      </c>
      <c r="J44" s="129" t="e">
        <f t="shared" ref="J44" si="240">$B$4/D15</f>
        <v>#REF!</v>
      </c>
      <c r="K44" s="129" t="e">
        <f t="shared" ref="K44" si="241">$B$5/D15</f>
        <v>#REF!</v>
      </c>
      <c r="L44" s="129" t="e">
        <f t="shared" ref="L44" si="242">$B$6/D15</f>
        <v>#REF!</v>
      </c>
      <c r="M44" s="129" t="e">
        <f t="shared" ref="M44" si="243">$B$7/D15</f>
        <v>#REF!</v>
      </c>
      <c r="N44" s="129" t="e">
        <f t="shared" ref="N44" si="244">$B$8/D15</f>
        <v>#REF!</v>
      </c>
      <c r="O44" s="129" t="e">
        <f t="shared" ref="O44" si="245">$B$9/D15</f>
        <v>#REF!</v>
      </c>
      <c r="P44" s="129" t="e">
        <f t="shared" ref="P44" si="246">$B$10/D15</f>
        <v>#REF!</v>
      </c>
      <c r="Q44" s="129" t="e">
        <f t="shared" ref="Q44" si="247">$B$11/D15</f>
        <v>#REF!</v>
      </c>
      <c r="R44" s="129" t="e">
        <f t="shared" ref="R44" si="248">$B$12/D15</f>
        <v>#REF!</v>
      </c>
      <c r="S44" s="129" t="e">
        <f t="shared" ref="S44" si="249">$B$13/D15</f>
        <v>#REF!</v>
      </c>
      <c r="T44" s="129" t="e">
        <f>$B$14/D15</f>
        <v>#REF!</v>
      </c>
      <c r="U44" s="125" t="e">
        <f t="shared" ref="U44" si="250">$B$15/D15</f>
        <v>#REF!</v>
      </c>
      <c r="V44" s="129" t="e">
        <f t="shared" si="193"/>
        <v>#REF!</v>
      </c>
      <c r="W44" s="179"/>
      <c r="X44" s="129" t="e">
        <f t="shared" ref="X44" si="251">$C$4/D15</f>
        <v>#REF!</v>
      </c>
      <c r="Y44" s="129" t="e">
        <f t="shared" ref="Y44" si="252">$C$5/D15</f>
        <v>#REF!</v>
      </c>
      <c r="Z44" s="129" t="e">
        <f t="shared" ref="Z44" si="253">$C$6/D15</f>
        <v>#REF!</v>
      </c>
      <c r="AA44" s="129" t="e">
        <f t="shared" ref="AA44" si="254">$C$7/D15</f>
        <v>#REF!</v>
      </c>
      <c r="AB44" s="129" t="e">
        <f t="shared" ref="AB44" si="255">$C$8/D15</f>
        <v>#REF!</v>
      </c>
      <c r="AC44" s="129" t="e">
        <f t="shared" ref="AC44" si="256">$C$9/D15</f>
        <v>#REF!</v>
      </c>
      <c r="AD44" s="129" t="e">
        <f t="shared" ref="AD44" si="257">$C$10/D15</f>
        <v>#REF!</v>
      </c>
      <c r="AE44" s="129" t="e">
        <f t="shared" ref="AE44" si="258">$C$11/D15</f>
        <v>#REF!</v>
      </c>
      <c r="AF44" s="129" t="e">
        <f t="shared" ref="AF44" si="259">$C$12/D15</f>
        <v>#REF!</v>
      </c>
      <c r="AG44" s="129" t="e">
        <f t="shared" ref="AG44" si="260">$C$13/D15</f>
        <v>#REF!</v>
      </c>
      <c r="AH44" s="129" t="e">
        <f t="shared" ref="AH44" si="261">$C$14/D15</f>
        <v>#REF!</v>
      </c>
      <c r="AI44" s="58" t="e">
        <f t="shared" ref="AI44" si="262">$C$15/D15</f>
        <v>#REF!</v>
      </c>
      <c r="AJ44" s="129" t="e">
        <f t="shared" si="200"/>
        <v>#REF!</v>
      </c>
      <c r="AK44" s="70"/>
      <c r="AL44" s="131" t="e">
        <f t="shared" ref="AL44" si="263">$D$4/D15</f>
        <v>#REF!</v>
      </c>
      <c r="AM44" s="129" t="e">
        <f t="shared" ref="AM44" si="264">$D$5/D15</f>
        <v>#REF!</v>
      </c>
      <c r="AN44" s="129" t="e">
        <f t="shared" ref="AN44" si="265">$D$6/D15</f>
        <v>#REF!</v>
      </c>
      <c r="AO44" s="129" t="e">
        <f t="shared" ref="AO44" si="266">$D$7/D15</f>
        <v>#REF!</v>
      </c>
      <c r="AP44" s="129" t="e">
        <f t="shared" ref="AP44" si="267">$D$8/D15</f>
        <v>#REF!</v>
      </c>
      <c r="AQ44" s="129" t="e">
        <f t="shared" ref="AQ44" si="268">$D$9/D15</f>
        <v>#REF!</v>
      </c>
      <c r="AR44" s="129" t="e">
        <f t="shared" ref="AR44" si="269">$D$10/D15</f>
        <v>#REF!</v>
      </c>
      <c r="AS44" s="129" t="e">
        <f t="shared" ref="AS44" si="270">$D$11/D15</f>
        <v>#REF!</v>
      </c>
      <c r="AT44" s="129" t="e">
        <f t="shared" ref="AT44" si="271">$D$12/D15</f>
        <v>#REF!</v>
      </c>
      <c r="AU44" s="129" t="e">
        <f t="shared" ref="AU44" si="272">$D$13/D15</f>
        <v>#REF!</v>
      </c>
      <c r="AV44" s="129" t="e">
        <f t="shared" ref="AV44" si="273">$D$14/D15</f>
        <v>#REF!</v>
      </c>
      <c r="AW44" s="130" t="e">
        <f t="shared" ref="AW44" si="274">$D$15/D15</f>
        <v>#REF!</v>
      </c>
      <c r="AX44" s="190" t="e">
        <f t="shared" si="203"/>
        <v>#REF!</v>
      </c>
      <c r="AY44" s="23"/>
      <c r="AZ44" s="23"/>
      <c r="BA44" s="23"/>
      <c r="BB44" s="23"/>
      <c r="BC44" s="23"/>
      <c r="BD44" s="23"/>
      <c r="BE44" s="23"/>
      <c r="BF44" s="23"/>
      <c r="BG44" s="26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</row>
    <row r="45" spans="1:87" ht="15.75" customHeight="1" thickBot="1" x14ac:dyDescent="0.3">
      <c r="A45" s="24"/>
      <c r="B45" s="24"/>
      <c r="G45" s="319"/>
      <c r="H45" s="316"/>
      <c r="I45" s="195">
        <v>0.23</v>
      </c>
      <c r="J45" s="196" t="e">
        <f>$B$4/D16</f>
        <v>#REF!</v>
      </c>
      <c r="K45" s="197" t="e">
        <f>$B$5/D16</f>
        <v>#REF!</v>
      </c>
      <c r="L45" s="197" t="e">
        <f>$B$6/D16</f>
        <v>#REF!</v>
      </c>
      <c r="M45" s="197" t="e">
        <f>$B$7/D16</f>
        <v>#REF!</v>
      </c>
      <c r="N45" s="197" t="e">
        <f>$B$8/D16</f>
        <v>#REF!</v>
      </c>
      <c r="O45" s="197" t="e">
        <f>$B$9/D16</f>
        <v>#REF!</v>
      </c>
      <c r="P45" s="197" t="e">
        <f>$B$10/D16</f>
        <v>#REF!</v>
      </c>
      <c r="Q45" s="197" t="e">
        <f>$B$11/D16</f>
        <v>#REF!</v>
      </c>
      <c r="R45" s="197" t="e">
        <f>$B$12/D16</f>
        <v>#REF!</v>
      </c>
      <c r="S45" s="197" t="e">
        <f>$B$13/D16</f>
        <v>#REF!</v>
      </c>
      <c r="T45" s="197" t="e">
        <f>$B$14/D16</f>
        <v>#REF!</v>
      </c>
      <c r="U45" s="198" t="e">
        <f t="shared" si="215"/>
        <v>#REF!</v>
      </c>
      <c r="V45" s="198" t="e">
        <f t="shared" ref="V45" si="275">$B$16/D16</f>
        <v>#REF!</v>
      </c>
      <c r="W45" s="199"/>
      <c r="X45" s="197" t="e">
        <f>$C$4/D16</f>
        <v>#REF!</v>
      </c>
      <c r="Y45" s="197" t="e">
        <f>$C$5/D16</f>
        <v>#REF!</v>
      </c>
      <c r="Z45" s="197" t="e">
        <f>$C$6/D16</f>
        <v>#REF!</v>
      </c>
      <c r="AA45" s="197" t="e">
        <f>$C$7/D16</f>
        <v>#REF!</v>
      </c>
      <c r="AB45" s="197" t="e">
        <f>$C$8/D16</f>
        <v>#REF!</v>
      </c>
      <c r="AC45" s="197" t="e">
        <f>$C$9/D16</f>
        <v>#REF!</v>
      </c>
      <c r="AD45" s="197" t="e">
        <f>$C$10/D16</f>
        <v>#REF!</v>
      </c>
      <c r="AE45" s="197" t="e">
        <f>$C$11/D16</f>
        <v>#REF!</v>
      </c>
      <c r="AF45" s="197" t="e">
        <f>$C$12/D16</f>
        <v>#REF!</v>
      </c>
      <c r="AG45" s="197" t="e">
        <f>$C$13/D16</f>
        <v>#REF!</v>
      </c>
      <c r="AH45" s="197" t="e">
        <f>$C$14/D16</f>
        <v>#REF!</v>
      </c>
      <c r="AI45" s="197" t="e">
        <f t="shared" si="227"/>
        <v>#REF!</v>
      </c>
      <c r="AJ45" s="197" t="e">
        <f t="shared" ref="AJ45" si="276">$C$16/D16</f>
        <v>#REF!</v>
      </c>
      <c r="AK45" s="200"/>
      <c r="AL45" s="201" t="e">
        <f>$D$4/D16</f>
        <v>#REF!</v>
      </c>
      <c r="AM45" s="202" t="e">
        <f>$D$5/D16</f>
        <v>#REF!</v>
      </c>
      <c r="AN45" s="202" t="e">
        <f>$D$6/D16</f>
        <v>#REF!</v>
      </c>
      <c r="AO45" s="202" t="e">
        <f>$D$7/D16</f>
        <v>#REF!</v>
      </c>
      <c r="AP45" s="202" t="e">
        <f>$D$8/D16</f>
        <v>#REF!</v>
      </c>
      <c r="AQ45" s="202" t="e">
        <f>$D$9/D16</f>
        <v>#REF!</v>
      </c>
      <c r="AR45" s="202" t="e">
        <f>$D$10/D16</f>
        <v>#REF!</v>
      </c>
      <c r="AS45" s="202" t="e">
        <f>$D$11/D16</f>
        <v>#REF!</v>
      </c>
      <c r="AT45" s="202" t="e">
        <f>$D$12/D16</f>
        <v>#REF!</v>
      </c>
      <c r="AU45" s="202" t="e">
        <f>$D$13/D16</f>
        <v>#REF!</v>
      </c>
      <c r="AV45" s="202" t="e">
        <f>$D$14/D16</f>
        <v>#REF!</v>
      </c>
      <c r="AW45" s="203" t="e">
        <f t="shared" si="239"/>
        <v>#REF!</v>
      </c>
      <c r="AX45" s="204" t="e">
        <f t="shared" ref="AX45" si="277">$D$16/D16</f>
        <v>#REF!</v>
      </c>
      <c r="AY45" s="23"/>
      <c r="AZ45" s="23"/>
      <c r="BA45" s="23"/>
      <c r="BB45" s="23"/>
      <c r="BC45" s="23"/>
      <c r="BD45" s="23"/>
      <c r="BE45" s="23"/>
      <c r="BF45" s="23"/>
      <c r="BG45" s="26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</row>
    <row r="46" spans="1:87" ht="15.95" customHeight="1" x14ac:dyDescent="0.25">
      <c r="A46" s="24"/>
      <c r="B46" s="24"/>
      <c r="BC46" s="23"/>
      <c r="BD46" s="23"/>
      <c r="BE46" s="23"/>
      <c r="BF46" s="23"/>
      <c r="BG46" s="26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</row>
    <row r="47" spans="1:87" ht="15.95" customHeight="1" x14ac:dyDescent="0.25">
      <c r="A47" s="24"/>
      <c r="B47" s="24"/>
      <c r="BC47" s="23"/>
      <c r="BD47" s="23"/>
      <c r="BE47" s="23"/>
      <c r="BF47" s="23"/>
      <c r="BG47" s="26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</row>
    <row r="48" spans="1:87" ht="15.95" customHeight="1" x14ac:dyDescent="0.25">
      <c r="AT48" s="23"/>
      <c r="AU48" s="23"/>
      <c r="AV48" s="23"/>
      <c r="AW48" s="23"/>
      <c r="AX48" s="23"/>
      <c r="BC48" s="23"/>
      <c r="BD48" s="23"/>
      <c r="BE48" s="23"/>
      <c r="BF48" s="23"/>
      <c r="BG48" s="26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</row>
    <row r="56" spans="59:59" ht="12.75" x14ac:dyDescent="0.2">
      <c r="BG56"/>
    </row>
    <row r="57" spans="59:59" ht="12.75" x14ac:dyDescent="0.2">
      <c r="BG57"/>
    </row>
    <row r="58" spans="59:59" ht="12.75" x14ac:dyDescent="0.2">
      <c r="BG58"/>
    </row>
    <row r="59" spans="59:59" ht="12.75" x14ac:dyDescent="0.2">
      <c r="BG59"/>
    </row>
  </sheetData>
  <mergeCells count="13">
    <mergeCell ref="C20:C21"/>
    <mergeCell ref="H3:I3"/>
    <mergeCell ref="H5:H17"/>
    <mergeCell ref="H19:H31"/>
    <mergeCell ref="H33:H45"/>
    <mergeCell ref="G3:G45"/>
    <mergeCell ref="G1:AX1"/>
    <mergeCell ref="G2:AX2"/>
    <mergeCell ref="AL3:AX3"/>
    <mergeCell ref="X3:AJ3"/>
    <mergeCell ref="A1:D1"/>
    <mergeCell ref="B3:D3"/>
    <mergeCell ref="J3:V3"/>
  </mergeCells>
  <pageMargins left="0.11811023622047245" right="0.11811023622047245" top="0.78740157480314965" bottom="0.78740157480314965" header="0.31496062992125984" footer="0.31496062992125984"/>
  <pageSetup paperSize="9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N13" sqref="N13"/>
    </sheetView>
  </sheetViews>
  <sheetFormatPr defaultRowHeight="12.75" x14ac:dyDescent="0.2"/>
  <cols>
    <col min="1" max="1" width="15" customWidth="1"/>
    <col min="2" max="2" width="15.5703125" customWidth="1"/>
    <col min="3" max="3" width="17.140625" customWidth="1"/>
    <col min="4" max="4" width="15.140625" customWidth="1"/>
  </cols>
  <sheetData>
    <row r="1" spans="1:6" ht="21.75" customHeight="1" x14ac:dyDescent="0.2">
      <c r="A1" s="297" t="s">
        <v>49</v>
      </c>
      <c r="B1" s="297"/>
      <c r="C1" s="297"/>
      <c r="D1" s="297"/>
    </row>
    <row r="2" spans="1:6" s="12" customFormat="1" ht="21.75" customHeight="1" x14ac:dyDescent="0.2">
      <c r="A2" s="298" t="s">
        <v>50</v>
      </c>
      <c r="B2" s="299"/>
      <c r="C2" s="299"/>
      <c r="D2" s="299"/>
    </row>
    <row r="3" spans="1:6" ht="24" x14ac:dyDescent="0.2">
      <c r="A3" s="16" t="s">
        <v>51</v>
      </c>
      <c r="B3" s="38" t="s">
        <v>52</v>
      </c>
      <c r="C3" s="38" t="s">
        <v>53</v>
      </c>
      <c r="D3" s="38" t="s">
        <v>54</v>
      </c>
      <c r="F3" s="12"/>
    </row>
    <row r="4" spans="1:6" x14ac:dyDescent="0.2">
      <c r="A4" s="63">
        <v>0</v>
      </c>
      <c r="B4" s="66" t="e">
        <f>#REF!</f>
        <v>#REF!</v>
      </c>
      <c r="C4" s="66" t="e">
        <f>#REF!</f>
        <v>#REF!</v>
      </c>
      <c r="D4" s="66" t="e">
        <f>#REF!</f>
        <v>#REF!</v>
      </c>
      <c r="F4" s="12"/>
    </row>
    <row r="5" spans="1:6" x14ac:dyDescent="0.2">
      <c r="A5" s="63">
        <v>0.12</v>
      </c>
      <c r="B5" s="66" t="e">
        <f>#REF!</f>
        <v>#REF!</v>
      </c>
      <c r="C5" s="66" t="e">
        <f>#REF!</f>
        <v>#REF!</v>
      </c>
      <c r="D5" s="66" t="e">
        <f>#REF!</f>
        <v>#REF!</v>
      </c>
      <c r="F5" s="12"/>
    </row>
    <row r="6" spans="1:6" x14ac:dyDescent="0.2">
      <c r="A6" s="63">
        <v>0.17</v>
      </c>
      <c r="B6" s="66" t="e">
        <f>#REF!</f>
        <v>#REF!</v>
      </c>
      <c r="C6" s="66" t="e">
        <f>#REF!</f>
        <v>#REF!</v>
      </c>
      <c r="D6" s="66" t="e">
        <f>#REF!</f>
        <v>#REF!</v>
      </c>
      <c r="F6" s="12"/>
    </row>
    <row r="7" spans="1:6" x14ac:dyDescent="0.2">
      <c r="A7" s="63">
        <v>0.17499999999999999</v>
      </c>
      <c r="B7" s="66" t="e">
        <f>#REF!</f>
        <v>#REF!</v>
      </c>
      <c r="C7" s="67" t="e">
        <f>#REF!</f>
        <v>#REF!</v>
      </c>
      <c r="D7" s="67" t="e">
        <f>#REF!</f>
        <v>#REF!</v>
      </c>
      <c r="F7" s="12"/>
    </row>
    <row r="8" spans="1:6" x14ac:dyDescent="0.2">
      <c r="A8" s="63">
        <v>0.18</v>
      </c>
      <c r="B8" s="66" t="e">
        <f>#REF!</f>
        <v>#REF!</v>
      </c>
      <c r="C8" s="67" t="e">
        <f>#REF!</f>
        <v>#REF!</v>
      </c>
      <c r="D8" s="67" t="e">
        <f>#REF!</f>
        <v>#REF!</v>
      </c>
      <c r="F8" s="12"/>
    </row>
    <row r="9" spans="1:6" x14ac:dyDescent="0.2">
      <c r="A9" s="63">
        <v>0.19</v>
      </c>
      <c r="B9" s="66" t="e">
        <f>#REF!</f>
        <v>#REF!</v>
      </c>
      <c r="C9" s="67" t="e">
        <f>#REF!</f>
        <v>#REF!</v>
      </c>
      <c r="D9" s="67" t="e">
        <f>#REF!</f>
        <v>#REF!</v>
      </c>
      <c r="F9" s="12"/>
    </row>
    <row r="10" spans="1:6" x14ac:dyDescent="0.2">
      <c r="A10" s="63">
        <v>0.19500000000000001</v>
      </c>
      <c r="B10" s="66" t="e">
        <f>#REF!</f>
        <v>#REF!</v>
      </c>
      <c r="C10" s="67" t="e">
        <f>#REF!</f>
        <v>#REF!</v>
      </c>
      <c r="D10" s="67" t="e">
        <f>#REF!</f>
        <v>#REF!</v>
      </c>
      <c r="F10" s="12"/>
    </row>
    <row r="11" spans="1:6" x14ac:dyDescent="0.2">
      <c r="A11" s="63">
        <v>0.2</v>
      </c>
      <c r="B11" s="66" t="e">
        <f>#REF!</f>
        <v>#REF!</v>
      </c>
      <c r="C11" s="67" t="e">
        <f>#REF!</f>
        <v>#REF!</v>
      </c>
      <c r="D11" s="67" t="e">
        <f>#REF!</f>
        <v>#REF!</v>
      </c>
      <c r="F11" s="12"/>
    </row>
    <row r="12" spans="1:6" x14ac:dyDescent="0.2">
      <c r="A12" s="63">
        <v>0.20499999999999999</v>
      </c>
      <c r="B12" s="66" t="e">
        <f>#REF!</f>
        <v>#REF!</v>
      </c>
      <c r="C12" s="66" t="e">
        <f>#REF!</f>
        <v>#REF!</v>
      </c>
      <c r="D12" s="66" t="e">
        <f>#REF!</f>
        <v>#REF!</v>
      </c>
      <c r="F12" s="12"/>
    </row>
    <row r="13" spans="1:6" x14ac:dyDescent="0.2">
      <c r="A13" s="63">
        <v>0.21</v>
      </c>
      <c r="B13" s="66" t="e">
        <f>#REF!</f>
        <v>#REF!</v>
      </c>
      <c r="C13" s="66" t="e">
        <f>#REF!</f>
        <v>#REF!</v>
      </c>
      <c r="D13" s="66" t="e">
        <f>#REF!</f>
        <v>#REF!</v>
      </c>
    </row>
    <row r="14" spans="1:6" x14ac:dyDescent="0.2">
      <c r="A14" s="63">
        <v>0.22</v>
      </c>
      <c r="B14" s="66" t="e">
        <f>#REF!</f>
        <v>#REF!</v>
      </c>
      <c r="C14" s="66" t="e">
        <f>#REF!</f>
        <v>#REF!</v>
      </c>
      <c r="D14" s="66" t="e">
        <f>#REF!</f>
        <v>#REF!</v>
      </c>
    </row>
    <row r="15" spans="1:6" x14ac:dyDescent="0.2">
      <c r="A15" s="63">
        <v>0.22500000000000001</v>
      </c>
      <c r="B15" s="66" t="e">
        <f>#REF!</f>
        <v>#REF!</v>
      </c>
      <c r="C15" s="66" t="e">
        <f>#REF!</f>
        <v>#REF!</v>
      </c>
      <c r="D15" s="66" t="e">
        <f>#REF!</f>
        <v>#REF!</v>
      </c>
    </row>
    <row r="16" spans="1:6" x14ac:dyDescent="0.2">
      <c r="A16" s="205">
        <v>0.23</v>
      </c>
      <c r="B16" s="206" t="e">
        <f>#REF!</f>
        <v>#REF!</v>
      </c>
      <c r="C16" s="206" t="e">
        <f>#REF!</f>
        <v>#REF!</v>
      </c>
      <c r="D16" s="206" t="e">
        <f>#REF!</f>
        <v>#REF!</v>
      </c>
    </row>
    <row r="17" spans="1:1" x14ac:dyDescent="0.2">
      <c r="A17" s="39" t="s">
        <v>55</v>
      </c>
    </row>
  </sheetData>
  <mergeCells count="2">
    <mergeCell ref="A1:D1"/>
    <mergeCell ref="A2:D2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F36EC45B9FD8E47AECDF4FAE54F8527" ma:contentTypeVersion="18" ma:contentTypeDescription="Crie um novo documento." ma:contentTypeScope="" ma:versionID="0c2fc5366feed7e220539e734424d844">
  <xsd:schema xmlns:xsd="http://www.w3.org/2001/XMLSchema" xmlns:xs="http://www.w3.org/2001/XMLSchema" xmlns:p="http://schemas.microsoft.com/office/2006/metadata/properties" xmlns:ns2="3af9ffaf-7f98-478c-9fce-32807a4ef548" xmlns:ns3="4c6789b1-64a2-45ce-b187-e8561ab7900e" targetNamespace="http://schemas.microsoft.com/office/2006/metadata/properties" ma:root="true" ma:fieldsID="1f3de6817ba128028b410dfd3cc2b8b6" ns2:_="" ns3:_="">
    <xsd:import namespace="3af9ffaf-7f98-478c-9fce-32807a4ef548"/>
    <xsd:import namespace="4c6789b1-64a2-45ce-b187-e8561ab790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9ffaf-7f98-478c-9fce-32807a4ef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6cf037f-5c90-4cca-86a9-c389e6aaa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89b1-64a2-45ce-b187-e8561ab790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cfc7f9b-1d74-49a4-93b1-a0aeb69a0de0}" ma:internalName="TaxCatchAll" ma:showField="CatchAllData" ma:web="4c6789b1-64a2-45ce-b187-e8561ab790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f9ffaf-7f98-478c-9fce-32807a4ef548">
      <Terms xmlns="http://schemas.microsoft.com/office/infopath/2007/PartnerControls"/>
    </lcf76f155ced4ddcb4097134ff3c332f>
    <TaxCatchAll xmlns="4c6789b1-64a2-45ce-b187-e8561ab7900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0ECE9E-38A9-40FB-B113-1C9F09F4F3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f9ffaf-7f98-478c-9fce-32807a4ef548"/>
    <ds:schemaRef ds:uri="4c6789b1-64a2-45ce-b187-e8561ab790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E2E76F-5ACD-44E1-A867-3DDFAFB0B02B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3af9ffaf-7f98-478c-9fce-32807a4ef548"/>
    <ds:schemaRef ds:uri="4c6789b1-64a2-45ce-b187-e8561ab7900e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4CB1F1D-82E8-47F8-8ABA-6269035DC7E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67af23f-c3f3-4d35-80c7-b7085f5edd81}" enabled="0" method="" siteId="{b67af23f-c3f3-4d35-80c7-b7085f5edd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2026 - original</vt:lpstr>
      <vt:lpstr>2027 - 100%D</vt:lpstr>
      <vt:lpstr>2027 - 60%D</vt:lpstr>
      <vt:lpstr>FATORES DE CONVERSÃO PF</vt:lpstr>
      <vt:lpstr>fatores PMC</vt:lpstr>
      <vt:lpstr>'FATORES DE CONVERSÃO PF'!Area_de_impressao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de Moraes Rego</dc:creator>
  <cp:keywords/>
  <dc:description/>
  <cp:lastModifiedBy>Niege Tavares Ucha Rodrigues</cp:lastModifiedBy>
  <cp:revision/>
  <dcterms:created xsi:type="dcterms:W3CDTF">2003-01-16T14:27:29Z</dcterms:created>
  <dcterms:modified xsi:type="dcterms:W3CDTF">2026-07-06T15:42:54Z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0x010100DF36EC45B9FD8E47AECDF4FAE54F8527</vt:lpwstr>
  </property>
  <property fmtid="{D5CDD505-2E9C-101B-9397-08002B2CF9AE}" pid="3" name="MediaServiceImageTags">
    <vt:lpwstr/>
  </property>
</Properties>
</file>